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Z:\Projekte\16_023 VIE VERBER_D20602173003\0600_Softwareentwicklung\TopPhiCO2\"/>
    </mc:Choice>
  </mc:AlternateContent>
  <bookViews>
    <workbookView xWindow="0" yWindow="0" windowWidth="24000" windowHeight="9285" tabRatio="770" activeTab="6"/>
  </bookViews>
  <sheets>
    <sheet name="Bauteilaufbauten" sheetId="44" r:id="rId1"/>
    <sheet name="Flächen" sheetId="45" r:id="rId2"/>
    <sheet name="Nutzung" sheetId="48" r:id="rId3"/>
    <sheet name="HKL_Steuerung_Anlage" sheetId="49" r:id="rId4"/>
    <sheet name="Output" sheetId="50" r:id="rId5"/>
    <sheet name="Außenklima" sheetId="47" r:id="rId6"/>
    <sheet name="RB" sheetId="53" r:id="rId7"/>
    <sheet name="Wand" sheetId="29" r:id="rId8"/>
    <sheet name="Vorbereitung" sheetId="51" r:id="rId9"/>
    <sheet name="Anmerkungen" sheetId="54" r:id="rId10"/>
    <sheet name="Fehlermeldungen" sheetId="52" r:id="rId11"/>
    <sheet name="Danksagung und Kurzanleitung" sheetId="15" r:id="rId12"/>
    <sheet name="Simulation" sheetId="26" r:id="rId13"/>
    <sheet name="Berechnungsparameter" sheetId="46" r:id="rId14"/>
    <sheet name="Baustoffe" sheetId="43" r:id="rId15"/>
  </sheets>
  <functionGroups builtInGroupCount="18"/>
  <definedNames>
    <definedName name="Kühldecke">Simulation!$A$66:$A$71</definedName>
  </definedNames>
  <calcPr calcId="162913" refMode="R1C1"/>
</workbook>
</file>

<file path=xl/calcChain.xml><?xml version="1.0" encoding="utf-8"?>
<calcChain xmlns="http://schemas.openxmlformats.org/spreadsheetml/2006/main">
  <c r="R7" i="45" l="1"/>
  <c r="A46" i="53" l="1"/>
  <c r="A47" i="53"/>
  <c r="A48" i="53"/>
  <c r="A49" i="53"/>
  <c r="A50" i="53"/>
  <c r="A51" i="53"/>
  <c r="A52" i="53"/>
  <c r="A53" i="53"/>
  <c r="A54" i="53"/>
  <c r="A55" i="53"/>
  <c r="A56" i="53"/>
  <c r="A57" i="53"/>
  <c r="A58" i="53"/>
  <c r="A59" i="53"/>
  <c r="A60" i="53"/>
  <c r="A61" i="53"/>
  <c r="A62" i="53"/>
  <c r="A63" i="53"/>
  <c r="A64" i="53"/>
  <c r="A65" i="53"/>
  <c r="A66" i="53"/>
  <c r="A67" i="53"/>
  <c r="A68" i="53"/>
  <c r="A69" i="53"/>
  <c r="A45" i="53"/>
  <c r="K6" i="49"/>
  <c r="J6" i="49"/>
  <c r="K5" i="49"/>
  <c r="J5" i="49"/>
  <c r="D46" i="53" l="1"/>
  <c r="D47" i="53"/>
  <c r="D48" i="53"/>
  <c r="D49" i="53"/>
  <c r="D50" i="53"/>
  <c r="D51" i="53"/>
  <c r="D52" i="53"/>
  <c r="D53" i="53"/>
  <c r="D54" i="53"/>
  <c r="D55" i="53"/>
  <c r="D56" i="53"/>
  <c r="D57" i="53"/>
  <c r="D58" i="53"/>
  <c r="D59" i="53"/>
  <c r="D60" i="53"/>
  <c r="D61" i="53"/>
  <c r="D62" i="53"/>
  <c r="D63" i="53"/>
  <c r="D64" i="53"/>
  <c r="D65" i="53"/>
  <c r="D66" i="53"/>
  <c r="D67" i="53"/>
  <c r="D68" i="53"/>
  <c r="D69" i="53"/>
  <c r="D45" i="53"/>
  <c r="K14" i="48"/>
  <c r="Q50" i="53" l="1"/>
  <c r="AB7" i="53"/>
  <c r="Y7" i="53"/>
  <c r="W7" i="53"/>
  <c r="X7" i="53" s="1"/>
  <c r="AC38" i="53" l="1"/>
  <c r="O46" i="53"/>
  <c r="Q46" i="53" s="1"/>
  <c r="O47" i="53"/>
  <c r="Q47" i="53" s="1"/>
  <c r="O48" i="53"/>
  <c r="Q48" i="53" s="1"/>
  <c r="O49" i="53"/>
  <c r="Q49" i="53" s="1"/>
  <c r="O50" i="53"/>
  <c r="O51" i="53"/>
  <c r="Q51" i="53" s="1"/>
  <c r="O52" i="53"/>
  <c r="Q52" i="53" s="1"/>
  <c r="O53" i="53"/>
  <c r="Q53" i="53" s="1"/>
  <c r="O54" i="53"/>
  <c r="Q54" i="53" s="1"/>
  <c r="O55" i="53"/>
  <c r="Q55" i="53" s="1"/>
  <c r="O56" i="53"/>
  <c r="Q56" i="53" s="1"/>
  <c r="O57" i="53"/>
  <c r="Q57" i="53" s="1"/>
  <c r="O58" i="53"/>
  <c r="Q58" i="53" s="1"/>
  <c r="O59" i="53"/>
  <c r="Q59" i="53" s="1"/>
  <c r="O60" i="53"/>
  <c r="Q60" i="53" s="1"/>
  <c r="O61" i="53"/>
  <c r="Q61" i="53" s="1"/>
  <c r="O62" i="53"/>
  <c r="Q62" i="53" s="1"/>
  <c r="O63" i="53"/>
  <c r="Q63" i="53" s="1"/>
  <c r="O64" i="53"/>
  <c r="Q64" i="53" s="1"/>
  <c r="O65" i="53"/>
  <c r="Q65" i="53" s="1"/>
  <c r="O66" i="53"/>
  <c r="Q66" i="53" s="1"/>
  <c r="O67" i="53"/>
  <c r="Q67" i="53" s="1"/>
  <c r="O68" i="53"/>
  <c r="Q68" i="53" s="1"/>
  <c r="O69" i="53"/>
  <c r="Q69" i="53" s="1"/>
  <c r="O45" i="53"/>
  <c r="Q45" i="53" s="1"/>
  <c r="D33" i="53"/>
  <c r="D32" i="53"/>
  <c r="AA7" i="53"/>
  <c r="V7" i="53"/>
  <c r="U7" i="53"/>
  <c r="AA71" i="53"/>
  <c r="B39" i="53"/>
  <c r="G16" i="53"/>
  <c r="F16" i="53"/>
  <c r="E16" i="53"/>
  <c r="F60" i="29"/>
  <c r="E60" i="29"/>
  <c r="G60" i="29"/>
  <c r="AD7" i="53" l="1"/>
  <c r="AH53" i="53" s="1"/>
  <c r="S68" i="53"/>
  <c r="S60" i="53"/>
  <c r="S52" i="53"/>
  <c r="P45" i="53"/>
  <c r="R45" i="53" s="1"/>
  <c r="S64" i="53"/>
  <c r="S56" i="53"/>
  <c r="S48" i="53"/>
  <c r="S66" i="53"/>
  <c r="S58" i="53"/>
  <c r="S50" i="53"/>
  <c r="S62" i="53"/>
  <c r="S54" i="53"/>
  <c r="S46" i="53"/>
  <c r="T65" i="53"/>
  <c r="S65" i="53"/>
  <c r="T53" i="53"/>
  <c r="S53" i="53"/>
  <c r="T49" i="53"/>
  <c r="S49" i="53"/>
  <c r="T61" i="53"/>
  <c r="S61" i="53"/>
  <c r="T63" i="53"/>
  <c r="S63" i="53"/>
  <c r="T55" i="53"/>
  <c r="S55" i="53"/>
  <c r="T47" i="53"/>
  <c r="S47" i="53"/>
  <c r="T69" i="53"/>
  <c r="S69" i="53"/>
  <c r="T57" i="53"/>
  <c r="S57" i="53"/>
  <c r="T67" i="53"/>
  <c r="S67" i="53"/>
  <c r="T59" i="53"/>
  <c r="S59" i="53"/>
  <c r="T51" i="53"/>
  <c r="S51" i="53"/>
  <c r="S45" i="53"/>
  <c r="T45" i="53"/>
  <c r="T68" i="53"/>
  <c r="T66" i="53"/>
  <c r="T64" i="53"/>
  <c r="T62" i="53"/>
  <c r="T60" i="53"/>
  <c r="T58" i="53"/>
  <c r="T56" i="53"/>
  <c r="T54" i="53"/>
  <c r="T52" i="53"/>
  <c r="T50" i="53"/>
  <c r="T48" i="53"/>
  <c r="T46" i="53"/>
  <c r="P67" i="53"/>
  <c r="R67" i="53" s="1"/>
  <c r="P65" i="53"/>
  <c r="R65" i="53" s="1"/>
  <c r="P63" i="53"/>
  <c r="R63" i="53" s="1"/>
  <c r="P61" i="53"/>
  <c r="R61" i="53" s="1"/>
  <c r="P57" i="53"/>
  <c r="R57" i="53" s="1"/>
  <c r="P55" i="53"/>
  <c r="R55" i="53" s="1"/>
  <c r="AC55" i="53" s="1"/>
  <c r="P53" i="53"/>
  <c r="R53" i="53" s="1"/>
  <c r="P51" i="53"/>
  <c r="R51" i="53" s="1"/>
  <c r="P58" i="53"/>
  <c r="R58" i="53" s="1"/>
  <c r="P69" i="53"/>
  <c r="R69" i="53" s="1"/>
  <c r="P66" i="53"/>
  <c r="R66" i="53" s="1"/>
  <c r="P64" i="53"/>
  <c r="R64" i="53" s="1"/>
  <c r="P62" i="53"/>
  <c r="R62" i="53" s="1"/>
  <c r="P60" i="53"/>
  <c r="R60" i="53" s="1"/>
  <c r="P56" i="53"/>
  <c r="R56" i="53" s="1"/>
  <c r="P54" i="53"/>
  <c r="R54" i="53" s="1"/>
  <c r="P52" i="53"/>
  <c r="R52" i="53" s="1"/>
  <c r="P46" i="53"/>
  <c r="R46" i="53" s="1"/>
  <c r="P49" i="53"/>
  <c r="R49" i="53" s="1"/>
  <c r="P50" i="53"/>
  <c r="R50" i="53" s="1"/>
  <c r="P59" i="53"/>
  <c r="R59" i="53" s="1"/>
  <c r="P47" i="53"/>
  <c r="R47" i="53" s="1"/>
  <c r="P48" i="53"/>
  <c r="R48" i="53" s="1"/>
  <c r="P68" i="53"/>
  <c r="R68" i="53" s="1"/>
  <c r="Z7" i="53"/>
  <c r="AC7" i="53" s="1"/>
  <c r="AH49" i="53" l="1"/>
  <c r="AH64" i="53"/>
  <c r="AH57" i="53"/>
  <c r="AH62" i="53"/>
  <c r="U58" i="53"/>
  <c r="V58" i="53" s="1"/>
  <c r="X58" i="53" s="1"/>
  <c r="B58" i="53" s="1"/>
  <c r="AH52" i="53"/>
  <c r="AH50" i="53"/>
  <c r="AH59" i="53"/>
  <c r="AH65" i="53"/>
  <c r="AH66" i="53"/>
  <c r="AH51" i="53"/>
  <c r="AH54" i="53"/>
  <c r="AH60" i="53"/>
  <c r="AH63" i="53"/>
  <c r="U68" i="53"/>
  <c r="AD68" i="53" s="1"/>
  <c r="U50" i="53"/>
  <c r="V50" i="53" s="1"/>
  <c r="X50" i="53" s="1"/>
  <c r="B50" i="53" s="1"/>
  <c r="AH61" i="53"/>
  <c r="AH58" i="53"/>
  <c r="AH56" i="53"/>
  <c r="U64" i="53"/>
  <c r="AD64" i="53" s="1"/>
  <c r="AH55" i="53"/>
  <c r="U46" i="53"/>
  <c r="V46" i="53" s="1"/>
  <c r="X46" i="53" s="1"/>
  <c r="B46" i="53" s="1"/>
  <c r="U60" i="53"/>
  <c r="AD60" i="53" s="1"/>
  <c r="U56" i="53"/>
  <c r="AD56" i="53" s="1"/>
  <c r="U49" i="53"/>
  <c r="V49" i="53" s="1"/>
  <c r="X49" i="53" s="1"/>
  <c r="B49" i="53" s="1"/>
  <c r="U65" i="53"/>
  <c r="V65" i="53" s="1"/>
  <c r="X65" i="53" s="1"/>
  <c r="B65" i="53" s="1"/>
  <c r="U62" i="53"/>
  <c r="V62" i="53" s="1"/>
  <c r="X62" i="53" s="1"/>
  <c r="B62" i="53" s="1"/>
  <c r="U45" i="53"/>
  <c r="AD45" i="53" s="1"/>
  <c r="U55" i="53"/>
  <c r="V55" i="53" s="1"/>
  <c r="X55" i="53" s="1"/>
  <c r="B55" i="53" s="1"/>
  <c r="U61" i="53"/>
  <c r="V61" i="53" s="1"/>
  <c r="X61" i="53" s="1"/>
  <c r="B61" i="53" s="1"/>
  <c r="U47" i="53"/>
  <c r="AD47" i="53" s="1"/>
  <c r="U63" i="53"/>
  <c r="V63" i="53" s="1"/>
  <c r="X63" i="53" s="1"/>
  <c r="B63" i="53" s="1"/>
  <c r="U52" i="53"/>
  <c r="V52" i="53" s="1"/>
  <c r="X52" i="53" s="1"/>
  <c r="B52" i="53" s="1"/>
  <c r="U48" i="53"/>
  <c r="AD48" i="53" s="1"/>
  <c r="U54" i="53"/>
  <c r="V54" i="53" s="1"/>
  <c r="X54" i="53" s="1"/>
  <c r="B54" i="53" s="1"/>
  <c r="U66" i="53"/>
  <c r="AD66" i="53" s="1"/>
  <c r="U53" i="53"/>
  <c r="V53" i="53" s="1"/>
  <c r="X53" i="53" s="1"/>
  <c r="B53" i="53" s="1"/>
  <c r="U59" i="53"/>
  <c r="AD59" i="53" s="1"/>
  <c r="U57" i="53"/>
  <c r="V57" i="53" s="1"/>
  <c r="X57" i="53" s="1"/>
  <c r="B57" i="53" s="1"/>
  <c r="U51" i="53"/>
  <c r="AD51" i="53" s="1"/>
  <c r="U67" i="53"/>
  <c r="AD67" i="53" s="1"/>
  <c r="U69" i="53"/>
  <c r="AD69" i="53" s="1"/>
  <c r="AC60" i="53"/>
  <c r="AC51" i="53"/>
  <c r="AC61" i="53"/>
  <c r="AC50" i="53"/>
  <c r="AC49" i="53"/>
  <c r="AC52" i="53"/>
  <c r="AC62" i="53"/>
  <c r="AC53" i="53"/>
  <c r="AC63" i="53"/>
  <c r="AC48" i="53"/>
  <c r="AC45" i="53"/>
  <c r="AC54" i="53"/>
  <c r="AC64" i="53"/>
  <c r="AC58" i="53"/>
  <c r="AC65" i="53"/>
  <c r="AC59" i="53"/>
  <c r="AC69" i="53"/>
  <c r="AC68" i="53"/>
  <c r="AC47" i="53"/>
  <c r="AC46" i="53"/>
  <c r="AC56" i="53"/>
  <c r="AC66" i="53"/>
  <c r="AC57" i="53"/>
  <c r="AC67" i="53"/>
  <c r="AD58" i="53" l="1"/>
  <c r="AE58" i="53" s="1"/>
  <c r="AI58" i="53" s="1"/>
  <c r="AJ58" i="53" s="1"/>
  <c r="V68" i="53"/>
  <c r="X68" i="53" s="1"/>
  <c r="B68" i="53" s="1"/>
  <c r="AD50" i="53"/>
  <c r="AE50" i="53" s="1"/>
  <c r="V64" i="53"/>
  <c r="AD62" i="53"/>
  <c r="AE62" i="53" s="1"/>
  <c r="AI62" i="53" s="1"/>
  <c r="AJ62" i="53" s="1"/>
  <c r="V60" i="53"/>
  <c r="AE60" i="53"/>
  <c r="AD53" i="53"/>
  <c r="AE53" i="53" s="1"/>
  <c r="AI53" i="53" s="1"/>
  <c r="AJ53" i="53" s="1"/>
  <c r="V45" i="53"/>
  <c r="X45" i="53" s="1"/>
  <c r="B45" i="53" s="1"/>
  <c r="AE56" i="53"/>
  <c r="AE45" i="53"/>
  <c r="AD46" i="53"/>
  <c r="AE46" i="53" s="1"/>
  <c r="AD57" i="53"/>
  <c r="AE57" i="53" s="1"/>
  <c r="AI57" i="53" s="1"/>
  <c r="AJ57" i="53" s="1"/>
  <c r="V56" i="53"/>
  <c r="AD49" i="53"/>
  <c r="AE49" i="53" s="1"/>
  <c r="AI49" i="53" s="1"/>
  <c r="AJ49" i="53" s="1"/>
  <c r="AE48" i="53"/>
  <c r="AE66" i="53"/>
  <c r="AD52" i="53"/>
  <c r="AE52" i="53" s="1"/>
  <c r="AD55" i="53"/>
  <c r="AE55" i="53" s="1"/>
  <c r="AI55" i="53" s="1"/>
  <c r="AJ55" i="53" s="1"/>
  <c r="AD63" i="53"/>
  <c r="AE63" i="53" s="1"/>
  <c r="AI63" i="53" s="1"/>
  <c r="AJ63" i="53" s="1"/>
  <c r="AD61" i="53"/>
  <c r="AE61" i="53" s="1"/>
  <c r="AD65" i="53"/>
  <c r="AE65" i="53" s="1"/>
  <c r="AI65" i="53" s="1"/>
  <c r="AJ65" i="53" s="1"/>
  <c r="AE69" i="53"/>
  <c r="AE47" i="53"/>
  <c r="AI47" i="53" s="1"/>
  <c r="AJ47" i="53" s="1"/>
  <c r="V47" i="53"/>
  <c r="X47" i="53" s="1"/>
  <c r="B47" i="53" s="1"/>
  <c r="V48" i="53"/>
  <c r="X48" i="53" s="1"/>
  <c r="B48" i="53" s="1"/>
  <c r="V51" i="53"/>
  <c r="V66" i="53"/>
  <c r="AE59" i="53"/>
  <c r="AD54" i="53"/>
  <c r="AE54" i="53" s="1"/>
  <c r="AI54" i="53" s="1"/>
  <c r="AJ54" i="53" s="1"/>
  <c r="V67" i="53"/>
  <c r="X67" i="53" s="1"/>
  <c r="B67" i="53" s="1"/>
  <c r="V59" i="53"/>
  <c r="AE51" i="53"/>
  <c r="AE68" i="53"/>
  <c r="V69" i="53"/>
  <c r="X69" i="53" s="1"/>
  <c r="B69" i="53" s="1"/>
  <c r="AE67" i="53"/>
  <c r="AE64" i="53"/>
  <c r="AI59" i="53" l="1"/>
  <c r="AJ59" i="53" s="1"/>
  <c r="X59" i="53"/>
  <c r="B59" i="53" s="1"/>
  <c r="AI66" i="53"/>
  <c r="AJ66" i="53" s="1"/>
  <c r="X66" i="53"/>
  <c r="B66" i="53" s="1"/>
  <c r="AI64" i="53"/>
  <c r="AJ64" i="53" s="1"/>
  <c r="X64" i="53"/>
  <c r="B64" i="53" s="1"/>
  <c r="AI51" i="53"/>
  <c r="AJ51" i="53" s="1"/>
  <c r="X51" i="53"/>
  <c r="B51" i="53" s="1"/>
  <c r="AI56" i="53"/>
  <c r="AJ56" i="53" s="1"/>
  <c r="X56" i="53"/>
  <c r="B56" i="53" s="1"/>
  <c r="AI60" i="53"/>
  <c r="AJ60" i="53" s="1"/>
  <c r="X60" i="53"/>
  <c r="B60" i="53" s="1"/>
  <c r="AI45" i="53"/>
  <c r="AJ45" i="53" s="1"/>
  <c r="AI69" i="53"/>
  <c r="AJ69" i="53" s="1"/>
  <c r="AI48" i="53"/>
  <c r="AJ48" i="53" s="1"/>
  <c r="AI68" i="53"/>
  <c r="AJ68" i="53" s="1"/>
  <c r="AI46" i="53"/>
  <c r="AJ46" i="53" s="1"/>
  <c r="AI67" i="53"/>
  <c r="AJ67" i="53" s="1"/>
  <c r="AI52" i="53"/>
  <c r="AJ52" i="53" s="1"/>
  <c r="AI61" i="53"/>
  <c r="AJ61" i="53" s="1"/>
  <c r="AI50" i="53"/>
  <c r="AJ50" i="53" s="1"/>
  <c r="V71" i="53"/>
  <c r="C109" i="29" l="1"/>
  <c r="C110" i="29"/>
  <c r="C111" i="29"/>
  <c r="C113" i="29" l="1"/>
  <c r="B65" i="29"/>
  <c r="C112" i="29"/>
  <c r="H123" i="29" l="1"/>
  <c r="J123" i="29" s="1"/>
  <c r="H122" i="29"/>
  <c r="J122" i="29" s="1"/>
  <c r="H121" i="29"/>
  <c r="J121" i="29" s="1"/>
  <c r="H120" i="29"/>
  <c r="J120" i="29" s="1"/>
  <c r="H119" i="29"/>
  <c r="J119" i="29" s="1"/>
  <c r="H118" i="29"/>
  <c r="J118" i="29" s="1"/>
  <c r="H117" i="29"/>
  <c r="J117" i="29" s="1"/>
  <c r="H116" i="29"/>
  <c r="J116" i="29" s="1"/>
  <c r="H115" i="29"/>
  <c r="J115" i="29" s="1"/>
  <c r="H114" i="29"/>
  <c r="J114" i="29" s="1"/>
  <c r="H113" i="29"/>
  <c r="J113" i="29" s="1"/>
  <c r="H112" i="29"/>
  <c r="J112" i="29" s="1"/>
  <c r="H111" i="29"/>
  <c r="J111" i="29" s="1"/>
  <c r="H110" i="29"/>
  <c r="J110" i="29" s="1"/>
  <c r="H109" i="29"/>
  <c r="J109" i="29" s="1"/>
  <c r="H108" i="29"/>
  <c r="J108" i="29" s="1"/>
  <c r="H107" i="29"/>
  <c r="J107" i="29" s="1"/>
  <c r="H106" i="29"/>
  <c r="J106" i="29" s="1"/>
  <c r="H105" i="29"/>
  <c r="J105" i="29" s="1"/>
  <c r="H104" i="29"/>
  <c r="J104" i="29" s="1"/>
  <c r="H103" i="29"/>
  <c r="J103" i="29" s="1"/>
  <c r="H102" i="29"/>
  <c r="J102" i="29" s="1"/>
  <c r="H101" i="29"/>
  <c r="J101" i="29" s="1"/>
  <c r="H100" i="29"/>
  <c r="J100" i="29" s="1"/>
  <c r="H99" i="29"/>
  <c r="J99" i="29" s="1"/>
  <c r="Q13" i="43" l="1"/>
  <c r="J32" i="29"/>
  <c r="J31" i="29"/>
  <c r="J30" i="29"/>
  <c r="J29" i="29"/>
  <c r="J28" i="29"/>
  <c r="J27" i="29"/>
  <c r="J26" i="29"/>
  <c r="J25" i="29"/>
  <c r="J24" i="29"/>
  <c r="J23" i="29"/>
  <c r="L23" i="29" s="1"/>
  <c r="C56" i="29" s="1"/>
  <c r="AJ39" i="29"/>
  <c r="AJ33" i="29"/>
  <c r="U39" i="29"/>
  <c r="U33" i="29"/>
  <c r="I54" i="29"/>
  <c r="D54" i="29"/>
  <c r="K3" i="29"/>
  <c r="K4" i="29" s="1"/>
  <c r="AE12" i="29"/>
  <c r="AD12" i="29"/>
  <c r="AM33" i="29"/>
  <c r="AL33" i="29"/>
  <c r="AK33" i="29"/>
  <c r="AI33" i="29"/>
  <c r="AO33" i="29" s="1"/>
  <c r="AH33" i="29"/>
  <c r="AN33" i="29" s="1"/>
  <c r="M23" i="29"/>
  <c r="H67" i="29"/>
  <c r="J67" i="29" s="1"/>
  <c r="H68" i="29"/>
  <c r="J68" i="29" s="1"/>
  <c r="H69" i="29"/>
  <c r="J69" i="29" s="1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J78" i="29" s="1"/>
  <c r="H79" i="29"/>
  <c r="J79" i="29" s="1"/>
  <c r="H80" i="29"/>
  <c r="J80" i="29" s="1"/>
  <c r="H81" i="29"/>
  <c r="J81" i="29"/>
  <c r="H82" i="29"/>
  <c r="J82" i="29" s="1"/>
  <c r="H83" i="29"/>
  <c r="J83" i="29" s="1"/>
  <c r="H84" i="29"/>
  <c r="J84" i="29" s="1"/>
  <c r="H85" i="29"/>
  <c r="J85" i="29" s="1"/>
  <c r="H86" i="29"/>
  <c r="J86" i="29" s="1"/>
  <c r="H87" i="29"/>
  <c r="J87" i="29" s="1"/>
  <c r="H88" i="29"/>
  <c r="J88" i="29" s="1"/>
  <c r="H89" i="29"/>
  <c r="J89" i="29" s="1"/>
  <c r="H90" i="29"/>
  <c r="J90" i="29" s="1"/>
  <c r="M24" i="29"/>
  <c r="N24" i="29"/>
  <c r="O24" i="29"/>
  <c r="M25" i="29"/>
  <c r="N25" i="29"/>
  <c r="O25" i="29"/>
  <c r="M26" i="29"/>
  <c r="N26" i="29"/>
  <c r="O26" i="29"/>
  <c r="M27" i="29"/>
  <c r="N27" i="29"/>
  <c r="O27" i="29"/>
  <c r="M28" i="29"/>
  <c r="N28" i="29"/>
  <c r="O28" i="29"/>
  <c r="M29" i="29"/>
  <c r="N29" i="29"/>
  <c r="O29" i="29"/>
  <c r="M30" i="29"/>
  <c r="N30" i="29"/>
  <c r="O30" i="29"/>
  <c r="M31" i="29"/>
  <c r="N31" i="29"/>
  <c r="O31" i="29"/>
  <c r="M32" i="29"/>
  <c r="N32" i="29"/>
  <c r="O32" i="29"/>
  <c r="AC29" i="29"/>
  <c r="AC30" i="29"/>
  <c r="AC31" i="29"/>
  <c r="AC32" i="29"/>
  <c r="O23" i="29"/>
  <c r="N23" i="29"/>
  <c r="Q92" i="29"/>
  <c r="A90" i="29"/>
  <c r="A89" i="29"/>
  <c r="A88" i="29"/>
  <c r="A87" i="29"/>
  <c r="A86" i="29"/>
  <c r="A85" i="29"/>
  <c r="A84" i="29"/>
  <c r="A83" i="29"/>
  <c r="A82" i="29"/>
  <c r="A81" i="29"/>
  <c r="A80" i="29"/>
  <c r="C79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H66" i="29"/>
  <c r="J66" i="29" s="1"/>
  <c r="A66" i="29"/>
  <c r="S65" i="29"/>
  <c r="C40" i="29"/>
  <c r="C36" i="29"/>
  <c r="AB12" i="29"/>
  <c r="AF12" i="29" s="1"/>
  <c r="AB18" i="29" s="1"/>
  <c r="AC18" i="29" s="1"/>
  <c r="D10" i="29"/>
  <c r="AC6" i="29"/>
  <c r="D9" i="29"/>
  <c r="AB6" i="29"/>
  <c r="D8" i="29"/>
  <c r="D2" i="29"/>
  <c r="D16" i="29"/>
  <c r="D11" i="29"/>
  <c r="C37" i="29"/>
  <c r="I67" i="29"/>
  <c r="K67" i="29" s="1"/>
  <c r="S67" i="29" s="1"/>
  <c r="I72" i="29"/>
  <c r="I84" i="29"/>
  <c r="K84" i="29" s="1"/>
  <c r="S84" i="29" s="1"/>
  <c r="I82" i="29"/>
  <c r="I70" i="29"/>
  <c r="K70" i="29" s="1"/>
  <c r="S70" i="29" s="1"/>
  <c r="I68" i="29"/>
  <c r="K68" i="29" s="1"/>
  <c r="S68" i="29" s="1"/>
  <c r="I76" i="29"/>
  <c r="I89" i="29"/>
  <c r="K89" i="29" s="1"/>
  <c r="S89" i="29" s="1"/>
  <c r="I90" i="29"/>
  <c r="K90" i="29" s="1"/>
  <c r="S90" i="29" s="1"/>
  <c r="AB30" i="29"/>
  <c r="AD30" i="29"/>
  <c r="AE30" i="29" s="1"/>
  <c r="AB32" i="29"/>
  <c r="AD32" i="29"/>
  <c r="AE32" i="29" s="1"/>
  <c r="AB29" i="29"/>
  <c r="AD29" i="29"/>
  <c r="AE29" i="29" s="1"/>
  <c r="AB31" i="29"/>
  <c r="AD31" i="29"/>
  <c r="AE31" i="29" s="1"/>
  <c r="AF18" i="29"/>
  <c r="K72" i="29" l="1"/>
  <c r="S72" i="29" s="1"/>
  <c r="P23" i="29"/>
  <c r="Q23" i="29" s="1"/>
  <c r="S23" i="29" s="1"/>
  <c r="Y23" i="29" s="1"/>
  <c r="AF29" i="29"/>
  <c r="AH29" i="29" s="1"/>
  <c r="AN29" i="29" s="1"/>
  <c r="AF30" i="29"/>
  <c r="X86" i="29"/>
  <c r="X70" i="29"/>
  <c r="X73" i="29"/>
  <c r="X71" i="29"/>
  <c r="X72" i="29"/>
  <c r="AF31" i="29"/>
  <c r="D15" i="29"/>
  <c r="L78" i="29"/>
  <c r="L72" i="29"/>
  <c r="M83" i="29"/>
  <c r="M77" i="29"/>
  <c r="L89" i="29"/>
  <c r="L70" i="29"/>
  <c r="M69" i="29"/>
  <c r="I80" i="29"/>
  <c r="K80" i="29" s="1"/>
  <c r="S80" i="29" s="1"/>
  <c r="I77" i="29"/>
  <c r="K77" i="29" s="1"/>
  <c r="S77" i="29" s="1"/>
  <c r="L88" i="29"/>
  <c r="M82" i="29"/>
  <c r="M107" i="29"/>
  <c r="M115" i="29"/>
  <c r="M123" i="29"/>
  <c r="M106" i="29"/>
  <c r="L105" i="29"/>
  <c r="L115" i="29"/>
  <c r="L106" i="29"/>
  <c r="M114" i="29"/>
  <c r="M99" i="29"/>
  <c r="M109" i="29"/>
  <c r="M117" i="29"/>
  <c r="M100" i="29"/>
  <c r="M108" i="29"/>
  <c r="L120" i="29"/>
  <c r="M110" i="29"/>
  <c r="M118" i="29"/>
  <c r="L119" i="29"/>
  <c r="L113" i="29"/>
  <c r="M104" i="29"/>
  <c r="L114" i="29"/>
  <c r="N114" i="29" s="1"/>
  <c r="T114" i="29" s="1"/>
  <c r="L99" i="29"/>
  <c r="N99" i="29" s="1"/>
  <c r="T99" i="29" s="1"/>
  <c r="L109" i="29"/>
  <c r="L117" i="29"/>
  <c r="L100" i="29"/>
  <c r="N100" i="29" s="1"/>
  <c r="L108" i="29"/>
  <c r="M120" i="29"/>
  <c r="L101" i="29"/>
  <c r="L102" i="29"/>
  <c r="M122" i="29"/>
  <c r="L121" i="29"/>
  <c r="L118" i="29"/>
  <c r="M101" i="29"/>
  <c r="M111" i="29"/>
  <c r="M119" i="29"/>
  <c r="M102" i="29"/>
  <c r="L111" i="29"/>
  <c r="L110" i="29"/>
  <c r="M103" i="29"/>
  <c r="L122" i="29"/>
  <c r="L103" i="29"/>
  <c r="M113" i="29"/>
  <c r="M121" i="29"/>
  <c r="L104" i="29"/>
  <c r="N104" i="29" s="1"/>
  <c r="T104" i="29" s="1"/>
  <c r="L112" i="29"/>
  <c r="M105" i="29"/>
  <c r="M116" i="29"/>
  <c r="L107" i="29"/>
  <c r="L123" i="29"/>
  <c r="L116" i="29"/>
  <c r="M112" i="29"/>
  <c r="M67" i="29"/>
  <c r="I88" i="29"/>
  <c r="K88" i="29" s="1"/>
  <c r="S88" i="29" s="1"/>
  <c r="I71" i="29"/>
  <c r="K71" i="29" s="1"/>
  <c r="S71" i="29" s="1"/>
  <c r="L76" i="29"/>
  <c r="M71" i="29"/>
  <c r="I86" i="29"/>
  <c r="K86" i="29" s="1"/>
  <c r="S86" i="29" s="1"/>
  <c r="I74" i="29"/>
  <c r="K74" i="29" s="1"/>
  <c r="S74" i="29" s="1"/>
  <c r="I87" i="29"/>
  <c r="K87" i="29" s="1"/>
  <c r="S87" i="29" s="1"/>
  <c r="I79" i="29"/>
  <c r="M86" i="29"/>
  <c r="M80" i="29"/>
  <c r="I78" i="29"/>
  <c r="K78" i="29" s="1"/>
  <c r="S78" i="29" s="1"/>
  <c r="I66" i="29"/>
  <c r="K66" i="29" s="1"/>
  <c r="S66" i="29" s="1"/>
  <c r="M66" i="29"/>
  <c r="M85" i="29"/>
  <c r="M79" i="29"/>
  <c r="M75" i="29"/>
  <c r="I85" i="29"/>
  <c r="K85" i="29" s="1"/>
  <c r="I81" i="29"/>
  <c r="K81" i="29" s="1"/>
  <c r="I69" i="29"/>
  <c r="K69" i="29" s="1"/>
  <c r="S69" i="29" s="1"/>
  <c r="M74" i="29"/>
  <c r="I75" i="29"/>
  <c r="K75" i="29" s="1"/>
  <c r="S75" i="29" s="1"/>
  <c r="I83" i="29"/>
  <c r="I73" i="29"/>
  <c r="K73" i="29" s="1"/>
  <c r="S73" i="29" s="1"/>
  <c r="I123" i="29"/>
  <c r="K123" i="29" s="1"/>
  <c r="S123" i="29" s="1"/>
  <c r="I119" i="29"/>
  <c r="K119" i="29" s="1"/>
  <c r="S119" i="29" s="1"/>
  <c r="I115" i="29"/>
  <c r="K115" i="29" s="1"/>
  <c r="I111" i="29"/>
  <c r="K111" i="29" s="1"/>
  <c r="S111" i="29" s="1"/>
  <c r="I107" i="29"/>
  <c r="K107" i="29" s="1"/>
  <c r="S107" i="29" s="1"/>
  <c r="I103" i="29"/>
  <c r="K103" i="29" s="1"/>
  <c r="S103" i="29" s="1"/>
  <c r="I99" i="29"/>
  <c r="K99" i="29" s="1"/>
  <c r="O99" i="29" s="1"/>
  <c r="B99" i="29" s="1"/>
  <c r="I122" i="29"/>
  <c r="K122" i="29" s="1"/>
  <c r="S122" i="29" s="1"/>
  <c r="I118" i="29"/>
  <c r="K118" i="29" s="1"/>
  <c r="I114" i="29"/>
  <c r="K114" i="29" s="1"/>
  <c r="O114" i="29" s="1"/>
  <c r="B114" i="29" s="1"/>
  <c r="I110" i="29"/>
  <c r="K110" i="29" s="1"/>
  <c r="S110" i="29" s="1"/>
  <c r="I106" i="29"/>
  <c r="K106" i="29" s="1"/>
  <c r="S106" i="29" s="1"/>
  <c r="I102" i="29"/>
  <c r="K102" i="29" s="1"/>
  <c r="S102" i="29" s="1"/>
  <c r="I109" i="29"/>
  <c r="K109" i="29" s="1"/>
  <c r="I117" i="29"/>
  <c r="K117" i="29" s="1"/>
  <c r="I113" i="29"/>
  <c r="K113" i="29" s="1"/>
  <c r="S113" i="29" s="1"/>
  <c r="I105" i="29"/>
  <c r="K105" i="29" s="1"/>
  <c r="S105" i="29" s="1"/>
  <c r="I116" i="29"/>
  <c r="K116" i="29" s="1"/>
  <c r="S116" i="29" s="1"/>
  <c r="I108" i="29"/>
  <c r="K108" i="29" s="1"/>
  <c r="S108" i="29" s="1"/>
  <c r="I100" i="29"/>
  <c r="K100" i="29" s="1"/>
  <c r="O100" i="29" s="1"/>
  <c r="B100" i="29" s="1"/>
  <c r="I121" i="29"/>
  <c r="K121" i="29" s="1"/>
  <c r="I101" i="29"/>
  <c r="K101" i="29" s="1"/>
  <c r="S101" i="29" s="1"/>
  <c r="I120" i="29"/>
  <c r="K120" i="29" s="1"/>
  <c r="I112" i="29"/>
  <c r="K112" i="29" s="1"/>
  <c r="S112" i="29" s="1"/>
  <c r="I104" i="29"/>
  <c r="K104" i="29" s="1"/>
  <c r="S104" i="29" s="1"/>
  <c r="L73" i="29"/>
  <c r="L68" i="29"/>
  <c r="T100" i="29"/>
  <c r="S109" i="29"/>
  <c r="X74" i="29"/>
  <c r="X75" i="29"/>
  <c r="X77" i="29"/>
  <c r="X83" i="29"/>
  <c r="X85" i="29"/>
  <c r="X84" i="29"/>
  <c r="X82" i="29"/>
  <c r="X87" i="29"/>
  <c r="X76" i="29"/>
  <c r="X79" i="29"/>
  <c r="X78" i="29"/>
  <c r="X80" i="29"/>
  <c r="X81" i="29"/>
  <c r="M73" i="29"/>
  <c r="N73" i="29" s="1"/>
  <c r="L71" i="29"/>
  <c r="M76" i="29"/>
  <c r="M89" i="29"/>
  <c r="K76" i="29"/>
  <c r="S76" i="29" s="1"/>
  <c r="K83" i="29"/>
  <c r="S83" i="29" s="1"/>
  <c r="L83" i="29"/>
  <c r="L86" i="29"/>
  <c r="N86" i="29" s="1"/>
  <c r="T86" i="29" s="1"/>
  <c r="L74" i="29"/>
  <c r="M68" i="29"/>
  <c r="L80" i="29"/>
  <c r="M70" i="29"/>
  <c r="K82" i="29"/>
  <c r="S82" i="29" s="1"/>
  <c r="L77" i="29"/>
  <c r="N77" i="29" s="1"/>
  <c r="M72" i="29"/>
  <c r="L66" i="29"/>
  <c r="M88" i="29"/>
  <c r="L82" i="29"/>
  <c r="L75" i="29"/>
  <c r="L79" i="29"/>
  <c r="L85" i="29"/>
  <c r="N85" i="29" s="1"/>
  <c r="T85" i="29" s="1"/>
  <c r="K79" i="29"/>
  <c r="S79" i="29" s="1"/>
  <c r="L69" i="29"/>
  <c r="L84" i="29"/>
  <c r="M84" i="29"/>
  <c r="L67" i="29"/>
  <c r="L90" i="29"/>
  <c r="M90" i="29"/>
  <c r="M81" i="29"/>
  <c r="M87" i="29"/>
  <c r="L87" i="29"/>
  <c r="L81" i="29"/>
  <c r="AF32" i="29"/>
  <c r="AB28" i="29"/>
  <c r="AD28" i="29"/>
  <c r="AE28" i="29" s="1"/>
  <c r="P29" i="29"/>
  <c r="L24" i="29"/>
  <c r="L25" i="29" s="1"/>
  <c r="L26" i="29" s="1"/>
  <c r="L27" i="29" s="1"/>
  <c r="L28" i="29" s="1"/>
  <c r="L29" i="29" s="1"/>
  <c r="L30" i="29" s="1"/>
  <c r="L31" i="29" s="1"/>
  <c r="L32" i="29" s="1"/>
  <c r="C57" i="29" s="1"/>
  <c r="C52" i="29"/>
  <c r="C53" i="29" s="1"/>
  <c r="S85" i="29"/>
  <c r="K32" i="29"/>
  <c r="K30" i="29"/>
  <c r="K28" i="29"/>
  <c r="K26" i="29"/>
  <c r="K24" i="29"/>
  <c r="K6" i="29"/>
  <c r="K31" i="29"/>
  <c r="K29" i="29"/>
  <c r="K27" i="29"/>
  <c r="K25" i="29"/>
  <c r="K23" i="29"/>
  <c r="AD18" i="29"/>
  <c r="AD27" i="29" s="1"/>
  <c r="AE27" i="29" s="1"/>
  <c r="P25" i="29"/>
  <c r="M78" i="29"/>
  <c r="N78" i="29" s="1"/>
  <c r="P26" i="29"/>
  <c r="P27" i="29"/>
  <c r="P32" i="29"/>
  <c r="P31" i="29"/>
  <c r="P30" i="29"/>
  <c r="P28" i="29"/>
  <c r="P24" i="29"/>
  <c r="O73" i="29" l="1"/>
  <c r="N79" i="29"/>
  <c r="N80" i="29"/>
  <c r="T80" i="29" s="1"/>
  <c r="U80" i="29" s="1"/>
  <c r="N89" i="29"/>
  <c r="T89" i="29" s="1"/>
  <c r="U89" i="29" s="1"/>
  <c r="N118" i="29"/>
  <c r="T118" i="29" s="1"/>
  <c r="N106" i="29"/>
  <c r="T106" i="29" s="1"/>
  <c r="U106" i="29" s="1"/>
  <c r="S114" i="29"/>
  <c r="U114" i="29" s="1"/>
  <c r="N75" i="29"/>
  <c r="T75" i="29" s="1"/>
  <c r="U75" i="29" s="1"/>
  <c r="N72" i="29"/>
  <c r="T72" i="29" s="1"/>
  <c r="U72" i="29" s="1"/>
  <c r="N70" i="29"/>
  <c r="T70" i="29" s="1"/>
  <c r="U70" i="29" s="1"/>
  <c r="AB27" i="29"/>
  <c r="AB24" i="29"/>
  <c r="AC27" i="29"/>
  <c r="AF27" i="29" s="1"/>
  <c r="AC26" i="29"/>
  <c r="AC28" i="29"/>
  <c r="AF28" i="29" s="1"/>
  <c r="AK28" i="29" s="1"/>
  <c r="AB26" i="29"/>
  <c r="AD26" i="29"/>
  <c r="AE26" i="29" s="1"/>
  <c r="N88" i="29"/>
  <c r="T88" i="29" s="1"/>
  <c r="N116" i="29"/>
  <c r="T116" i="29" s="1"/>
  <c r="U116" i="29" s="1"/>
  <c r="N76" i="29"/>
  <c r="T76" i="29" s="1"/>
  <c r="U76" i="29" s="1"/>
  <c r="O106" i="29"/>
  <c r="B106" i="29" s="1"/>
  <c r="N66" i="29"/>
  <c r="T66" i="29" s="1"/>
  <c r="U66" i="29" s="1"/>
  <c r="B73" i="29"/>
  <c r="N69" i="29"/>
  <c r="T69" i="29" s="1"/>
  <c r="U69" i="29" s="1"/>
  <c r="N83" i="29"/>
  <c r="O83" i="29" s="1"/>
  <c r="B83" i="29" s="1"/>
  <c r="N71" i="29"/>
  <c r="T71" i="29" s="1"/>
  <c r="U71" i="29" s="1"/>
  <c r="AK29" i="29"/>
  <c r="AL29" i="29"/>
  <c r="AI29" i="29"/>
  <c r="AO29" i="29" s="1"/>
  <c r="AJ29" i="29"/>
  <c r="AM29" i="29"/>
  <c r="Q31" i="29"/>
  <c r="V31" i="29" s="1"/>
  <c r="Q32" i="29"/>
  <c r="U32" i="29" s="1"/>
  <c r="AI31" i="29"/>
  <c r="AO31" i="29" s="1"/>
  <c r="AJ31" i="29"/>
  <c r="AM31" i="29"/>
  <c r="AK31" i="29"/>
  <c r="AL31" i="29"/>
  <c r="AH31" i="29"/>
  <c r="AN31" i="29" s="1"/>
  <c r="AH32" i="29"/>
  <c r="AN32" i="29" s="1"/>
  <c r="AL32" i="29"/>
  <c r="AM32" i="29"/>
  <c r="AI32" i="29"/>
  <c r="AO32" i="29" s="1"/>
  <c r="AJ32" i="29"/>
  <c r="AK32" i="29"/>
  <c r="Q30" i="29"/>
  <c r="W30" i="29" s="1"/>
  <c r="AL30" i="29"/>
  <c r="AJ30" i="29"/>
  <c r="AM30" i="29"/>
  <c r="AK30" i="29"/>
  <c r="AI30" i="29"/>
  <c r="AO30" i="29" s="1"/>
  <c r="AH30" i="29"/>
  <c r="AN30" i="29" s="1"/>
  <c r="U23" i="29"/>
  <c r="V23" i="29"/>
  <c r="T23" i="29"/>
  <c r="Z23" i="29" s="1"/>
  <c r="X23" i="29"/>
  <c r="W23" i="29"/>
  <c r="Q29" i="29"/>
  <c r="X29" i="29" s="1"/>
  <c r="U88" i="29"/>
  <c r="U86" i="29"/>
  <c r="N67" i="29"/>
  <c r="T67" i="29" s="1"/>
  <c r="U67" i="29" s="1"/>
  <c r="S100" i="29"/>
  <c r="U100" i="29" s="1"/>
  <c r="S99" i="29"/>
  <c r="U99" i="29" s="1"/>
  <c r="N112" i="29"/>
  <c r="T112" i="29" s="1"/>
  <c r="U112" i="29" s="1"/>
  <c r="N103" i="29"/>
  <c r="T103" i="29" s="1"/>
  <c r="U103" i="29" s="1"/>
  <c r="N109" i="29"/>
  <c r="T109" i="29" s="1"/>
  <c r="U109" i="29" s="1"/>
  <c r="N115" i="29"/>
  <c r="T115" i="29" s="1"/>
  <c r="N101" i="29"/>
  <c r="T101" i="29" s="1"/>
  <c r="U101" i="29" s="1"/>
  <c r="U104" i="29"/>
  <c r="N119" i="29"/>
  <c r="T119" i="29" s="1"/>
  <c r="U119" i="29" s="1"/>
  <c r="S118" i="29"/>
  <c r="U118" i="29" s="1"/>
  <c r="N110" i="29"/>
  <c r="T110" i="29" s="1"/>
  <c r="U110" i="29" s="1"/>
  <c r="N105" i="29"/>
  <c r="T105" i="29" s="1"/>
  <c r="U105" i="29" s="1"/>
  <c r="AD24" i="29"/>
  <c r="AE24" i="29" s="1"/>
  <c r="N74" i="29"/>
  <c r="T74" i="29" s="1"/>
  <c r="U74" i="29" s="1"/>
  <c r="N111" i="29"/>
  <c r="T111" i="29" s="1"/>
  <c r="U111" i="29" s="1"/>
  <c r="N102" i="29"/>
  <c r="T102" i="29" s="1"/>
  <c r="U102" i="29" s="1"/>
  <c r="N113" i="29"/>
  <c r="T113" i="29" s="1"/>
  <c r="U113" i="29" s="1"/>
  <c r="N108" i="29"/>
  <c r="T108" i="29" s="1"/>
  <c r="U108" i="29" s="1"/>
  <c r="AB25" i="29"/>
  <c r="S115" i="29"/>
  <c r="O116" i="29"/>
  <c r="B116" i="29" s="1"/>
  <c r="N123" i="29"/>
  <c r="T123" i="29" s="1"/>
  <c r="U123" i="29" s="1"/>
  <c r="S117" i="29"/>
  <c r="S120" i="29"/>
  <c r="O104" i="29"/>
  <c r="B104" i="29" s="1"/>
  <c r="N107" i="29"/>
  <c r="T107" i="29" s="1"/>
  <c r="U107" i="29" s="1"/>
  <c r="N122" i="29"/>
  <c r="T122" i="29" s="1"/>
  <c r="U122" i="29" s="1"/>
  <c r="N117" i="29"/>
  <c r="T117" i="29" s="1"/>
  <c r="AC24" i="29"/>
  <c r="AC25" i="29"/>
  <c r="AD25" i="29"/>
  <c r="AE25" i="29" s="1"/>
  <c r="N82" i="29"/>
  <c r="T82" i="29" s="1"/>
  <c r="U82" i="29" s="1"/>
  <c r="N68" i="29"/>
  <c r="T68" i="29" s="1"/>
  <c r="U68" i="29" s="1"/>
  <c r="S121" i="29"/>
  <c r="N121" i="29"/>
  <c r="T121" i="29" s="1"/>
  <c r="N120" i="29"/>
  <c r="T120" i="29" s="1"/>
  <c r="O85" i="29"/>
  <c r="B85" i="29" s="1"/>
  <c r="U85" i="29"/>
  <c r="O80" i="29"/>
  <c r="O77" i="29"/>
  <c r="T77" i="29"/>
  <c r="U77" i="29" s="1"/>
  <c r="O72" i="29"/>
  <c r="O86" i="29"/>
  <c r="T79" i="29"/>
  <c r="U79" i="29" s="1"/>
  <c r="O79" i="29"/>
  <c r="N81" i="29"/>
  <c r="T81" i="29" s="1"/>
  <c r="N90" i="29"/>
  <c r="O90" i="29" s="1"/>
  <c r="T73" i="29"/>
  <c r="U73" i="29" s="1"/>
  <c r="T83" i="29"/>
  <c r="U83" i="29" s="1"/>
  <c r="N84" i="29"/>
  <c r="O75" i="29"/>
  <c r="S81" i="29"/>
  <c r="N87" i="29"/>
  <c r="Q28" i="29"/>
  <c r="W28" i="29" s="1"/>
  <c r="Q25" i="29"/>
  <c r="X25" i="29" s="1"/>
  <c r="Q27" i="29"/>
  <c r="V27" i="29" s="1"/>
  <c r="Q26" i="29"/>
  <c r="X26" i="29" s="1"/>
  <c r="H52" i="29"/>
  <c r="Q24" i="29"/>
  <c r="U24" i="29" s="1"/>
  <c r="D6" i="29"/>
  <c r="T78" i="29"/>
  <c r="U78" i="29" s="1"/>
  <c r="O78" i="29"/>
  <c r="AC23" i="29"/>
  <c r="H51" i="29"/>
  <c r="H50" i="29"/>
  <c r="AD23" i="29"/>
  <c r="AE23" i="29" s="1"/>
  <c r="AB23" i="29"/>
  <c r="Y89" i="29" l="1"/>
  <c r="O69" i="29"/>
  <c r="O89" i="29"/>
  <c r="AF26" i="29"/>
  <c r="AI26" i="29" s="1"/>
  <c r="AO26" i="29" s="1"/>
  <c r="O70" i="29"/>
  <c r="O67" i="29"/>
  <c r="B67" i="29" s="1"/>
  <c r="O88" i="29"/>
  <c r="B88" i="29" s="1"/>
  <c r="O71" i="29"/>
  <c r="B71" i="29" s="1"/>
  <c r="O66" i="29"/>
  <c r="B66" i="29" s="1"/>
  <c r="O118" i="29"/>
  <c r="B118" i="29" s="1"/>
  <c r="O76" i="29"/>
  <c r="Y76" i="29" s="1"/>
  <c r="O68" i="29"/>
  <c r="O82" i="29"/>
  <c r="B82" i="29" s="1"/>
  <c r="Y72" i="29"/>
  <c r="B80" i="29"/>
  <c r="O119" i="29"/>
  <c r="B119" i="29" s="1"/>
  <c r="B86" i="29" s="1"/>
  <c r="W32" i="29"/>
  <c r="U31" i="29"/>
  <c r="V30" i="29"/>
  <c r="V32" i="29"/>
  <c r="W31" i="29"/>
  <c r="U30" i="29"/>
  <c r="X32" i="29"/>
  <c r="X31" i="29"/>
  <c r="S30" i="29"/>
  <c r="Y30" i="29" s="1"/>
  <c r="T30" i="29"/>
  <c r="Z30" i="29" s="1"/>
  <c r="X30" i="29"/>
  <c r="S32" i="29"/>
  <c r="Y32" i="29" s="1"/>
  <c r="T32" i="29"/>
  <c r="Z32" i="29" s="1"/>
  <c r="T31" i="29"/>
  <c r="Z31" i="29" s="1"/>
  <c r="S31" i="29"/>
  <c r="Y31" i="29" s="1"/>
  <c r="Y40" i="29"/>
  <c r="V40" i="29"/>
  <c r="T40" i="29"/>
  <c r="S40" i="29"/>
  <c r="U40" i="29"/>
  <c r="W29" i="29"/>
  <c r="U29" i="29"/>
  <c r="V29" i="29"/>
  <c r="T29" i="29"/>
  <c r="Z29" i="29" s="1"/>
  <c r="S29" i="29"/>
  <c r="Y29" i="29" s="1"/>
  <c r="AJ28" i="29"/>
  <c r="AL28" i="29"/>
  <c r="X27" i="29"/>
  <c r="U27" i="29"/>
  <c r="W27" i="29"/>
  <c r="U115" i="29"/>
  <c r="Y115" i="29" s="1"/>
  <c r="AF25" i="29"/>
  <c r="AM25" i="29" s="1"/>
  <c r="X40" i="29"/>
  <c r="W40" i="29"/>
  <c r="O102" i="29"/>
  <c r="B102" i="29" s="1"/>
  <c r="B69" i="29" s="1"/>
  <c r="U121" i="29"/>
  <c r="Y121" i="29" s="1"/>
  <c r="O112" i="29"/>
  <c r="B112" i="29" s="1"/>
  <c r="B79" i="29" s="1"/>
  <c r="O113" i="29"/>
  <c r="B113" i="29" s="1"/>
  <c r="O110" i="29"/>
  <c r="B110" i="29" s="1"/>
  <c r="B77" i="29" s="1"/>
  <c r="O103" i="29"/>
  <c r="B103" i="29" s="1"/>
  <c r="B70" i="29" s="1"/>
  <c r="O109" i="29"/>
  <c r="B109" i="29" s="1"/>
  <c r="O115" i="29"/>
  <c r="B115" i="29" s="1"/>
  <c r="O101" i="29"/>
  <c r="B101" i="29" s="1"/>
  <c r="B68" i="29" s="1"/>
  <c r="O111" i="29"/>
  <c r="B111" i="29" s="1"/>
  <c r="B78" i="29" s="1"/>
  <c r="O123" i="29"/>
  <c r="B123" i="29" s="1"/>
  <c r="B90" i="29" s="1"/>
  <c r="O117" i="29"/>
  <c r="B117" i="29" s="1"/>
  <c r="U120" i="29"/>
  <c r="Y120" i="29" s="1"/>
  <c r="O108" i="29"/>
  <c r="B108" i="29" s="1"/>
  <c r="O107" i="29"/>
  <c r="B107" i="29" s="1"/>
  <c r="B75" i="29"/>
  <c r="O74" i="29"/>
  <c r="B74" i="29" s="1"/>
  <c r="U117" i="29"/>
  <c r="Y117" i="29" s="1"/>
  <c r="O121" i="29"/>
  <c r="B121" i="29" s="1"/>
  <c r="O105" i="29"/>
  <c r="B105" i="29" s="1"/>
  <c r="B72" i="29" s="1"/>
  <c r="O122" i="29"/>
  <c r="B122" i="29" s="1"/>
  <c r="B89" i="29" s="1"/>
  <c r="AF24" i="29"/>
  <c r="O120" i="29"/>
  <c r="B120" i="29" s="1"/>
  <c r="Y73" i="29"/>
  <c r="Y109" i="29"/>
  <c r="Y111" i="29"/>
  <c r="Y112" i="29"/>
  <c r="Y105" i="29"/>
  <c r="Y123" i="29"/>
  <c r="Y119" i="29"/>
  <c r="Y102" i="29"/>
  <c r="Y118" i="29"/>
  <c r="Y104" i="29"/>
  <c r="Y114" i="29"/>
  <c r="Y113" i="29"/>
  <c r="Y108" i="29"/>
  <c r="Y106" i="29"/>
  <c r="Y100" i="29"/>
  <c r="Y103" i="29"/>
  <c r="Y116" i="29"/>
  <c r="Y110" i="29"/>
  <c r="Y99" i="29"/>
  <c r="Y122" i="29"/>
  <c r="Y107" i="29"/>
  <c r="Y101" i="29"/>
  <c r="Y88" i="29"/>
  <c r="Y85" i="29"/>
  <c r="O81" i="29"/>
  <c r="B81" i="29" s="1"/>
  <c r="T90" i="29"/>
  <c r="U90" i="29" s="1"/>
  <c r="Y90" i="29" s="1"/>
  <c r="Y77" i="29"/>
  <c r="U81" i="29"/>
  <c r="T87" i="29"/>
  <c r="U87" i="29" s="1"/>
  <c r="O87" i="29"/>
  <c r="T84" i="29"/>
  <c r="U84" i="29" s="1"/>
  <c r="O84" i="29"/>
  <c r="B84" i="29" s="1"/>
  <c r="Z40" i="29"/>
  <c r="V25" i="29"/>
  <c r="U25" i="29"/>
  <c r="W25" i="29"/>
  <c r="AH27" i="29"/>
  <c r="AN27" i="29" s="1"/>
  <c r="AI27" i="29"/>
  <c r="AO27" i="29" s="1"/>
  <c r="AL27" i="29"/>
  <c r="AK27" i="29"/>
  <c r="AJ27" i="29"/>
  <c r="AH28" i="29"/>
  <c r="AN28" i="29" s="1"/>
  <c r="AI28" i="29"/>
  <c r="AO28" i="29" s="1"/>
  <c r="AM27" i="29"/>
  <c r="AM28" i="29"/>
  <c r="S26" i="29"/>
  <c r="Y26" i="29" s="1"/>
  <c r="T26" i="29"/>
  <c r="Z26" i="29" s="1"/>
  <c r="S28" i="29"/>
  <c r="Y28" i="29" s="1"/>
  <c r="T28" i="29"/>
  <c r="Z28" i="29" s="1"/>
  <c r="V26" i="29"/>
  <c r="T27" i="29"/>
  <c r="Z27" i="29" s="1"/>
  <c r="S27" i="29"/>
  <c r="Y27" i="29" s="1"/>
  <c r="V28" i="29"/>
  <c r="U26" i="29"/>
  <c r="U28" i="29"/>
  <c r="V24" i="29"/>
  <c r="W26" i="29"/>
  <c r="S25" i="29"/>
  <c r="Y25" i="29" s="1"/>
  <c r="T25" i="29"/>
  <c r="Z25" i="29" s="1"/>
  <c r="X28" i="29"/>
  <c r="H53" i="29"/>
  <c r="X24" i="29"/>
  <c r="T24" i="29"/>
  <c r="Z24" i="29" s="1"/>
  <c r="S24" i="29"/>
  <c r="Y24" i="29" s="1"/>
  <c r="W24" i="29"/>
  <c r="Y86" i="29"/>
  <c r="Y79" i="29"/>
  <c r="Y68" i="29"/>
  <c r="Y80" i="29"/>
  <c r="Y83" i="29"/>
  <c r="Y66" i="29"/>
  <c r="Y75" i="29"/>
  <c r="Y71" i="29"/>
  <c r="Y67" i="29"/>
  <c r="Y70" i="29"/>
  <c r="Y69" i="29"/>
  <c r="AF23" i="29"/>
  <c r="AL23" i="29" s="1"/>
  <c r="Y78" i="29"/>
  <c r="AK26" i="29" l="1"/>
  <c r="AL26" i="29"/>
  <c r="AM26" i="29"/>
  <c r="AH26" i="29"/>
  <c r="AN26" i="29" s="1"/>
  <c r="AJ26" i="29"/>
  <c r="B76" i="29"/>
  <c r="Y82" i="29"/>
  <c r="Y74" i="29"/>
  <c r="AH25" i="29"/>
  <c r="AN25" i="29" s="1"/>
  <c r="AK25" i="29"/>
  <c r="AI25" i="29"/>
  <c r="AO25" i="29" s="1"/>
  <c r="AL25" i="29"/>
  <c r="AJ25" i="29"/>
  <c r="AK24" i="29"/>
  <c r="AL24" i="29"/>
  <c r="AH24" i="29"/>
  <c r="AN24" i="29" s="1"/>
  <c r="AM24" i="29"/>
  <c r="AI24" i="29"/>
  <c r="AO24" i="29" s="1"/>
  <c r="AJ24" i="29"/>
  <c r="B87" i="29"/>
  <c r="Y87" i="29"/>
  <c r="Y81" i="29"/>
  <c r="Y84" i="29"/>
  <c r="O92" i="29"/>
  <c r="O93" i="29" s="1"/>
  <c r="V41" i="29"/>
  <c r="Z41" i="29"/>
  <c r="T41" i="29"/>
  <c r="W41" i="29"/>
  <c r="Y41" i="29"/>
  <c r="S41" i="29"/>
  <c r="X41" i="29"/>
  <c r="U41" i="29"/>
  <c r="AI23" i="29"/>
  <c r="AO23" i="29" s="1"/>
  <c r="AK23" i="29"/>
  <c r="AJ23" i="29"/>
  <c r="AM23" i="29"/>
  <c r="AH23" i="29"/>
  <c r="AN23" i="29" s="1"/>
  <c r="D7" i="29" l="1"/>
  <c r="D14" i="29" s="1"/>
  <c r="Y42" i="29"/>
  <c r="T42" i="29"/>
  <c r="S42" i="29"/>
  <c r="X42" i="29"/>
  <c r="Z42" i="29"/>
  <c r="V42" i="29"/>
  <c r="U42" i="29"/>
  <c r="W42" i="29"/>
  <c r="AH40" i="29"/>
  <c r="AO40" i="29"/>
  <c r="AL40" i="29"/>
  <c r="AM40" i="29"/>
  <c r="AK40" i="29"/>
  <c r="AI40" i="29"/>
  <c r="AJ40" i="29"/>
  <c r="AN40" i="29"/>
  <c r="T43" i="29" l="1"/>
  <c r="Y43" i="29"/>
  <c r="S43" i="29"/>
  <c r="W43" i="29"/>
  <c r="X43" i="29"/>
  <c r="Z43" i="29"/>
  <c r="U43" i="29"/>
  <c r="V43" i="29"/>
  <c r="AK41" i="29"/>
  <c r="AN41" i="29"/>
  <c r="AJ41" i="29"/>
  <c r="AL41" i="29"/>
  <c r="AI41" i="29"/>
  <c r="AH41" i="29"/>
  <c r="AO41" i="29"/>
  <c r="AM41" i="29"/>
  <c r="W44" i="29" l="1"/>
  <c r="T44" i="29"/>
  <c r="S44" i="29"/>
  <c r="X44" i="29"/>
  <c r="U44" i="29"/>
  <c r="Z44" i="29"/>
  <c r="Y44" i="29"/>
  <c r="V44" i="29"/>
  <c r="AM42" i="29"/>
  <c r="AK42" i="29"/>
  <c r="AO42" i="29"/>
  <c r="AL42" i="29"/>
  <c r="AI42" i="29"/>
  <c r="AN42" i="29"/>
  <c r="AH42" i="29"/>
  <c r="AJ42" i="29"/>
  <c r="S45" i="29" l="1"/>
  <c r="T45" i="29"/>
  <c r="X45" i="29"/>
  <c r="Y45" i="29"/>
  <c r="Z45" i="29"/>
  <c r="W45" i="29"/>
  <c r="U45" i="29"/>
  <c r="V45" i="29"/>
  <c r="AJ43" i="29"/>
  <c r="AK43" i="29"/>
  <c r="AN43" i="29"/>
  <c r="AH43" i="29"/>
  <c r="AO43" i="29"/>
  <c r="AM43" i="29"/>
  <c r="AL43" i="29"/>
  <c r="AI43" i="29"/>
  <c r="S46" i="29" l="1"/>
  <c r="T46" i="29"/>
  <c r="X46" i="29"/>
  <c r="W46" i="29"/>
  <c r="Y46" i="29"/>
  <c r="Z46" i="29"/>
  <c r="V46" i="29"/>
  <c r="U46" i="29"/>
  <c r="AK44" i="29"/>
  <c r="AH44" i="29"/>
  <c r="AI44" i="29"/>
  <c r="AM44" i="29"/>
  <c r="AJ44" i="29"/>
  <c r="AO44" i="29"/>
  <c r="AL44" i="29"/>
  <c r="AN44" i="29"/>
  <c r="W47" i="29" l="1"/>
  <c r="T47" i="29"/>
  <c r="S47" i="29"/>
  <c r="X47" i="29"/>
  <c r="Z47" i="29"/>
  <c r="Y47" i="29"/>
  <c r="V47" i="29"/>
  <c r="U47" i="29"/>
  <c r="AH45" i="29"/>
  <c r="AI45" i="29"/>
  <c r="AJ45" i="29"/>
  <c r="AO45" i="29"/>
  <c r="AN45" i="29"/>
  <c r="AK45" i="29"/>
  <c r="AL45" i="29"/>
  <c r="AM45" i="29"/>
  <c r="X48" i="29" l="1"/>
  <c r="S48" i="29"/>
  <c r="W48" i="29"/>
  <c r="T48" i="29"/>
  <c r="Y48" i="29"/>
  <c r="V48" i="29"/>
  <c r="U48" i="29"/>
  <c r="Z48" i="29"/>
  <c r="AN46" i="29"/>
  <c r="AK46" i="29"/>
  <c r="AO46" i="29"/>
  <c r="AM46" i="29"/>
  <c r="AJ46" i="29"/>
  <c r="AH46" i="29"/>
  <c r="AL46" i="29"/>
  <c r="AI46" i="29"/>
  <c r="W49" i="29" l="1"/>
  <c r="X49" i="29"/>
  <c r="S49" i="29"/>
  <c r="T49" i="29"/>
  <c r="Y49" i="29"/>
  <c r="Z49" i="29"/>
  <c r="V49" i="29"/>
  <c r="U49" i="29"/>
  <c r="AK47" i="29"/>
  <c r="AN47" i="29"/>
  <c r="AO47" i="29"/>
  <c r="AL47" i="29"/>
  <c r="AI47" i="29"/>
  <c r="AJ47" i="29"/>
  <c r="AH47" i="29"/>
  <c r="AM47" i="29"/>
  <c r="S50" i="29" l="1"/>
  <c r="X50" i="29"/>
  <c r="W50" i="29"/>
  <c r="T50" i="29"/>
  <c r="Z50" i="29"/>
  <c r="Y50" i="29"/>
  <c r="U50" i="29"/>
  <c r="V50" i="29"/>
  <c r="AM48" i="29"/>
  <c r="AL48" i="29"/>
  <c r="AH48" i="29"/>
  <c r="AO48" i="29"/>
  <c r="AK48" i="29"/>
  <c r="AN48" i="29"/>
  <c r="AJ48" i="29"/>
  <c r="AI48" i="29"/>
  <c r="U53" i="29" l="1"/>
  <c r="D43" i="29" s="1"/>
  <c r="T53" i="29"/>
  <c r="C43" i="29" s="1"/>
  <c r="T54" i="29"/>
  <c r="C44" i="29" s="1"/>
  <c r="T55" i="29"/>
  <c r="U54" i="29"/>
  <c r="D44" i="29" s="1"/>
  <c r="U55" i="29"/>
  <c r="D45" i="29" s="1"/>
  <c r="AK49" i="29"/>
  <c r="AL49" i="29"/>
  <c r="AH49" i="29"/>
  <c r="AN49" i="29"/>
  <c r="AJ49" i="29"/>
  <c r="AM49" i="29"/>
  <c r="AI49" i="29"/>
  <c r="AO49" i="29"/>
  <c r="C45" i="29" l="1"/>
  <c r="C46" i="29" s="1"/>
  <c r="AK50" i="29"/>
  <c r="AH50" i="29"/>
  <c r="AH51" i="29" s="1"/>
  <c r="AJ50" i="29"/>
  <c r="AO50" i="29"/>
  <c r="AL50" i="29"/>
  <c r="AL51" i="29" s="1"/>
  <c r="AM50" i="29"/>
  <c r="AI50" i="29"/>
  <c r="AN50" i="29"/>
  <c r="AI51" i="29" l="1"/>
  <c r="AJ51" i="29"/>
  <c r="AM51" i="29"/>
  <c r="AK51" i="29"/>
  <c r="AN51" i="29"/>
  <c r="AO51" i="29"/>
  <c r="AI54" i="29" l="1"/>
  <c r="AI53" i="29"/>
  <c r="H43" i="29" s="1"/>
  <c r="AI55" i="29"/>
  <c r="H45" i="29" s="1"/>
</calcChain>
</file>

<file path=xl/comments1.xml><?xml version="1.0" encoding="utf-8"?>
<comments xmlns="http://schemas.openxmlformats.org/spreadsheetml/2006/main">
  <authors>
    <author>shinterseer</author>
  </authors>
  <commentList>
    <comment ref="K11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hier soll die Emissionsrate bei einer Aktivitätsrate von 1 met eingetragen werden. 
Der tatsächlichen Aktivitätsrate der Personen wird durch die Angabe der Wärmeleistung Rechnung getragen.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diese Zahl gilt bei 1 met</t>
        </r>
      </text>
    </comment>
  </commentList>
</comments>
</file>

<file path=xl/comments2.xml><?xml version="1.0" encoding="utf-8"?>
<comments xmlns="http://schemas.openxmlformats.org/spreadsheetml/2006/main">
  <authors>
    <author>Sebastian</author>
    <author>student</author>
  </authors>
  <commentList>
    <comment ref="C26" authorId="0" shapeId="0">
      <text>
        <r>
          <rPr>
            <b/>
            <sz val="9"/>
            <color indexed="81"/>
            <rFont val="Segoe UI"/>
            <family val="2"/>
          </rPr>
          <t>Sebastian:</t>
        </r>
        <r>
          <rPr>
            <sz val="9"/>
            <color indexed="81"/>
            <rFont val="Segoe UI"/>
            <family val="2"/>
          </rPr>
          <t xml:space="preserve">
Wird bei Winterklima druch berechnung geändert (Sinkende Temp entspricht klahrem Himme)</t>
        </r>
      </text>
    </comment>
    <comment ref="P43" authorId="1" shape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Wenn die Sonne "hinter" der Fläche steht ist der Winkel negativ</t>
        </r>
      </text>
    </comment>
  </commentList>
</comments>
</file>

<file path=xl/comments3.xml><?xml version="1.0" encoding="utf-8"?>
<comments xmlns="http://schemas.openxmlformats.org/spreadsheetml/2006/main">
  <authors>
    <author>shinterseer</author>
    <author>student</author>
  </authors>
  <commentList>
    <comment ref="AB16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bei 20°C</t>
        </r>
      </text>
    </comment>
    <comment ref="B54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Einstellen, ob bei der Berechnung der wirksamen Speicherkapazität der Wärmeübergangswiderstand der Bauteiloberfläche berücksichtigt werden soll.
Nach ÖNORM B 8110-3 ist dieser nicht zu berücksichtigen.</t>
        </r>
      </text>
    </comment>
    <comment ref="G54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Einstellen, ob bei der Berechnung der wirksamen Speicherkapazität der Feuchteübergangswiderstand der Bauteiloberfläche berücksichtigt werden soll.
</t>
        </r>
      </text>
    </comment>
    <comment ref="I65" authorId="1" shape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Wenn die Sonne "hinter" der Fläche steht ist der Winkel negativ</t>
        </r>
      </text>
    </comment>
    <comment ref="I98" authorId="1" shape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Wenn die Sonne "hinter" der Fläche steht ist der Winkel negativ</t>
        </r>
      </text>
    </comment>
  </commentList>
</comments>
</file>

<file path=xl/comments4.xml><?xml version="1.0" encoding="utf-8"?>
<comments xmlns="http://schemas.openxmlformats.org/spreadsheetml/2006/main">
  <authors>
    <author>shinterseer</author>
    <author>Sebastian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die Simulationswoche beginnt, wenn dieser Wert unterschritten wird. D.h. wenn Anfangswerte ausreichend genau bekannt sind</t>
        </r>
      </text>
    </comment>
    <comment ref="B22" authorId="1" shapeId="0">
      <text>
        <r>
          <rPr>
            <b/>
            <sz val="9"/>
            <color indexed="81"/>
            <rFont val="Segoe UI"/>
            <family val="2"/>
          </rPr>
          <t>Sebastian:
Hebt die Außentemp. Mit: Außentemp=Temperaturspr. *(1-e^(-Woche /(24+3600))</t>
        </r>
      </text>
    </comment>
  </commentList>
</comments>
</file>

<file path=xl/comments5.xml><?xml version="1.0" encoding="utf-8"?>
<comments xmlns="http://schemas.openxmlformats.org/spreadsheetml/2006/main">
  <authors>
    <author>shinterseer</author>
  </authors>
  <commentList>
    <comment ref="J7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angenommen, da keine Kennlinie in Datenbank vorhanden</t>
        </r>
      </text>
    </comment>
    <comment ref="J14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bis phi=0,8 angenommen</t>
        </r>
      </text>
    </comment>
    <comment ref="J16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angenommen, da keine Kennlinie in Datenbank vorhanden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angenommen, da keine Kennlinie in Datenbank vorhanden</t>
        </r>
      </text>
    </comment>
    <comment ref="J19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angenommen, da keine Kennlinie in Datenbank vorhanden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>shinterseer:</t>
        </r>
        <r>
          <rPr>
            <sz val="9"/>
            <color indexed="81"/>
            <rFont val="Tahoma"/>
            <family val="2"/>
          </rPr>
          <t xml:space="preserve">
lineare sorptionsisotherme angenommen, da keine Kennlinie in Datenbank vorhanden</t>
        </r>
      </text>
    </comment>
  </commentList>
</comments>
</file>

<file path=xl/sharedStrings.xml><?xml version="1.0" encoding="utf-8"?>
<sst xmlns="http://schemas.openxmlformats.org/spreadsheetml/2006/main" count="922" uniqueCount="443">
  <si>
    <t>Bezeichnung</t>
  </si>
  <si>
    <t>d</t>
  </si>
  <si>
    <t>l</t>
  </si>
  <si>
    <t>r</t>
  </si>
  <si>
    <t>c</t>
  </si>
  <si>
    <t>m</t>
  </si>
  <si>
    <t>W/mK</t>
  </si>
  <si>
    <t>J/kgK</t>
  </si>
  <si>
    <t>kg/m³</t>
  </si>
  <si>
    <t>D</t>
  </si>
  <si>
    <t>h</t>
  </si>
  <si>
    <t>s</t>
  </si>
  <si>
    <t>1/s</t>
  </si>
  <si>
    <t>H</t>
  </si>
  <si>
    <t>b</t>
  </si>
  <si>
    <t>s'</t>
  </si>
  <si>
    <t>r'</t>
  </si>
  <si>
    <t>v'</t>
  </si>
  <si>
    <t>u'</t>
  </si>
  <si>
    <t>v</t>
  </si>
  <si>
    <t>u</t>
  </si>
  <si>
    <t>U</t>
  </si>
  <si>
    <t>V</t>
  </si>
  <si>
    <t>W</t>
  </si>
  <si>
    <t>Innen</t>
  </si>
  <si>
    <t>Schichtenaufbau</t>
  </si>
  <si>
    <t>m²K/W</t>
  </si>
  <si>
    <t xml:space="preserve">Periodendauer </t>
  </si>
  <si>
    <t>w</t>
  </si>
  <si>
    <t>kJ/m² K</t>
  </si>
  <si>
    <t>kg/m²</t>
  </si>
  <si>
    <t>BEACHTE: keine Übergangswiderstände eingeben !</t>
  </si>
  <si>
    <t xml:space="preserve">  adiabatisch Randbedingung</t>
  </si>
  <si>
    <t xml:space="preserve">  konstante Randbedingung</t>
  </si>
  <si>
    <t xml:space="preserve">  periodische Randbedingung</t>
  </si>
  <si>
    <t>Glasflächenanteil</t>
  </si>
  <si>
    <t>-</t>
  </si>
  <si>
    <t>Orientierung</t>
  </si>
  <si>
    <t>Neigung</t>
  </si>
  <si>
    <t>deg</t>
  </si>
  <si>
    <t>Gesamtenergiedurchlaßgrad</t>
  </si>
  <si>
    <t>Abminderungsfaktor</t>
  </si>
  <si>
    <t>Verschattungsfaktor</t>
  </si>
  <si>
    <t>Fläche</t>
  </si>
  <si>
    <t>nx</t>
  </si>
  <si>
    <t>ny</t>
  </si>
  <si>
    <t>nz</t>
  </si>
  <si>
    <t>M(h)</t>
  </si>
  <si>
    <t>Temperatur</t>
  </si>
  <si>
    <t>I(h)</t>
  </si>
  <si>
    <t>B(h)</t>
  </si>
  <si>
    <t>H(h)</t>
  </si>
  <si>
    <t>R(h)</t>
  </si>
  <si>
    <t>D(h)</t>
  </si>
  <si>
    <t>G(h)</t>
  </si>
  <si>
    <t>Reitz'schen Trübungsfaktor (K)</t>
  </si>
  <si>
    <t>Normalstrahlungsintensität (S)</t>
  </si>
  <si>
    <t>Linke'sche Trübungsfaktor (T)</t>
  </si>
  <si>
    <t>Azimut</t>
  </si>
  <si>
    <r>
      <t>e</t>
    </r>
    <r>
      <rPr>
        <b/>
        <vertAlign val="subscript"/>
        <sz val="11"/>
        <color indexed="8"/>
        <rFont val="Calibri"/>
        <family val="2"/>
      </rPr>
      <t>z</t>
    </r>
  </si>
  <si>
    <r>
      <t>e</t>
    </r>
    <r>
      <rPr>
        <b/>
        <vertAlign val="subscript"/>
        <sz val="11"/>
        <color indexed="8"/>
        <rFont val="Calibri"/>
        <family val="2"/>
      </rPr>
      <t>y</t>
    </r>
  </si>
  <si>
    <r>
      <t>e</t>
    </r>
    <r>
      <rPr>
        <b/>
        <vertAlign val="subscript"/>
        <sz val="11"/>
        <color indexed="8"/>
        <rFont val="Calibri"/>
        <family val="2"/>
      </rPr>
      <t>x</t>
    </r>
  </si>
  <si>
    <t>cos (h)</t>
  </si>
  <si>
    <t>Seehöhe</t>
  </si>
  <si>
    <t>Wärmedurchgangskoeffizient</t>
  </si>
  <si>
    <t>W/m²K</t>
  </si>
  <si>
    <t>Fensterfläche</t>
  </si>
  <si>
    <t>m²</t>
  </si>
  <si>
    <t>Bauteilfläche</t>
  </si>
  <si>
    <t>Absorptionsgrad</t>
  </si>
  <si>
    <t>Gesamt</t>
  </si>
  <si>
    <t>Breite</t>
  </si>
  <si>
    <t>Höhe</t>
  </si>
  <si>
    <t>Anzahl</t>
  </si>
  <si>
    <t>Süd=180   West=270  Nord=0  Ost=90</t>
  </si>
  <si>
    <t>°C</t>
  </si>
  <si>
    <t>ReferenzSüd</t>
  </si>
  <si>
    <t>ZON</t>
  </si>
  <si>
    <t>effImmisionsfläche</t>
  </si>
  <si>
    <t>1/h</t>
  </si>
  <si>
    <t>Lüftungsanlage</t>
  </si>
  <si>
    <t>Innenseite</t>
  </si>
  <si>
    <t>Außenseite</t>
  </si>
  <si>
    <t>Rse</t>
  </si>
  <si>
    <t>Rsi</t>
  </si>
  <si>
    <t>K</t>
  </si>
  <si>
    <t>flächenbezogene speicherwirksame Masse</t>
  </si>
  <si>
    <t>Exponent</t>
  </si>
  <si>
    <t>gVergl</t>
  </si>
  <si>
    <t>Behang</t>
  </si>
  <si>
    <r>
      <t>τ</t>
    </r>
    <r>
      <rPr>
        <vertAlign val="subscript"/>
        <sz val="14"/>
        <color indexed="8"/>
        <rFont val="Arial"/>
        <family val="2"/>
      </rPr>
      <t xml:space="preserve">e,B </t>
    </r>
  </si>
  <si>
    <r>
      <t>ρ</t>
    </r>
    <r>
      <rPr>
        <vertAlign val="subscript"/>
        <sz val="14"/>
        <color indexed="8"/>
        <rFont val="Arial"/>
        <family val="2"/>
      </rPr>
      <t xml:space="preserve">e,B </t>
    </r>
  </si>
  <si>
    <r>
      <t>α</t>
    </r>
    <r>
      <rPr>
        <vertAlign val="subscript"/>
        <sz val="14"/>
        <color indexed="8"/>
        <rFont val="Arial"/>
        <family val="2"/>
      </rPr>
      <t>e,B</t>
    </r>
    <r>
      <rPr>
        <sz val="14"/>
        <color indexed="8"/>
        <rFont val="Arial"/>
        <family val="2"/>
      </rPr>
      <t xml:space="preserve"> </t>
    </r>
  </si>
  <si>
    <t>GX</t>
  </si>
  <si>
    <t>Ug</t>
  </si>
  <si>
    <t>Uf</t>
  </si>
  <si>
    <t>Psi</t>
  </si>
  <si>
    <t>Lage</t>
  </si>
  <si>
    <t>Transmission</t>
  </si>
  <si>
    <t>Reflexion</t>
  </si>
  <si>
    <t>TU Wien</t>
  </si>
  <si>
    <t>Institut für Hochbau und Technologie</t>
  </si>
  <si>
    <t>Forschungsbereich für Bauphysik und Bauakustik</t>
  </si>
  <si>
    <t>eps</t>
  </si>
  <si>
    <t>Rahmenbreite</t>
  </si>
  <si>
    <t>Absorption</t>
  </si>
  <si>
    <t>Ag</t>
  </si>
  <si>
    <t>Af</t>
  </si>
  <si>
    <t>Umfang</t>
  </si>
  <si>
    <t>Ages</t>
  </si>
  <si>
    <t>O=Ohne A=Außen I=Innen</t>
  </si>
  <si>
    <t>Ao.Univ.Prof. DI Dr. Thomas Bednar</t>
  </si>
  <si>
    <t>Ao.Univ.Prof. DI Dr. Klaus Krec   (TU Wien)</t>
  </si>
  <si>
    <t>Bodentemperatur</t>
  </si>
  <si>
    <t>WRG</t>
  </si>
  <si>
    <t>AnlVolStr_eff</t>
  </si>
  <si>
    <t>Fc</t>
  </si>
  <si>
    <t>dT</t>
  </si>
  <si>
    <t>Sichtfaktor Himmel</t>
  </si>
  <si>
    <t>THimmel-TUmgebung</t>
  </si>
  <si>
    <t>Tzu_Anl</t>
  </si>
  <si>
    <t>sol in zone</t>
  </si>
  <si>
    <t>DI Wolfgang Huber (Institut für Baubiologie und -ökologie GmbH Technisches Büro für technische Physik)</t>
  </si>
  <si>
    <t>Verbesserungsvorschläge sind erwünscht. Am besten per email an thomas.bednar@tuwien.ac.at</t>
  </si>
  <si>
    <t>Stunde</t>
  </si>
  <si>
    <t>Dieses Excel Tool ist Eigentum des Forschungsbereichs und darf zu Lehrzwecken oder im Rahmen der Erarbeitung der ÖNORM B 8110-3  durch MitgliederInnen des ON-K 175   verwendet werden.</t>
  </si>
  <si>
    <t>Tagesverlauf (I=innerstädtisch,U=Umland)</t>
  </si>
  <si>
    <t>Zementestrich</t>
  </si>
  <si>
    <t>STB</t>
  </si>
  <si>
    <t>Dr. Martin Teibinger (Holzforschung Austria)</t>
  </si>
  <si>
    <t>Für den fachlichen Input, Korrekturlesen und Plausibilitätsprüfung und sonstige Anregungen ergeht ein besonderer Dank an:</t>
  </si>
  <si>
    <t>Heff_ö</t>
  </si>
  <si>
    <t>Horizontal nach oben = 90      Vertikal = 0      Horizoontal nach unten= -90</t>
  </si>
  <si>
    <t>Beff_ö</t>
  </si>
  <si>
    <t>Direkt</t>
  </si>
  <si>
    <t>Diffus</t>
  </si>
  <si>
    <t>Direkt auf Fläche</t>
  </si>
  <si>
    <t>Himmelsstrahlung auf Fläche</t>
  </si>
  <si>
    <t>Bodenreflexion auf Fläche</t>
  </si>
  <si>
    <t>Diffusstrahlung</t>
  </si>
  <si>
    <t>Globalstrahlung</t>
  </si>
  <si>
    <t>Aussen</t>
  </si>
  <si>
    <t>Dr. Christian Pöhn (MA39)</t>
  </si>
  <si>
    <t>SF</t>
  </si>
  <si>
    <t>NEIN</t>
  </si>
  <si>
    <t>Absorptionsgrad Außen</t>
  </si>
  <si>
    <t>ZU</t>
  </si>
  <si>
    <t>OFFEN</t>
  </si>
  <si>
    <t>JA</t>
  </si>
  <si>
    <t>Anfangstemperatur [°C]</t>
  </si>
  <si>
    <t>Temperatursprung [K]</t>
  </si>
  <si>
    <t>Fensterstellung nachts</t>
  </si>
  <si>
    <t>Zeit</t>
  </si>
  <si>
    <t>GEKIPPT</t>
  </si>
  <si>
    <t>STOSSLÜFTEN</t>
  </si>
  <si>
    <t>Fensterstellung tagsüber</t>
  </si>
  <si>
    <t>Thermisches Verhalten (eine Woche stundenweise)</t>
  </si>
  <si>
    <t>T außen</t>
  </si>
  <si>
    <t>T operativ</t>
  </si>
  <si>
    <t>Rechenzeit</t>
  </si>
  <si>
    <t>Tage bis periodisch</t>
  </si>
  <si>
    <t>u+jv</t>
  </si>
  <si>
    <t xml:space="preserve"> -(r+js)</t>
  </si>
  <si>
    <t xml:space="preserve"> -(u'+jv')</t>
  </si>
  <si>
    <t>r'+js'</t>
  </si>
  <si>
    <t xml:space="preserve"> -u'</t>
  </si>
  <si>
    <t xml:space="preserve"> -r</t>
  </si>
  <si>
    <t xml:space="preserve"> -v'</t>
  </si>
  <si>
    <t xml:space="preserve"> -s</t>
  </si>
  <si>
    <t xml:space="preserve"> s'</t>
  </si>
  <si>
    <t>Z=</t>
  </si>
  <si>
    <t>=</t>
  </si>
  <si>
    <t>Schichtmatrizen - Wärme</t>
  </si>
  <si>
    <t>[m]</t>
  </si>
  <si>
    <t>Schichtmatrizen - Feuchte</t>
  </si>
  <si>
    <t>Re(1,1)</t>
  </si>
  <si>
    <t>Im(1,1)</t>
  </si>
  <si>
    <t>Re(2,2)</t>
  </si>
  <si>
    <t>Im(2,2)</t>
  </si>
  <si>
    <t xml:space="preserve"> - Re(2,1)</t>
  </si>
  <si>
    <t xml:space="preserve"> - Im(2,1)</t>
  </si>
  <si>
    <t xml:space="preserve"> - Re(1,2)</t>
  </si>
  <si>
    <t xml:space="preserve"> - Im(1,2)</t>
  </si>
  <si>
    <t>[1]</t>
  </si>
  <si>
    <t>w20</t>
  </si>
  <si>
    <t>w80</t>
  </si>
  <si>
    <r>
      <rPr>
        <sz val="11"/>
        <color indexed="8"/>
        <rFont val="Calibri"/>
        <family val="2"/>
      </rPr>
      <t>δ</t>
    </r>
    <r>
      <rPr>
        <sz val="11"/>
        <color indexed="8"/>
        <rFont val="Arial"/>
        <family val="2"/>
      </rPr>
      <t>_m</t>
    </r>
  </si>
  <si>
    <r>
      <rPr>
        <sz val="11"/>
        <color indexed="8"/>
        <rFont val="Calibri"/>
        <family val="2"/>
      </rPr>
      <t>δ</t>
    </r>
    <r>
      <rPr>
        <sz val="11"/>
        <color indexed="8"/>
        <rFont val="Arial"/>
        <family val="2"/>
      </rPr>
      <t>_P0</t>
    </r>
  </si>
  <si>
    <t>R_D</t>
  </si>
  <si>
    <t>[kg/msPa]</t>
  </si>
  <si>
    <t>[J/kgK]</t>
  </si>
  <si>
    <t>[m²/s]</t>
  </si>
  <si>
    <t>[kg/m³]</t>
  </si>
  <si>
    <t>D_D</t>
  </si>
  <si>
    <t>p0</t>
  </si>
  <si>
    <t>p</t>
  </si>
  <si>
    <t>T</t>
  </si>
  <si>
    <r>
      <rPr>
        <sz val="11"/>
        <color indexed="8"/>
        <rFont val="Calibri"/>
        <family val="2"/>
      </rPr>
      <t>δ</t>
    </r>
    <r>
      <rPr>
        <sz val="11"/>
        <color indexed="8"/>
        <rFont val="Arial"/>
        <family val="2"/>
      </rPr>
      <t>_DL</t>
    </r>
  </si>
  <si>
    <t>[hPa]</t>
  </si>
  <si>
    <t>[kg/mhPa]</t>
  </si>
  <si>
    <t>verwendete Konstanten</t>
  </si>
  <si>
    <t>[K]</t>
  </si>
  <si>
    <t>(empir. F.)</t>
  </si>
  <si>
    <t>Umgebungsdruck</t>
  </si>
  <si>
    <t>[°C]</t>
  </si>
  <si>
    <t>Tagesmitteltemperatur</t>
  </si>
  <si>
    <t>R_therm</t>
  </si>
  <si>
    <t>c_sat</t>
  </si>
  <si>
    <r>
      <rPr>
        <sz val="11"/>
        <color indexed="8"/>
        <rFont val="Calibri"/>
        <family val="2"/>
      </rPr>
      <t>δ</t>
    </r>
    <r>
      <rPr>
        <sz val="11"/>
        <color indexed="8"/>
        <rFont val="Arial"/>
        <family val="2"/>
      </rPr>
      <t>_V0</t>
    </r>
  </si>
  <si>
    <t>kg/m²/(kg/m³)</t>
  </si>
  <si>
    <t>x</t>
  </si>
  <si>
    <r>
      <t>x_</t>
    </r>
    <r>
      <rPr>
        <sz val="11"/>
        <color indexed="8"/>
        <rFont val="Arial"/>
        <family val="2"/>
      </rPr>
      <t>m</t>
    </r>
  </si>
  <si>
    <t>Reflexionszahl der terrestrischen Umgebung (p)</t>
  </si>
  <si>
    <t xml:space="preserve"> plus j mal</t>
  </si>
  <si>
    <t>Parameter - Wärme</t>
  </si>
  <si>
    <t>Parameter - Feuchte</t>
  </si>
  <si>
    <t>kg/m²sPa</t>
  </si>
  <si>
    <t>R_hyg</t>
  </si>
  <si>
    <t>k_D gesamt</t>
  </si>
  <si>
    <r>
      <t xml:space="preserve">k_D ohne </t>
    </r>
    <r>
      <rPr>
        <sz val="11"/>
        <color indexed="8"/>
        <rFont val="Symbol"/>
        <family val="1"/>
        <charset val="2"/>
      </rPr>
      <t>b</t>
    </r>
  </si>
  <si>
    <t>m²sPa/kg</t>
  </si>
  <si>
    <r>
      <t xml:space="preserve">flächenbezogene wirksame Wärmekapazität </t>
    </r>
    <r>
      <rPr>
        <b/>
        <sz val="11"/>
        <color indexed="8"/>
        <rFont val="Symbol"/>
        <family val="1"/>
        <charset val="2"/>
      </rPr>
      <t>c</t>
    </r>
  </si>
  <si>
    <r>
      <t xml:space="preserve">flächenbezogene wirksame Feuchtekapazität </t>
    </r>
    <r>
      <rPr>
        <b/>
        <sz val="11"/>
        <color indexed="8"/>
        <rFont val="Symbol"/>
        <family val="1"/>
        <charset val="2"/>
      </rPr>
      <t>c_</t>
    </r>
    <r>
      <rPr>
        <b/>
        <sz val="11"/>
        <color indexed="8"/>
        <rFont val="Arial"/>
        <family val="2"/>
      </rPr>
      <t>m</t>
    </r>
  </si>
  <si>
    <t>sd_aussen</t>
  </si>
  <si>
    <t>sd_innen</t>
  </si>
  <si>
    <t>Aussenoberfläche</t>
  </si>
  <si>
    <t>Innenoberfläche</t>
  </si>
  <si>
    <t>s/m</t>
  </si>
  <si>
    <r>
      <t>1/</t>
    </r>
    <r>
      <rPr>
        <sz val="11"/>
        <color indexed="8"/>
        <rFont val="Symbol"/>
        <family val="1"/>
        <charset val="2"/>
      </rPr>
      <t>b</t>
    </r>
    <r>
      <rPr>
        <sz val="11"/>
        <color indexed="8"/>
        <rFont val="Arial"/>
        <family val="2"/>
      </rPr>
      <t>_ce</t>
    </r>
  </si>
  <si>
    <r>
      <t>1/</t>
    </r>
    <r>
      <rPr>
        <sz val="11"/>
        <color indexed="8"/>
        <rFont val="Symbol"/>
        <family val="1"/>
        <charset val="2"/>
      </rPr>
      <t>b</t>
    </r>
    <r>
      <rPr>
        <sz val="11"/>
        <color indexed="8"/>
        <rFont val="Arial"/>
        <family val="2"/>
      </rPr>
      <t>_ci</t>
    </r>
  </si>
  <si>
    <t>zuBaut1</t>
  </si>
  <si>
    <t>zuBaut2</t>
  </si>
  <si>
    <t>zuBaut3</t>
  </si>
  <si>
    <t>zuBaut4</t>
  </si>
  <si>
    <t>zuDecke</t>
  </si>
  <si>
    <t>zuBoden</t>
  </si>
  <si>
    <t>wBaut1</t>
  </si>
  <si>
    <t>rel. Fehler</t>
  </si>
  <si>
    <t>rel. Fehler Trad</t>
  </si>
  <si>
    <t>rel. Fehler Tair</t>
  </si>
  <si>
    <t>max Tage bis Abbruch</t>
  </si>
  <si>
    <t>wBaut2</t>
  </si>
  <si>
    <t>wBaut3</t>
  </si>
  <si>
    <t>wBaut4</t>
  </si>
  <si>
    <t>wDecke</t>
  </si>
  <si>
    <t>beta=</t>
  </si>
  <si>
    <t>kg/m2hPa</t>
  </si>
  <si>
    <t>kg/m2sPa</t>
  </si>
  <si>
    <t>ppm</t>
  </si>
  <si>
    <t>rel. Fehler CO2</t>
  </si>
  <si>
    <t>rel. Fehler Feuchte</t>
  </si>
  <si>
    <t>Feuchteeintrag</t>
  </si>
  <si>
    <t>Temperatur - Tagesmittelwert</t>
  </si>
  <si>
    <t>relative Feuchte - Tagesmittelwert</t>
  </si>
  <si>
    <t>Atmosphärische CO2-Konzentration</t>
  </si>
  <si>
    <t>CO2-Emissionsrate [ml/h*Person]</t>
  </si>
  <si>
    <t>Zusätzliche CO2-Emission [ml/h]</t>
  </si>
  <si>
    <t>Alter [Jahre]</t>
  </si>
  <si>
    <t>Vorschlag [ml/h*Person]</t>
  </si>
  <si>
    <t>Wärmeübergang</t>
  </si>
  <si>
    <t>Feuchteübergang</t>
  </si>
  <si>
    <t>Feuchteübergang berücksichtigen</t>
  </si>
  <si>
    <t>Wärmeübergang berücksichtigen</t>
  </si>
  <si>
    <t>einige Baustoffe (Quelle http://www.masea-ensan.de/)</t>
  </si>
  <si>
    <t>Kalkputz</t>
  </si>
  <si>
    <t>Lehmputz</t>
  </si>
  <si>
    <t>Porenbeton XELLA</t>
  </si>
  <si>
    <t>Porenbeton YTONG-Nord</t>
  </si>
  <si>
    <t>Zement Fließestrich Typ2 Mittelschicht</t>
  </si>
  <si>
    <t>Gips</t>
  </si>
  <si>
    <t>Kalkzementputz</t>
  </si>
  <si>
    <t>Vollziegel Wienerberger</t>
  </si>
  <si>
    <t>OSB/3</t>
  </si>
  <si>
    <t>Extrudiertes Schaum-Polystyrol_30</t>
  </si>
  <si>
    <t>Glasfasern_Faserplatten_40</t>
  </si>
  <si>
    <t>Holzfaserdämmplatte</t>
  </si>
  <si>
    <t>Steinwolle</t>
  </si>
  <si>
    <t>Zellulose</t>
  </si>
  <si>
    <t>Gipskartonplatte</t>
  </si>
  <si>
    <t>x1</t>
  </si>
  <si>
    <t>x2</t>
  </si>
  <si>
    <t>x3</t>
  </si>
  <si>
    <t>y1</t>
  </si>
  <si>
    <t>y2</t>
  </si>
  <si>
    <t>y3</t>
  </si>
  <si>
    <t>Inter-/Extrapolation</t>
  </si>
  <si>
    <t>Massenstrom in kg/s</t>
  </si>
  <si>
    <t>bei Kühlung:</t>
  </si>
  <si>
    <t>R_therm,sum</t>
  </si>
  <si>
    <t>K_aussen</t>
  </si>
  <si>
    <t>K_innen (Annahme Kühschlange mittig)</t>
  </si>
  <si>
    <t>Bestrahlung W1 Sommer</t>
  </si>
  <si>
    <t>Bestrahlung W1 Winter</t>
  </si>
  <si>
    <t>Simon Hinterseer</t>
  </si>
  <si>
    <t>DI Sebastian Zilles</t>
  </si>
  <si>
    <t>Schichten</t>
  </si>
  <si>
    <t>Berechnungsperiode (S=Sommer, W=Winter)</t>
  </si>
  <si>
    <t>im Winter 20°</t>
  </si>
  <si>
    <t>...</t>
  </si>
  <si>
    <t>Simulation beendet</t>
  </si>
  <si>
    <t>Platzhalter max. Raumluftfeuchte ohne Eintrag</t>
  </si>
  <si>
    <t>µ</t>
  </si>
  <si>
    <t>NrFläche</t>
  </si>
  <si>
    <t>Bauteilnummer</t>
  </si>
  <si>
    <t xml:space="preserve">τe,B </t>
  </si>
  <si>
    <t xml:space="preserve">ρe,B </t>
  </si>
  <si>
    <t xml:space="preserve">αe,B </t>
  </si>
  <si>
    <t>Fensternummer</t>
  </si>
  <si>
    <t>NrFenster</t>
  </si>
  <si>
    <t>BauteilNr</t>
  </si>
  <si>
    <t>SchichtNr</t>
  </si>
  <si>
    <t>n50</t>
  </si>
  <si>
    <t>m3</t>
  </si>
  <si>
    <t>Öffenbarkeit</t>
  </si>
  <si>
    <t xml:space="preserve">zw 0 und 1 </t>
  </si>
  <si>
    <t>CO2</t>
  </si>
  <si>
    <t>absFeuchte</t>
  </si>
  <si>
    <t>Lufttemperatur</t>
  </si>
  <si>
    <t>g/kg</t>
  </si>
  <si>
    <t>Verschattung</t>
  </si>
  <si>
    <t>FenNr</t>
  </si>
  <si>
    <t>Wert</t>
  </si>
  <si>
    <t>SichtfaktorHimmel</t>
  </si>
  <si>
    <t>AngrenzendeZone</t>
  </si>
  <si>
    <t>0=Adiabatisch</t>
  </si>
  <si>
    <t>-1=Außenluft</t>
  </si>
  <si>
    <t>-2=Erdberührt</t>
  </si>
  <si>
    <t>Personenzahl</t>
  </si>
  <si>
    <t>WärmeleistungGeräteBeleuchtung</t>
  </si>
  <si>
    <t>NrBAuteil</t>
  </si>
  <si>
    <t>NrSchicht</t>
  </si>
  <si>
    <t>kg/s</t>
  </si>
  <si>
    <t>AbsLF</t>
  </si>
  <si>
    <t>RelLF</t>
  </si>
  <si>
    <t>qHeat</t>
  </si>
  <si>
    <t>qCool</t>
  </si>
  <si>
    <t>DEFAULT</t>
  </si>
  <si>
    <t>W/m2</t>
  </si>
  <si>
    <t>S</t>
  </si>
  <si>
    <t>NrBauteil</t>
  </si>
  <si>
    <t>Randbedingung Außen</t>
  </si>
  <si>
    <t>Anzahl Bauteile</t>
  </si>
  <si>
    <t>Zeitraum bis xUhr</t>
  </si>
  <si>
    <t>Horizontal nach oben = 90      Vertikal = 0      Horizontal nach unten= -90</t>
  </si>
  <si>
    <t>Deg</t>
  </si>
  <si>
    <t>J/m2K</t>
  </si>
  <si>
    <t>W/m2K</t>
  </si>
  <si>
    <t>KapBaut_i</t>
  </si>
  <si>
    <t>KapBaut_e</t>
  </si>
  <si>
    <t>Kbaut</t>
  </si>
  <si>
    <t>KapHygBaut_i</t>
  </si>
  <si>
    <t>1/betaBaut_i</t>
  </si>
  <si>
    <t>Anzahl Bauteilaufbauten</t>
  </si>
  <si>
    <t>NrBauteilaufbau</t>
  </si>
  <si>
    <t>Abaut</t>
  </si>
  <si>
    <t>TeffBaut_e</t>
  </si>
  <si>
    <t>m2</t>
  </si>
  <si>
    <t>SolStrInZone</t>
  </si>
  <si>
    <t>DEG</t>
  </si>
  <si>
    <t>Solarstrahlung</t>
  </si>
  <si>
    <t>Teff</t>
  </si>
  <si>
    <t>Sommerzeit</t>
  </si>
  <si>
    <t>Anzahl Fenster</t>
  </si>
  <si>
    <t>Uw</t>
  </si>
  <si>
    <t>Aw</t>
  </si>
  <si>
    <t>SolAbsGrad</t>
  </si>
  <si>
    <t>Bauteil</t>
  </si>
  <si>
    <t>Fenster</t>
  </si>
  <si>
    <t>BAUTEIL</t>
  </si>
  <si>
    <t>FENSTER</t>
  </si>
  <si>
    <t>SolarerEintragÜberFenster</t>
  </si>
  <si>
    <t>Nachbar</t>
  </si>
  <si>
    <t>SolStrahlung in Zone</t>
  </si>
  <si>
    <t>Bei Fenster Breite und Höhe  bzw   Glasfläche, Rahmenfläche, Umfang, maxÖffnungsfläche</t>
  </si>
  <si>
    <t>BGF</t>
  </si>
  <si>
    <t>B</t>
  </si>
  <si>
    <t>Heff</t>
  </si>
  <si>
    <t>TODO!!</t>
  </si>
  <si>
    <t>betaBaut_i</t>
  </si>
  <si>
    <t>qILconv</t>
  </si>
  <si>
    <t>qILrad</t>
  </si>
  <si>
    <t>z.B Pflanzen mit einer negativen Rate</t>
  </si>
  <si>
    <t>W/(m³/h)</t>
  </si>
  <si>
    <t>SFP Zuluft</t>
  </si>
  <si>
    <t>SFP Abluft</t>
  </si>
  <si>
    <t>min</t>
  </si>
  <si>
    <t>Uhrzeit</t>
  </si>
  <si>
    <t>Stoßlüften - Intervall</t>
  </si>
  <si>
    <t>Stoßlüften - Dauer</t>
  </si>
  <si>
    <t>Tag Beginn</t>
  </si>
  <si>
    <t>Nacht Beginn</t>
  </si>
  <si>
    <t>InBauteil</t>
  </si>
  <si>
    <t>InSchicht</t>
  </si>
  <si>
    <t>TABS (ThermoAktivBauteilSystem)</t>
  </si>
  <si>
    <t>FanCoil</t>
  </si>
  <si>
    <t>Heizleistung bei 9K</t>
  </si>
  <si>
    <t>Kühlleistung bei 9K</t>
  </si>
  <si>
    <t>VorlauftemperaturHeizen</t>
  </si>
  <si>
    <t>VorlauftemperaturKühlen</t>
  </si>
  <si>
    <t>Tagesmittelwert Außenlufttemperatur in °C</t>
  </si>
  <si>
    <t>CLO in m2K /W</t>
  </si>
  <si>
    <t>MET in W/m2</t>
  </si>
  <si>
    <t>Tagesmittelwert der Außentemperatur in °C</t>
  </si>
  <si>
    <t>Sollwert Top in °C</t>
  </si>
  <si>
    <t>hyg. Luftvolumenstrom in m3/hPerson</t>
  </si>
  <si>
    <t>FRG</t>
  </si>
  <si>
    <t>Maximale Zulufttemperatur</t>
  </si>
  <si>
    <t>Minimale Zulufttemperatur</t>
  </si>
  <si>
    <t>Lüftung über Fenster</t>
  </si>
  <si>
    <t>Fenster schliessen wenn Tair,außen&gt;Tair,innen</t>
  </si>
  <si>
    <t>Fenster schliessen wenn Tair,außen&lt;Tair,innen</t>
  </si>
  <si>
    <t>Radiator</t>
  </si>
  <si>
    <t>Kühl/Heizdecke</t>
  </si>
  <si>
    <t>InfrarotPanel</t>
  </si>
  <si>
    <t>Maximale Heizleistung</t>
  </si>
  <si>
    <t>Auslegung Heizung</t>
  </si>
  <si>
    <t>Wind</t>
  </si>
  <si>
    <t>Normalregen</t>
  </si>
  <si>
    <t>Himmelslicht</t>
  </si>
  <si>
    <t>lux</t>
  </si>
  <si>
    <t>m/s</t>
  </si>
  <si>
    <t>Windrichtung</t>
  </si>
  <si>
    <t>l/s</t>
  </si>
  <si>
    <t>dB</t>
  </si>
  <si>
    <t>LA,Umgebungslärmpegel</t>
  </si>
  <si>
    <t>Mittleres Jahr</t>
  </si>
  <si>
    <t>Auslegung Kühlung</t>
  </si>
  <si>
    <t>Volumenstrom</t>
  </si>
  <si>
    <t>m3/s</t>
  </si>
  <si>
    <t>JA-Winterbetrieb</t>
  </si>
  <si>
    <t>JA_Sommerbetrieb</t>
  </si>
  <si>
    <t>JA-W</t>
  </si>
  <si>
    <t>JA-S</t>
  </si>
  <si>
    <t>RLT Volumenstrom NACHT</t>
  </si>
  <si>
    <t>RLT Volumenstrom TAG</t>
  </si>
  <si>
    <t>m³/h</t>
  </si>
  <si>
    <t>Ideal Heizen</t>
  </si>
  <si>
    <t>Ideal Kühlen</t>
  </si>
  <si>
    <t>NettoVolumen</t>
  </si>
  <si>
    <t>Schicht STB</t>
  </si>
  <si>
    <t>Schicht WD</t>
  </si>
  <si>
    <t>Schicht Putz</t>
  </si>
  <si>
    <t>Bedarfsgerecht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</si>
</sst>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_-* #,##0.0000000\ _€_-;\-* #,##0.0000000\ _€_-;_-* &quot;-&quot;??\ _€_-;_-@_-"/>
    <numFmt numFmtId="168" formatCode="_-* #,##0.0\ _€_-;\-* #,##0.0\ _€_-;_-* &quot;-&quot;??\ _€_-;_-@_-"/>
    <numFmt numFmtId="169" formatCode="_-* #,##0.000\ _€_-;\-* #,##0.000\ _€_-;_-* &quot;-&quot;??\ _€_-;_-@_-"/>
    <numFmt numFmtId="170" formatCode="_-* #,##0.0000\ _€_-;\-* #,##0.0000\ _€_-;_-* &quot;-&quot;??\ _€_-;_-@_-"/>
    <numFmt numFmtId="171" formatCode="0.000E+00"/>
    <numFmt numFmtId="172" formatCode="_-* #,##0.000_-;\-* #,##0.000_-;_-* &quot;-&quot;?_-;_-@_-"/>
    <numFmt numFmtId="173" formatCode="_-* #,##0.00000000_-;\-* #,##0.00000000_-;_-* &quot;-&quot;?_-;_-@_-"/>
    <numFmt numFmtId="174" formatCode="0.00000000"/>
    <numFmt numFmtId="175" formatCode="&quot;€&quot;\ #,##0.00;[Red]\-&quot;€&quot;\ #,##0.00"/>
    <numFmt numFmtId="176" formatCode="_-* #,##0.00_-;\-* #,##0.00_-;_-* &quot;-&quot;??_-;_-@_-"/>
  </numFmts>
  <fonts count="5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Symbol"/>
      <family val="1"/>
      <charset val="2"/>
    </font>
    <font>
      <sz val="11"/>
      <color indexed="8"/>
      <name val="Arial"/>
      <family val="2"/>
    </font>
    <font>
      <sz val="10"/>
      <name val="Arial"/>
      <family val="2"/>
    </font>
    <font>
      <sz val="11"/>
      <name val="Symbol"/>
      <family val="1"/>
      <charset val="2"/>
    </font>
    <font>
      <sz val="11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sz val="11"/>
      <color indexed="8"/>
      <name val="Symbol"/>
      <family val="1"/>
      <charset val="2"/>
    </font>
    <font>
      <sz val="11"/>
      <color indexed="20"/>
      <name val="Arial"/>
      <family val="2"/>
    </font>
    <font>
      <sz val="8"/>
      <name val="Calibri"/>
      <family val="2"/>
    </font>
    <font>
      <b/>
      <sz val="14"/>
      <color indexed="8"/>
      <name val="Calibri"/>
      <family val="2"/>
    </font>
    <font>
      <b/>
      <vertAlign val="subscript"/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60"/>
      <name val="Calibri"/>
      <family val="2"/>
    </font>
    <font>
      <vertAlign val="subscript"/>
      <sz val="14"/>
      <color indexed="8"/>
      <name val="Arial"/>
      <family val="2"/>
    </font>
    <font>
      <sz val="14"/>
      <color indexed="8"/>
      <name val="Arial"/>
      <family val="2"/>
    </font>
    <font>
      <sz val="14"/>
      <color indexed="8"/>
      <name val="Times New Roman"/>
      <family val="1"/>
    </font>
    <font>
      <sz val="18"/>
      <color indexed="8"/>
      <name val="Calibri"/>
      <family val="2"/>
    </font>
    <font>
      <sz val="11"/>
      <color indexed="8"/>
      <name val="Arial"/>
      <family val="2"/>
    </font>
    <font>
      <sz val="11"/>
      <name val="Calibri"/>
      <family val="2"/>
    </font>
    <font>
      <sz val="14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"/>
      <family val="2"/>
    </font>
    <font>
      <b/>
      <sz val="11"/>
      <color indexed="8"/>
      <name val="Symbol"/>
      <family val="1"/>
      <charset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0.5"/>
      <color theme="1"/>
      <name val="Consolas"/>
      <family val="3"/>
    </font>
    <font>
      <sz val="14"/>
      <color theme="1"/>
      <name val="Consolas"/>
      <family val="3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color theme="1"/>
      <name val="Symbol"/>
      <family val="1"/>
      <charset val="2"/>
    </font>
    <font>
      <sz val="12"/>
      <color rgb="FF000000"/>
      <name val="Arial"/>
      <family val="2"/>
    </font>
    <font>
      <sz val="8"/>
      <color rgb="FF000000"/>
      <name val="Tahoma"/>
      <family val="2"/>
    </font>
    <font>
      <sz val="14"/>
      <name val="Times New Roman"/>
      <family val="1"/>
    </font>
    <font>
      <sz val="11"/>
      <color theme="6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6"/>
      <name val="Calibri"/>
      <family val="2"/>
      <scheme val="minor"/>
    </font>
    <font>
      <sz val="14"/>
      <color theme="3" tint="0.39997558519241921"/>
      <name val="Calibri"/>
      <family val="2"/>
      <scheme val="minor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8">
    <xf numFmtId="0" fontId="0" fillId="0" borderId="0"/>
    <xf numFmtId="0" fontId="32" fillId="2" borderId="0" applyNumberFormat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3" fillId="3" borderId="0" applyNumberFormat="0" applyBorder="0" applyAlignment="0" applyProtection="0"/>
    <xf numFmtId="0" fontId="34" fillId="4" borderId="0" applyNumberFormat="0" applyBorder="0" applyAlignment="0" applyProtection="0"/>
    <xf numFmtId="0" fontId="4" fillId="0" borderId="0"/>
    <xf numFmtId="0" fontId="35" fillId="0" borderId="0"/>
    <xf numFmtId="175" fontId="4" fillId="0" borderId="0" applyFont="0" applyFill="0" applyBorder="0" applyAlignment="0" applyProtection="0"/>
    <xf numFmtId="176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30" fillId="0" borderId="0" applyFont="0" applyFill="0" applyBorder="0" applyAlignment="0" applyProtection="0"/>
    <xf numFmtId="176" fontId="30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0" fillId="0" borderId="0" applyFont="0" applyFill="0" applyBorder="0" applyAlignment="0" applyProtection="0"/>
  </cellStyleXfs>
  <cellXfs count="278">
    <xf numFmtId="0" fontId="0" fillId="0" borderId="0" xfId="0"/>
    <xf numFmtId="0" fontId="7" fillId="2" borderId="1" xfId="1" applyFont="1" applyBorder="1" applyProtection="1"/>
    <xf numFmtId="0" fontId="10" fillId="0" borderId="0" xfId="0" applyFont="1" applyProtection="1"/>
    <xf numFmtId="0" fontId="11" fillId="0" borderId="0" xfId="0" applyFont="1" applyAlignment="1" applyProtection="1">
      <alignment horizontal="right"/>
    </xf>
    <xf numFmtId="0" fontId="10" fillId="0" borderId="0" xfId="0" applyFont="1" applyAlignment="1" applyProtection="1">
      <alignment horizontal="center"/>
    </xf>
    <xf numFmtId="43" fontId="10" fillId="0" borderId="0" xfId="2" applyFont="1" applyProtection="1"/>
    <xf numFmtId="43" fontId="10" fillId="0" borderId="0" xfId="2" applyNumberFormat="1" applyFont="1" applyProtection="1"/>
    <xf numFmtId="0" fontId="12" fillId="0" borderId="0" xfId="5" applyFont="1" applyFill="1" applyProtection="1"/>
    <xf numFmtId="164" fontId="10" fillId="0" borderId="0" xfId="0" applyNumberFormat="1" applyFont="1" applyProtection="1"/>
    <xf numFmtId="167" fontId="10" fillId="0" borderId="0" xfId="2" applyNumberFormat="1" applyFont="1" applyProtection="1"/>
    <xf numFmtId="168" fontId="10" fillId="0" borderId="0" xfId="2" applyNumberFormat="1" applyFont="1" applyProtection="1"/>
    <xf numFmtId="164" fontId="10" fillId="0" borderId="0" xfId="0" applyNumberFormat="1" applyFont="1" applyFill="1" applyBorder="1" applyProtection="1"/>
    <xf numFmtId="0" fontId="10" fillId="0" borderId="0" xfId="0" applyFont="1" applyBorder="1" applyProtection="1"/>
    <xf numFmtId="164" fontId="10" fillId="0" borderId="0" xfId="0" applyNumberFormat="1" applyFont="1" applyBorder="1" applyProtection="1"/>
    <xf numFmtId="0" fontId="0" fillId="0" borderId="0" xfId="0" quotePrefix="1"/>
    <xf numFmtId="0" fontId="0" fillId="0" borderId="0" xfId="0" applyBorder="1"/>
    <xf numFmtId="0" fontId="3" fillId="0" borderId="0" xfId="0" applyFont="1" applyProtection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3" fillId="0" borderId="0" xfId="0" applyFont="1" applyAlignment="1" applyProtection="1">
      <alignment horizontal="center"/>
    </xf>
    <xf numFmtId="0" fontId="4" fillId="0" borderId="0" xfId="6"/>
    <xf numFmtId="0" fontId="33" fillId="3" borderId="1" xfId="4" applyBorder="1"/>
    <xf numFmtId="2" fontId="0" fillId="0" borderId="0" xfId="0" applyNumberFormat="1"/>
    <xf numFmtId="0" fontId="18" fillId="3" borderId="0" xfId="4" applyFont="1" applyAlignment="1">
      <alignment horizontal="center"/>
    </xf>
    <xf numFmtId="0" fontId="33" fillId="3" borderId="0" xfId="4" applyAlignment="1">
      <alignment horizontal="center"/>
    </xf>
    <xf numFmtId="0" fontId="10" fillId="0" borderId="0" xfId="0" applyFont="1" applyAlignment="1" applyProtection="1"/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/>
    <xf numFmtId="2" fontId="10" fillId="0" borderId="0" xfId="0" applyNumberFormat="1" applyFont="1" applyProtection="1"/>
    <xf numFmtId="0" fontId="33" fillId="3" borderId="1" xfId="4" applyBorder="1" applyAlignment="1">
      <alignment horizontal="center"/>
    </xf>
    <xf numFmtId="0" fontId="24" fillId="2" borderId="1" xfId="1" applyFont="1" applyBorder="1" applyAlignment="1">
      <alignment horizontal="center"/>
    </xf>
    <xf numFmtId="0" fontId="0" fillId="0" borderId="0" xfId="0" applyFill="1"/>
    <xf numFmtId="0" fontId="7" fillId="0" borderId="1" xfId="4" applyFont="1" applyFill="1" applyBorder="1" applyAlignment="1" applyProtection="1">
      <alignment vertical="center"/>
      <protection locked="0"/>
    </xf>
    <xf numFmtId="0" fontId="25" fillId="0" borderId="0" xfId="0" applyFont="1"/>
    <xf numFmtId="0" fontId="37" fillId="0" borderId="0" xfId="0" applyFont="1"/>
    <xf numFmtId="0" fontId="38" fillId="0" borderId="0" xfId="0" applyFont="1"/>
    <xf numFmtId="0" fontId="39" fillId="0" borderId="0" xfId="0" applyFont="1"/>
    <xf numFmtId="0" fontId="0" fillId="0" borderId="0" xfId="0" applyAlignment="1">
      <alignment horizontal="right"/>
    </xf>
    <xf numFmtId="0" fontId="10" fillId="0" borderId="0" xfId="0" applyFont="1" applyFill="1" applyProtection="1"/>
    <xf numFmtId="0" fontId="7" fillId="2" borderId="2" xfId="1" applyFont="1" applyBorder="1" applyProtection="1"/>
    <xf numFmtId="0" fontId="7" fillId="0" borderId="0" xfId="4" applyFont="1" applyFill="1" applyBorder="1" applyAlignment="1" applyProtection="1">
      <alignment vertical="center"/>
      <protection locked="0"/>
    </xf>
    <xf numFmtId="2" fontId="7" fillId="0" borderId="0" xfId="4" applyNumberFormat="1" applyFont="1" applyFill="1" applyBorder="1" applyAlignment="1" applyProtection="1">
      <alignment vertical="center"/>
      <protection locked="0"/>
    </xf>
    <xf numFmtId="0" fontId="12" fillId="0" borderId="0" xfId="5" applyFont="1" applyFill="1" applyBorder="1" applyProtection="1"/>
    <xf numFmtId="0" fontId="0" fillId="0" borderId="0" xfId="0" applyFill="1" applyBorder="1"/>
    <xf numFmtId="0" fontId="0" fillId="0" borderId="0" xfId="0" applyAlignment="1">
      <alignment horizontal="left"/>
    </xf>
    <xf numFmtId="169" fontId="10" fillId="0" borderId="0" xfId="2" applyNumberFormat="1" applyFont="1" applyProtection="1"/>
    <xf numFmtId="2" fontId="6" fillId="0" borderId="0" xfId="4" applyNumberFormat="1" applyFont="1" applyFill="1" applyBorder="1" applyProtection="1"/>
    <xf numFmtId="0" fontId="40" fillId="0" borderId="0" xfId="0" applyFont="1" applyBorder="1" applyAlignment="1">
      <alignment horizontal="center" wrapText="1"/>
    </xf>
    <xf numFmtId="0" fontId="3" fillId="0" borderId="0" xfId="0" applyFont="1" applyFill="1" applyProtection="1"/>
    <xf numFmtId="0" fontId="4" fillId="0" borderId="0" xfId="6" applyFill="1"/>
    <xf numFmtId="2" fontId="10" fillId="0" borderId="0" xfId="0" applyNumberFormat="1" applyFont="1" applyFill="1" applyProtection="1"/>
    <xf numFmtId="1" fontId="10" fillId="0" borderId="0" xfId="0" applyNumberFormat="1" applyFont="1" applyFill="1" applyProtection="1"/>
    <xf numFmtId="0" fontId="9" fillId="0" borderId="1" xfId="0" applyFont="1" applyFill="1" applyBorder="1" applyAlignment="1">
      <alignment horizontal="center"/>
    </xf>
    <xf numFmtId="0" fontId="41" fillId="0" borderId="1" xfId="4" applyFont="1" applyFill="1" applyBorder="1" applyAlignment="1">
      <alignment horizontal="center"/>
    </xf>
    <xf numFmtId="0" fontId="33" fillId="3" borderId="3" xfId="4" applyBorder="1" applyAlignment="1">
      <alignment horizontal="center"/>
    </xf>
    <xf numFmtId="0" fontId="33" fillId="6" borderId="1" xfId="4" applyFill="1" applyBorder="1" applyAlignment="1">
      <alignment horizontal="center"/>
    </xf>
    <xf numFmtId="0" fontId="0" fillId="0" borderId="0" xfId="0"/>
    <xf numFmtId="0" fontId="7" fillId="3" borderId="1" xfId="4" applyFont="1" applyBorder="1" applyAlignment="1" applyProtection="1">
      <alignment vertical="center"/>
      <protection locked="0"/>
    </xf>
    <xf numFmtId="170" fontId="30" fillId="0" borderId="0" xfId="2" applyNumberFormat="1" applyFont="1" applyFill="1"/>
    <xf numFmtId="0" fontId="0" fillId="7" borderId="0" xfId="0" applyFill="1"/>
    <xf numFmtId="0" fontId="42" fillId="0" borderId="0" xfId="0" applyFont="1" applyFill="1" applyProtection="1"/>
    <xf numFmtId="0" fontId="36" fillId="0" borderId="0" xfId="0" applyFont="1" applyFill="1"/>
    <xf numFmtId="2" fontId="42" fillId="0" borderId="0" xfId="0" applyNumberFormat="1" applyFont="1" applyFill="1" applyProtection="1"/>
    <xf numFmtId="0" fontId="43" fillId="0" borderId="0" xfId="6" applyFont="1" applyFill="1"/>
    <xf numFmtId="165" fontId="0" fillId="0" borderId="0" xfId="0" applyNumberFormat="1"/>
    <xf numFmtId="0" fontId="31" fillId="0" borderId="0" xfId="0" applyFont="1"/>
    <xf numFmtId="0" fontId="0" fillId="0" borderId="1" xfId="0" applyBorder="1"/>
    <xf numFmtId="2" fontId="0" fillId="8" borderId="1" xfId="0" applyNumberFormat="1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1" xfId="0" applyBorder="1" applyAlignment="1">
      <alignment horizontal="left"/>
    </xf>
    <xf numFmtId="2" fontId="31" fillId="0" borderId="0" xfId="0" applyNumberFormat="1" applyFont="1"/>
    <xf numFmtId="0" fontId="6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6" fillId="0" borderId="0" xfId="5" applyFont="1" applyFill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0" fontId="3" fillId="0" borderId="0" xfId="0" applyFont="1" applyAlignment="1" applyProtection="1">
      <alignment horizontal="right"/>
    </xf>
    <xf numFmtId="0" fontId="28" fillId="0" borderId="0" xfId="0" applyFont="1" applyProtection="1"/>
    <xf numFmtId="165" fontId="0" fillId="0" borderId="0" xfId="0" applyNumberFormat="1" applyFill="1" applyBorder="1"/>
    <xf numFmtId="0" fontId="3" fillId="0" borderId="0" xfId="0" applyFont="1" applyBorder="1" applyAlignment="1" applyProtection="1">
      <alignment horizontal="center"/>
    </xf>
    <xf numFmtId="0" fontId="3" fillId="0" borderId="0" xfId="0" applyFont="1" applyBorder="1" applyProtection="1"/>
    <xf numFmtId="0" fontId="3" fillId="0" borderId="9" xfId="0" applyFont="1" applyBorder="1" applyProtection="1"/>
    <xf numFmtId="0" fontId="10" fillId="0" borderId="10" xfId="0" applyFont="1" applyBorder="1" applyProtection="1"/>
    <xf numFmtId="0" fontId="10" fillId="0" borderId="11" xfId="0" applyFont="1" applyBorder="1" applyProtection="1"/>
    <xf numFmtId="0" fontId="10" fillId="0" borderId="12" xfId="0" applyFont="1" applyBorder="1" applyProtection="1"/>
    <xf numFmtId="0" fontId="3" fillId="0" borderId="13" xfId="0" applyFont="1" applyBorder="1" applyProtection="1"/>
    <xf numFmtId="0" fontId="10" fillId="0" borderId="13" xfId="0" applyFont="1" applyBorder="1" applyProtection="1"/>
    <xf numFmtId="0" fontId="10" fillId="0" borderId="14" xfId="0" applyFont="1" applyBorder="1" applyProtection="1"/>
    <xf numFmtId="172" fontId="10" fillId="0" borderId="0" xfId="0" applyNumberFormat="1" applyFont="1" applyProtection="1"/>
    <xf numFmtId="173" fontId="10" fillId="0" borderId="0" xfId="0" applyNumberFormat="1" applyFont="1" applyProtection="1"/>
    <xf numFmtId="0" fontId="35" fillId="0" borderId="0" xfId="0" applyFont="1" applyProtection="1"/>
    <xf numFmtId="0" fontId="3" fillId="0" borderId="10" xfId="0" applyFont="1" applyBorder="1" applyAlignment="1" applyProtection="1">
      <alignment horizontal="center"/>
    </xf>
    <xf numFmtId="165" fontId="10" fillId="0" borderId="13" xfId="0" applyNumberFormat="1" applyFont="1" applyBorder="1" applyProtection="1"/>
    <xf numFmtId="0" fontId="3" fillId="0" borderId="15" xfId="0" applyFont="1" applyBorder="1" applyProtection="1"/>
    <xf numFmtId="0" fontId="10" fillId="0" borderId="16" xfId="0" applyFont="1" applyBorder="1" applyProtection="1"/>
    <xf numFmtId="0" fontId="3" fillId="0" borderId="16" xfId="0" applyFont="1" applyBorder="1" applyProtection="1"/>
    <xf numFmtId="0" fontId="3" fillId="0" borderId="14" xfId="0" applyFont="1" applyBorder="1" applyProtection="1"/>
    <xf numFmtId="2" fontId="10" fillId="0" borderId="0" xfId="0" applyNumberFormat="1" applyFont="1" applyBorder="1" applyProtection="1"/>
    <xf numFmtId="0" fontId="10" fillId="0" borderId="17" xfId="0" applyFont="1" applyBorder="1" applyProtection="1"/>
    <xf numFmtId="0" fontId="10" fillId="0" borderId="7" xfId="0" applyFont="1" applyBorder="1" applyProtection="1"/>
    <xf numFmtId="0" fontId="10" fillId="0" borderId="8" xfId="0" applyFont="1" applyBorder="1" applyProtection="1"/>
    <xf numFmtId="169" fontId="10" fillId="0" borderId="1" xfId="2" applyNumberFormat="1" applyFont="1" applyBorder="1" applyProtection="1"/>
    <xf numFmtId="169" fontId="10" fillId="0" borderId="18" xfId="2" applyNumberFormat="1" applyFont="1" applyBorder="1" applyProtection="1"/>
    <xf numFmtId="168" fontId="10" fillId="0" borderId="19" xfId="2" applyNumberFormat="1" applyFont="1" applyBorder="1" applyProtection="1"/>
    <xf numFmtId="168" fontId="10" fillId="0" borderId="5" xfId="2" applyNumberFormat="1" applyFont="1" applyBorder="1" applyProtection="1"/>
    <xf numFmtId="169" fontId="10" fillId="0" borderId="20" xfId="2" applyNumberFormat="1" applyFont="1" applyBorder="1" applyProtection="1"/>
    <xf numFmtId="168" fontId="10" fillId="0" borderId="6" xfId="2" applyNumberFormat="1" applyFont="1" applyBorder="1" applyProtection="1"/>
    <xf numFmtId="0" fontId="10" fillId="0" borderId="9" xfId="0" applyFont="1" applyBorder="1" applyAlignment="1" applyProtection="1">
      <alignment horizontal="right"/>
    </xf>
    <xf numFmtId="0" fontId="11" fillId="0" borderId="15" xfId="0" applyFont="1" applyBorder="1" applyAlignment="1" applyProtection="1">
      <alignment horizontal="right"/>
    </xf>
    <xf numFmtId="0" fontId="10" fillId="0" borderId="15" xfId="0" applyFont="1" applyBorder="1" applyProtection="1"/>
    <xf numFmtId="0" fontId="3" fillId="0" borderId="12" xfId="0" applyFont="1" applyBorder="1" applyProtection="1"/>
    <xf numFmtId="2" fontId="10" fillId="0" borderId="13" xfId="0" applyNumberFormat="1" applyFont="1" applyBorder="1" applyProtection="1"/>
    <xf numFmtId="0" fontId="3" fillId="0" borderId="11" xfId="0" applyFont="1" applyBorder="1" applyProtection="1"/>
    <xf numFmtId="0" fontId="9" fillId="0" borderId="0" xfId="0" applyFont="1" applyFill="1" applyBorder="1" applyAlignment="1">
      <alignment horizontal="center"/>
    </xf>
    <xf numFmtId="0" fontId="36" fillId="0" borderId="0" xfId="0" applyFont="1" applyFill="1" applyBorder="1"/>
    <xf numFmtId="0" fontId="14" fillId="0" borderId="0" xfId="0" applyFont="1" applyFill="1" applyBorder="1" applyAlignment="1">
      <alignment vertical="center"/>
    </xf>
    <xf numFmtId="0" fontId="3" fillId="0" borderId="9" xfId="0" applyFont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3" fillId="0" borderId="13" xfId="0" applyFont="1" applyBorder="1" applyAlignment="1" applyProtection="1">
      <alignment horizontal="center"/>
    </xf>
    <xf numFmtId="0" fontId="3" fillId="0" borderId="14" xfId="0" applyFont="1" applyBorder="1" applyAlignment="1" applyProtection="1">
      <alignment horizontal="center"/>
    </xf>
    <xf numFmtId="0" fontId="3" fillId="0" borderId="10" xfId="0" applyFont="1" applyBorder="1" applyProtection="1"/>
    <xf numFmtId="0" fontId="3" fillId="0" borderId="21" xfId="0" applyFont="1" applyBorder="1" applyProtection="1"/>
    <xf numFmtId="0" fontId="10" fillId="0" borderId="22" xfId="0" applyFont="1" applyBorder="1" applyProtection="1"/>
    <xf numFmtId="0" fontId="10" fillId="0" borderId="23" xfId="0" applyFont="1" applyBorder="1" applyProtection="1"/>
    <xf numFmtId="0" fontId="3" fillId="0" borderId="24" xfId="0" applyFont="1" applyBorder="1" applyProtection="1"/>
    <xf numFmtId="0" fontId="10" fillId="0" borderId="25" xfId="0" applyFont="1" applyBorder="1" applyProtection="1"/>
    <xf numFmtId="0" fontId="3" fillId="0" borderId="26" xfId="0" applyFont="1" applyBorder="1" applyAlignment="1" applyProtection="1">
      <alignment horizontal="center"/>
    </xf>
    <xf numFmtId="0" fontId="3" fillId="0" borderId="27" xfId="0" applyFont="1" applyBorder="1" applyProtection="1"/>
    <xf numFmtId="165" fontId="10" fillId="0" borderId="28" xfId="0" applyNumberFormat="1" applyFont="1" applyBorder="1" applyProtection="1"/>
    <xf numFmtId="0" fontId="10" fillId="0" borderId="29" xfId="0" applyFont="1" applyBorder="1" applyProtection="1"/>
    <xf numFmtId="0" fontId="3" fillId="0" borderId="4" xfId="0" applyFont="1" applyBorder="1" applyProtection="1"/>
    <xf numFmtId="0" fontId="3" fillId="0" borderId="22" xfId="0" applyFont="1" applyBorder="1" applyAlignment="1" applyProtection="1">
      <alignment horizontal="center"/>
    </xf>
    <xf numFmtId="0" fontId="3" fillId="0" borderId="24" xfId="0" applyFont="1" applyBorder="1" applyAlignment="1" applyProtection="1">
      <alignment horizontal="center"/>
    </xf>
    <xf numFmtId="0" fontId="3" fillId="0" borderId="25" xfId="0" applyFont="1" applyBorder="1" applyAlignment="1" applyProtection="1">
      <alignment horizontal="center"/>
    </xf>
    <xf numFmtId="0" fontId="3" fillId="0" borderId="27" xfId="0" applyFont="1" applyBorder="1" applyAlignment="1" applyProtection="1">
      <alignment horizontal="center"/>
    </xf>
    <xf numFmtId="171" fontId="10" fillId="0" borderId="0" xfId="2" applyNumberFormat="1" applyFont="1" applyBorder="1" applyProtection="1"/>
    <xf numFmtId="171" fontId="10" fillId="0" borderId="9" xfId="2" applyNumberFormat="1" applyFont="1" applyBorder="1" applyProtection="1"/>
    <xf numFmtId="171" fontId="10" fillId="0" borderId="10" xfId="2" applyNumberFormat="1" applyFont="1" applyBorder="1" applyProtection="1"/>
    <xf numFmtId="171" fontId="10" fillId="0" borderId="11" xfId="2" applyNumberFormat="1" applyFont="1" applyBorder="1" applyProtection="1"/>
    <xf numFmtId="171" fontId="10" fillId="0" borderId="15" xfId="2" applyNumberFormat="1" applyFont="1" applyBorder="1" applyProtection="1"/>
    <xf numFmtId="171" fontId="10" fillId="0" borderId="16" xfId="2" applyNumberFormat="1" applyFont="1" applyBorder="1" applyProtection="1"/>
    <xf numFmtId="171" fontId="10" fillId="0" borderId="12" xfId="2" applyNumberFormat="1" applyFont="1" applyBorder="1" applyProtection="1"/>
    <xf numFmtId="171" fontId="10" fillId="0" borderId="13" xfId="2" applyNumberFormat="1" applyFont="1" applyBorder="1" applyProtection="1"/>
    <xf numFmtId="171" fontId="10" fillId="0" borderId="14" xfId="2" applyNumberFormat="1" applyFont="1" applyBorder="1" applyProtection="1"/>
    <xf numFmtId="0" fontId="10" fillId="0" borderId="10" xfId="0" applyFont="1" applyBorder="1" applyAlignment="1" applyProtection="1">
      <alignment horizontal="center"/>
    </xf>
    <xf numFmtId="0" fontId="2" fillId="0" borderId="11" xfId="0" applyFont="1" applyBorder="1" applyAlignment="1" applyProtection="1">
      <alignment horizontal="center"/>
    </xf>
    <xf numFmtId="0" fontId="10" fillId="0" borderId="13" xfId="0" applyFont="1" applyBorder="1" applyAlignment="1" applyProtection="1">
      <alignment horizontal="center"/>
    </xf>
    <xf numFmtId="0" fontId="10" fillId="0" borderId="13" xfId="2" applyNumberFormat="1" applyFont="1" applyBorder="1" applyProtection="1"/>
    <xf numFmtId="0" fontId="3" fillId="0" borderId="2" xfId="0" applyFont="1" applyBorder="1" applyProtection="1"/>
    <xf numFmtId="0" fontId="3" fillId="0" borderId="30" xfId="0" applyFont="1" applyBorder="1" applyProtection="1"/>
    <xf numFmtId="0" fontId="3" fillId="0" borderId="31" xfId="0" applyFont="1" applyBorder="1" applyProtection="1"/>
    <xf numFmtId="2" fontId="10" fillId="0" borderId="29" xfId="0" applyNumberFormat="1" applyFont="1" applyBorder="1" applyProtection="1"/>
    <xf numFmtId="2" fontId="10" fillId="0" borderId="28" xfId="0" applyNumberFormat="1" applyFont="1" applyBorder="1" applyProtection="1"/>
    <xf numFmtId="171" fontId="3" fillId="0" borderId="4" xfId="0" applyNumberFormat="1" applyFont="1" applyBorder="1" applyProtection="1"/>
    <xf numFmtId="171" fontId="10" fillId="0" borderId="29" xfId="0" applyNumberFormat="1" applyFont="1" applyBorder="1" applyProtection="1"/>
    <xf numFmtId="171" fontId="3" fillId="0" borderId="29" xfId="0" applyNumberFormat="1" applyFont="1" applyBorder="1" applyAlignment="1" applyProtection="1">
      <alignment horizontal="center"/>
    </xf>
    <xf numFmtId="171" fontId="3" fillId="0" borderId="28" xfId="0" applyNumberFormat="1" applyFont="1" applyBorder="1" applyAlignment="1" applyProtection="1">
      <alignment horizontal="center"/>
    </xf>
    <xf numFmtId="171" fontId="10" fillId="0" borderId="0" xfId="0" applyNumberFormat="1" applyFont="1" applyProtection="1"/>
    <xf numFmtId="171" fontId="7" fillId="0" borderId="1" xfId="4" applyNumberFormat="1" applyFont="1" applyFill="1" applyBorder="1" applyAlignment="1" applyProtection="1">
      <alignment vertical="center"/>
      <protection locked="0"/>
    </xf>
    <xf numFmtId="171" fontId="10" fillId="0" borderId="10" xfId="0" applyNumberFormat="1" applyFont="1" applyBorder="1" applyProtection="1"/>
    <xf numFmtId="171" fontId="10" fillId="0" borderId="0" xfId="0" applyNumberFormat="1" applyFont="1" applyBorder="1" applyProtection="1"/>
    <xf numFmtId="171" fontId="10" fillId="0" borderId="13" xfId="0" applyNumberFormat="1" applyFont="1" applyBorder="1" applyProtection="1"/>
    <xf numFmtId="0" fontId="28" fillId="0" borderId="9" xfId="0" applyFont="1" applyBorder="1" applyProtection="1"/>
    <xf numFmtId="171" fontId="3" fillId="0" borderId="0" xfId="0" applyNumberFormat="1" applyFont="1" applyProtection="1"/>
    <xf numFmtId="0" fontId="2" fillId="0" borderId="9" xfId="0" applyFont="1" applyBorder="1" applyAlignment="1" applyProtection="1">
      <alignment horizontal="center"/>
    </xf>
    <xf numFmtId="43" fontId="10" fillId="0" borderId="0" xfId="2" applyNumberFormat="1" applyFont="1" applyBorder="1" applyProtection="1"/>
    <xf numFmtId="171" fontId="10" fillId="0" borderId="2" xfId="2" applyNumberFormat="1" applyFont="1" applyBorder="1" applyProtection="1"/>
    <xf numFmtId="171" fontId="10" fillId="0" borderId="30" xfId="2" applyNumberFormat="1" applyFont="1" applyBorder="1" applyProtection="1"/>
    <xf numFmtId="171" fontId="10" fillId="0" borderId="31" xfId="2" applyNumberFormat="1" applyFont="1" applyBorder="1" applyProtection="1"/>
    <xf numFmtId="0" fontId="10" fillId="0" borderId="12" xfId="2" applyNumberFormat="1" applyFont="1" applyBorder="1" applyProtection="1"/>
    <xf numFmtId="0" fontId="10" fillId="0" borderId="14" xfId="2" applyNumberFormat="1" applyFont="1" applyBorder="1" applyProtection="1"/>
    <xf numFmtId="165" fontId="3" fillId="0" borderId="30" xfId="0" applyNumberFormat="1" applyFont="1" applyBorder="1" applyProtection="1"/>
    <xf numFmtId="171" fontId="3" fillId="0" borderId="30" xfId="0" applyNumberFormat="1" applyFont="1" applyBorder="1" applyProtection="1"/>
    <xf numFmtId="171" fontId="3" fillId="0" borderId="12" xfId="2" applyNumberFormat="1" applyFont="1" applyBorder="1" applyProtection="1"/>
    <xf numFmtId="171" fontId="3" fillId="0" borderId="13" xfId="2" applyNumberFormat="1" applyFont="1" applyBorder="1" applyProtection="1"/>
    <xf numFmtId="171" fontId="3" fillId="0" borderId="14" xfId="2" applyNumberFormat="1" applyFont="1" applyBorder="1" applyProtection="1"/>
    <xf numFmtId="2" fontId="0" fillId="0" borderId="1" xfId="0" applyNumberFormat="1" applyFill="1" applyBorder="1"/>
    <xf numFmtId="165" fontId="0" fillId="0" borderId="1" xfId="0" applyNumberFormat="1" applyFill="1" applyBorder="1"/>
    <xf numFmtId="165" fontId="36" fillId="0" borderId="1" xfId="0" applyNumberFormat="1" applyFont="1" applyFill="1" applyBorder="1"/>
    <xf numFmtId="171" fontId="10" fillId="0" borderId="19" xfId="2" applyNumberFormat="1" applyFont="1" applyBorder="1" applyProtection="1"/>
    <xf numFmtId="171" fontId="10" fillId="0" borderId="5" xfId="2" applyNumberFormat="1" applyFont="1" applyBorder="1" applyProtection="1"/>
    <xf numFmtId="171" fontId="10" fillId="0" borderId="6" xfId="2" applyNumberFormat="1" applyFont="1" applyBorder="1" applyProtection="1"/>
    <xf numFmtId="2" fontId="10" fillId="0" borderId="0" xfId="0" applyNumberFormat="1" applyFont="1" applyFill="1" applyBorder="1" applyProtection="1"/>
    <xf numFmtId="2" fontId="10" fillId="0" borderId="13" xfId="0" applyNumberFormat="1" applyFont="1" applyFill="1" applyBorder="1" applyProtection="1"/>
    <xf numFmtId="11" fontId="33" fillId="3" borderId="1" xfId="4" applyNumberFormat="1" applyBorder="1"/>
    <xf numFmtId="0" fontId="33" fillId="3" borderId="1" xfId="4" applyNumberFormat="1" applyBorder="1"/>
    <xf numFmtId="11" fontId="0" fillId="8" borderId="1" xfId="0" applyNumberFormat="1" applyFill="1" applyBorder="1"/>
    <xf numFmtId="11" fontId="0" fillId="0" borderId="0" xfId="0" applyNumberFormat="1"/>
    <xf numFmtId="11" fontId="10" fillId="0" borderId="0" xfId="0" applyNumberFormat="1" applyFont="1" applyProtection="1"/>
    <xf numFmtId="0" fontId="10" fillId="0" borderId="0" xfId="0" applyNumberFormat="1" applyFont="1" applyProtection="1"/>
    <xf numFmtId="3" fontId="10" fillId="0" borderId="0" xfId="0" applyNumberFormat="1" applyFont="1" applyProtection="1"/>
    <xf numFmtId="174" fontId="0" fillId="0" borderId="0" xfId="0" applyNumberFormat="1"/>
    <xf numFmtId="0" fontId="0" fillId="0" borderId="0" xfId="0" applyFill="1" applyBorder="1" applyAlignment="1">
      <alignment horizontal="left"/>
    </xf>
    <xf numFmtId="3" fontId="33" fillId="3" borderId="1" xfId="4" applyNumberFormat="1" applyBorder="1"/>
    <xf numFmtId="0" fontId="0" fillId="0" borderId="1" xfId="0" applyFill="1" applyBorder="1"/>
    <xf numFmtId="3" fontId="41" fillId="0" borderId="1" xfId="4" applyNumberFormat="1" applyFont="1" applyFill="1" applyBorder="1"/>
    <xf numFmtId="0" fontId="7" fillId="3" borderId="1" xfId="4" applyFont="1" applyBorder="1" applyAlignment="1" applyProtection="1">
      <alignment horizontal="center" vertical="center"/>
      <protection locked="0"/>
    </xf>
    <xf numFmtId="0" fontId="36" fillId="0" borderId="0" xfId="0" applyFont="1" applyFill="1" applyBorder="1" applyAlignment="1">
      <alignment horizontal="left"/>
    </xf>
    <xf numFmtId="0" fontId="36" fillId="0" borderId="0" xfId="0" applyFont="1"/>
    <xf numFmtId="0" fontId="0" fillId="10" borderId="0" xfId="0" applyFill="1"/>
    <xf numFmtId="0" fontId="46" fillId="0" borderId="0" xfId="0" applyFont="1" applyFill="1" applyProtection="1"/>
    <xf numFmtId="0" fontId="47" fillId="0" borderId="0" xfId="0" applyFont="1" applyFill="1"/>
    <xf numFmtId="165" fontId="47" fillId="0" borderId="1" xfId="0" applyNumberFormat="1" applyFont="1" applyFill="1" applyBorder="1"/>
    <xf numFmtId="0" fontId="0" fillId="0" borderId="0" xfId="0"/>
    <xf numFmtId="0" fontId="0" fillId="0" borderId="0" xfId="0" applyFill="1"/>
    <xf numFmtId="0" fontId="3" fillId="0" borderId="0" xfId="0" applyFont="1" applyFill="1" applyProtection="1"/>
    <xf numFmtId="0" fontId="41" fillId="0" borderId="0" xfId="0" applyFont="1"/>
    <xf numFmtId="0" fontId="5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3" fillId="0" borderId="0" xfId="4" applyFill="1" applyBorder="1" applyAlignment="1">
      <alignment vertical="center"/>
    </xf>
    <xf numFmtId="0" fontId="33" fillId="0" borderId="0" xfId="4" applyFill="1" applyBorder="1" applyAlignment="1">
      <alignment horizontal="center"/>
    </xf>
    <xf numFmtId="0" fontId="33" fillId="0" borderId="0" xfId="4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/>
    </xf>
    <xf numFmtId="0" fontId="33" fillId="13" borderId="32" xfId="4" applyFill="1" applyBorder="1" applyAlignment="1">
      <alignment vertical="center"/>
    </xf>
    <xf numFmtId="0" fontId="33" fillId="13" borderId="32" xfId="4" applyFill="1" applyBorder="1" applyAlignment="1">
      <alignment horizontal="center" vertical="center"/>
    </xf>
    <xf numFmtId="0" fontId="33" fillId="12" borderId="32" xfId="4" applyFill="1" applyBorder="1" applyAlignment="1">
      <alignment horizontal="center" vertical="center"/>
    </xf>
    <xf numFmtId="0" fontId="33" fillId="3" borderId="32" xfId="4" applyBorder="1" applyAlignment="1">
      <alignment horizontal="center"/>
    </xf>
    <xf numFmtId="0" fontId="33" fillId="12" borderId="32" xfId="4" applyFill="1" applyBorder="1" applyAlignment="1">
      <alignment horizontal="center"/>
    </xf>
    <xf numFmtId="0" fontId="10" fillId="0" borderId="0" xfId="0" applyFont="1" applyFill="1" applyBorder="1" applyProtection="1"/>
    <xf numFmtId="0" fontId="23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4" fillId="0" borderId="1" xfId="0" applyFont="1" applyFill="1" applyBorder="1" applyAlignment="1">
      <alignment vertical="center"/>
    </xf>
    <xf numFmtId="0" fontId="3" fillId="0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0" xfId="0" applyFont="1" applyFill="1" applyAlignment="1" applyProtection="1">
      <alignment horizontal="center" vertical="center"/>
    </xf>
    <xf numFmtId="0" fontId="4" fillId="0" borderId="0" xfId="6" applyFill="1" applyAlignment="1">
      <alignment horizontal="center" vertical="center"/>
    </xf>
    <xf numFmtId="0" fontId="3" fillId="0" borderId="0" xfId="0" quotePrefix="1" applyFont="1" applyFill="1" applyAlignment="1" applyProtection="1">
      <alignment horizontal="center" vertical="center"/>
    </xf>
    <xf numFmtId="0" fontId="0" fillId="10" borderId="0" xfId="0" applyFill="1" applyAlignment="1">
      <alignment horizontal="right"/>
    </xf>
    <xf numFmtId="0" fontId="3" fillId="0" borderId="0" xfId="0" applyFont="1" applyFill="1" applyBorder="1" applyProtection="1"/>
    <xf numFmtId="0" fontId="4" fillId="0" borderId="0" xfId="6" applyFill="1" applyBorder="1"/>
    <xf numFmtId="170" fontId="30" fillId="0" borderId="0" xfId="2" applyNumberFormat="1" applyFont="1" applyFill="1" applyBorder="1"/>
    <xf numFmtId="2" fontId="0" fillId="0" borderId="0" xfId="0" applyNumberFormat="1" applyFill="1" applyBorder="1"/>
    <xf numFmtId="0" fontId="46" fillId="0" borderId="0" xfId="0" applyFont="1" applyFill="1" applyBorder="1" applyProtection="1"/>
    <xf numFmtId="0" fontId="47" fillId="0" borderId="0" xfId="0" applyFont="1" applyFill="1" applyBorder="1"/>
    <xf numFmtId="165" fontId="47" fillId="0" borderId="0" xfId="0" applyNumberFormat="1" applyFont="1" applyFill="1" applyBorder="1"/>
    <xf numFmtId="0" fontId="42" fillId="0" borderId="0" xfId="0" applyFont="1" applyFill="1" applyBorder="1" applyProtection="1"/>
    <xf numFmtId="0" fontId="0" fillId="0" borderId="0" xfId="0" quotePrefix="1" applyAlignment="1">
      <alignment horizontal="center" vertical="center"/>
    </xf>
    <xf numFmtId="0" fontId="33" fillId="3" borderId="1" xfId="4" applyBorder="1" applyAlignment="1">
      <alignment horizontal="left"/>
    </xf>
    <xf numFmtId="0" fontId="0" fillId="0" borderId="0" xfId="0" applyAlignment="1">
      <alignment horizontal="center"/>
    </xf>
    <xf numFmtId="0" fontId="48" fillId="0" borderId="0" xfId="0" applyFont="1" applyAlignment="1">
      <alignment horizontal="center"/>
    </xf>
    <xf numFmtId="0" fontId="31" fillId="0" borderId="0" xfId="0" applyFont="1" applyBorder="1"/>
    <xf numFmtId="4" fontId="33" fillId="3" borderId="1" xfId="4" applyNumberFormat="1" applyBorder="1"/>
    <xf numFmtId="0" fontId="31" fillId="0" borderId="0" xfId="0" applyFont="1" applyFill="1" applyBorder="1"/>
    <xf numFmtId="0" fontId="52" fillId="0" borderId="0" xfId="0" applyFont="1"/>
    <xf numFmtId="0" fontId="53" fillId="0" borderId="0" xfId="0" applyFont="1"/>
    <xf numFmtId="4" fontId="33" fillId="3" borderId="1" xfId="4" applyNumberFormat="1" applyBorder="1" applyAlignment="1">
      <alignment horizontal="center"/>
    </xf>
    <xf numFmtId="4" fontId="33" fillId="3" borderId="1" xfId="4" applyNumberFormat="1" applyBorder="1" applyAlignment="1">
      <alignment horizontal="center" vertical="center"/>
    </xf>
    <xf numFmtId="0" fontId="54" fillId="0" borderId="1" xfId="0" applyFont="1" applyBorder="1"/>
    <xf numFmtId="0" fontId="55" fillId="0" borderId="1" xfId="0" applyFont="1" applyBorder="1"/>
    <xf numFmtId="0" fontId="56" fillId="0" borderId="1" xfId="0" applyFont="1" applyBorder="1"/>
    <xf numFmtId="0" fontId="0" fillId="0" borderId="0" xfId="0" applyAlignment="1">
      <alignment horizontal="center" textRotation="90"/>
    </xf>
    <xf numFmtId="0" fontId="33" fillId="0" borderId="0" xfId="4" applyFill="1" applyBorder="1"/>
    <xf numFmtId="0" fontId="0" fillId="9" borderId="32" xfId="0" applyFill="1" applyBorder="1"/>
    <xf numFmtId="0" fontId="33" fillId="3" borderId="32" xfId="4" applyBorder="1"/>
    <xf numFmtId="0" fontId="0" fillId="0" borderId="0" xfId="0" applyFill="1" applyBorder="1" applyAlignment="1">
      <alignment wrapText="1"/>
    </xf>
    <xf numFmtId="0" fontId="0" fillId="0" borderId="31" xfId="0" applyBorder="1" applyAlignment="1">
      <alignment horizontal="left"/>
    </xf>
    <xf numFmtId="9" fontId="0" fillId="5" borderId="32" xfId="17" applyFont="1" applyFill="1" applyBorder="1" applyAlignment="1">
      <alignment horizontal="right"/>
    </xf>
    <xf numFmtId="0" fontId="0" fillId="0" borderId="0" xfId="0" applyFont="1" applyFill="1" applyBorder="1"/>
    <xf numFmtId="9" fontId="0" fillId="0" borderId="0" xfId="17" applyFont="1" applyFill="1" applyBorder="1" applyAlignment="1">
      <alignment horizontal="right"/>
    </xf>
    <xf numFmtId="166" fontId="0" fillId="0" borderId="0" xfId="0" applyNumberFormat="1" applyFill="1" applyBorder="1"/>
    <xf numFmtId="2" fontId="30" fillId="0" borderId="0" xfId="2" applyNumberFormat="1" applyFont="1" applyFill="1" applyBorder="1"/>
    <xf numFmtId="2" fontId="30" fillId="0" borderId="0" xfId="3" applyNumberFormat="1" applyFont="1" applyFill="1" applyBorder="1"/>
    <xf numFmtId="4" fontId="33" fillId="9" borderId="1" xfId="4" applyNumberFormat="1" applyFill="1" applyBorder="1"/>
    <xf numFmtId="43" fontId="41" fillId="0" borderId="0" xfId="2" applyNumberFormat="1" applyFont="1"/>
    <xf numFmtId="43" fontId="41" fillId="0" borderId="0" xfId="2" applyNumberFormat="1" applyFont="1" applyFill="1" applyProtection="1"/>
    <xf numFmtId="0" fontId="41" fillId="0" borderId="0" xfId="0" applyFont="1" applyFill="1" applyBorder="1"/>
    <xf numFmtId="0" fontId="41" fillId="0" borderId="0" xfId="0" applyFont="1" applyFill="1"/>
    <xf numFmtId="0" fontId="41" fillId="11" borderId="0" xfId="0" applyFont="1" applyFill="1"/>
    <xf numFmtId="0" fontId="41" fillId="0" borderId="0" xfId="0" quotePrefix="1" applyFont="1"/>
    <xf numFmtId="0" fontId="41" fillId="14" borderId="0" xfId="0" applyFont="1" applyFill="1"/>
    <xf numFmtId="0" fontId="5" fillId="0" borderId="0" xfId="0" applyFont="1"/>
    <xf numFmtId="0" fontId="0" fillId="0" borderId="0" xfId="0" applyAlignment="1">
      <alignment horizontal="center"/>
    </xf>
    <xf numFmtId="0" fontId="14" fillId="0" borderId="1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/>
    </xf>
    <xf numFmtId="0" fontId="57" fillId="0" borderId="0" xfId="0" applyFont="1"/>
  </cellXfs>
  <cellStyles count="18">
    <cellStyle name="Dezimal 2" xfId="8"/>
    <cellStyle name="Dezimal 3" xfId="9"/>
    <cellStyle name="Gut" xfId="1" builtinId="26"/>
    <cellStyle name="Komma" xfId="2" builtinId="3"/>
    <cellStyle name="Komma 2" xfId="3"/>
    <cellStyle name="Komma 2 2" xfId="12"/>
    <cellStyle name="Komma 2 3" xfId="11"/>
    <cellStyle name="Komma 2 4" xfId="16"/>
    <cellStyle name="Komma 3" xfId="13"/>
    <cellStyle name="Komma 4" xfId="10"/>
    <cellStyle name="Komma 5" xfId="15"/>
    <cellStyle name="Neutral" xfId="4" builtinId="28"/>
    <cellStyle name="Prozent" xfId="17" builtinId="5"/>
    <cellStyle name="Schlecht" xfId="5" builtinId="27"/>
    <cellStyle name="Standard" xfId="0" builtinId="0"/>
    <cellStyle name="Standard 2" xfId="6"/>
    <cellStyle name="Standard 3" xfId="7"/>
    <cellStyle name="Standard 3 2" xfId="1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HKL_Steuerung_Anlage!$D$3:$N$3</c:f>
              <c:numCache>
                <c:formatCode>General</c:formatCode>
                <c:ptCount val="11"/>
                <c:pt idx="0">
                  <c:v>-10</c:v>
                </c:pt>
                <c:pt idx="1">
                  <c:v>-5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25</c:v>
                </c:pt>
                <c:pt idx="8">
                  <c:v>30</c:v>
                </c:pt>
                <c:pt idx="9">
                  <c:v>35</c:v>
                </c:pt>
                <c:pt idx="10">
                  <c:v>40</c:v>
                </c:pt>
              </c:numCache>
            </c:numRef>
          </c:xVal>
          <c:yVal>
            <c:numRef>
              <c:f>HKL_Steuerung_Anlage!$D$5:$N$5</c:f>
              <c:numCache>
                <c:formatCode>#,##0.00</c:formatCode>
                <c:ptCount val="11"/>
                <c:pt idx="0">
                  <c:v>24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23.666666666666668</c:v>
                </c:pt>
                <c:pt idx="7">
                  <c:v>25.333333333333332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A6-4E52-827E-68A1F0D31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124176"/>
        <c:axId val="1368114192"/>
      </c:scatterChart>
      <c:valAx>
        <c:axId val="136812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8114192"/>
        <c:crosses val="autoZero"/>
        <c:crossBetween val="midCat"/>
      </c:valAx>
      <c:valAx>
        <c:axId val="136811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812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Temperatur in °C</a:t>
            </a:r>
          </a:p>
        </c:rich>
      </c:tx>
      <c:layout>
        <c:manualLayout>
          <c:xMode val="edge"/>
          <c:yMode val="edge"/>
          <c:x val="1.4930446194225688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7171296296296296"/>
          <c:w val="0.88386351706036748"/>
          <c:h val="0.58735283529571358"/>
        </c:manualLayout>
      </c:layout>
      <c:scatterChart>
        <c:scatterStyle val="lineMarker"/>
        <c:varyColors val="0"/>
        <c:ser>
          <c:idx val="0"/>
          <c:order val="0"/>
          <c:tx>
            <c:v>Außenlufttemperatur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Output!$D$7:$D$1447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2-4756-A9CE-1ED33E369A9C}"/>
            </c:ext>
          </c:extLst>
        </c:ser>
        <c:ser>
          <c:idx val="2"/>
          <c:order val="1"/>
          <c:tx>
            <c:v>Zulufttemperatur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Output!$J$7:$J$1447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EC-4E6E-9743-F55E13A2551E}"/>
            </c:ext>
          </c:extLst>
        </c:ser>
        <c:ser>
          <c:idx val="1"/>
          <c:order val="2"/>
          <c:tx>
            <c:v>Operative Temperatur innen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Output!$E$7:$E$1447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F2-4756-A9CE-1ED33E36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704656"/>
        <c:axId val="1420702160"/>
      </c:scatterChart>
      <c:valAx>
        <c:axId val="1420704656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2160"/>
        <c:crosses val="autoZero"/>
        <c:crossBetween val="midCat"/>
        <c:majorUnit val="24"/>
        <c:minorUnit val="12"/>
      </c:valAx>
      <c:valAx>
        <c:axId val="14207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12700445138761"/>
          <c:y val="0.57133497753221552"/>
          <c:w val="0.44995995083574641"/>
          <c:h val="0.15512393142269834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rgbClr val="FF0000"/>
                </a:solidFill>
              </a:rPr>
              <a:t>CO2 in ppm</a:t>
            </a:r>
          </a:p>
        </c:rich>
      </c:tx>
      <c:layout>
        <c:manualLayout>
          <c:xMode val="edge"/>
          <c:yMode val="edge"/>
          <c:x val="1.9444444444444445E-2"/>
          <c:y val="2.7777839416933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6588289398792641"/>
          <c:w val="0.83526859142607179"/>
          <c:h val="0.60092194300917667"/>
        </c:manualLayout>
      </c:layou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Output!$F$7:$F$1447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24-4932-AAC6-4C985470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704656"/>
        <c:axId val="1420702160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Output!$H$7:$H$1447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4-4932-AAC6-4C985470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311008"/>
        <c:axId val="1405317664"/>
      </c:scatterChart>
      <c:valAx>
        <c:axId val="1420704656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2160"/>
        <c:crosses val="autoZero"/>
        <c:crossBetween val="midCat"/>
        <c:majorUnit val="24"/>
        <c:minorUnit val="12"/>
      </c:valAx>
      <c:valAx>
        <c:axId val="1420702160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4656"/>
        <c:crosses val="autoZero"/>
        <c:crossBetween val="midCat"/>
        <c:majorUnit val="500"/>
        <c:minorUnit val="100"/>
      </c:valAx>
      <c:valAx>
        <c:axId val="1405317664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05311008"/>
        <c:crosses val="max"/>
        <c:crossBetween val="midCat"/>
        <c:majorUnit val="0.2"/>
        <c:minorUnit val="0.1"/>
      </c:valAx>
      <c:valAx>
        <c:axId val="1405311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05317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Volumenstrom in m</a:t>
            </a:r>
            <a:r>
              <a:rPr lang="de-DE" baseline="30000"/>
              <a:t>3</a:t>
            </a:r>
            <a:r>
              <a:rPr lang="de-DE"/>
              <a:t>/h</a:t>
            </a:r>
          </a:p>
        </c:rich>
      </c:tx>
      <c:layout>
        <c:manualLayout>
          <c:xMode val="edge"/>
          <c:yMode val="edge"/>
          <c:x val="0"/>
          <c:y val="2.77778394169330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6588289398792641"/>
          <c:w val="0.83526859142607179"/>
          <c:h val="0.60092194300917667"/>
        </c:manualLayout>
      </c:layout>
      <c:scatterChart>
        <c:scatterStyle val="lineMarker"/>
        <c:varyColors val="0"/>
        <c:ser>
          <c:idx val="1"/>
          <c:order val="0"/>
          <c:tx>
            <c:v>Infiltration Fenster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Output!$K$7:$K$1447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7-42D2-B40D-4F400620CB7C}"/>
            </c:ext>
          </c:extLst>
        </c:ser>
        <c:ser>
          <c:idx val="0"/>
          <c:order val="1"/>
          <c:tx>
            <c:v>RLT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Output!$I$7:$I$1447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F-4269-BD4C-5D557245E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704656"/>
        <c:axId val="1420702160"/>
      </c:scatterChart>
      <c:valAx>
        <c:axId val="1420704656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2160"/>
        <c:crosses val="autoZero"/>
        <c:crossBetween val="midCat"/>
        <c:majorUnit val="24"/>
        <c:minorUnit val="12"/>
      </c:valAx>
      <c:valAx>
        <c:axId val="1420702160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4656"/>
        <c:crosses val="autoZero"/>
        <c:crossBetween val="midCat"/>
        <c:majorUnit val="500"/>
        <c:minorUnit val="1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47112860892386"/>
          <c:y val="0.48323810996761696"/>
          <c:w val="0.27341776027996501"/>
          <c:h val="0.11712296370053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baseline="0"/>
              <a:t>Leistung in W</a:t>
            </a:r>
            <a:endParaRPr lang="de-DE"/>
          </a:p>
        </c:rich>
      </c:tx>
      <c:layout>
        <c:manualLayout>
          <c:xMode val="edge"/>
          <c:yMode val="edge"/>
          <c:x val="0"/>
          <c:y val="2.77778612710918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1914260717410323E-2"/>
          <c:y val="0.16588289398792641"/>
          <c:w val="0.83526859142607179"/>
          <c:h val="0.60092194300917667"/>
        </c:manualLayout>
      </c:layout>
      <c:scatterChart>
        <c:scatterStyle val="lineMarker"/>
        <c:varyColors val="0"/>
        <c:ser>
          <c:idx val="1"/>
          <c:order val="0"/>
          <c:tx>
            <c:v>Heizleistung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Output!$N$7:$N$1447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B7-49A3-BA84-85035F0895B9}"/>
            </c:ext>
          </c:extLst>
        </c:ser>
        <c:ser>
          <c:idx val="0"/>
          <c:order val="1"/>
          <c:tx>
            <c:v>Kühlleistung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Output!$C$7:$C$1447</c:f>
              <c:numCache>
                <c:formatCode>General</c:formatCode>
                <c:ptCount val="1441"/>
              </c:numCache>
            </c:numRef>
          </c:xVal>
          <c:yVal>
            <c:numRef>
              <c:f>Output!$O$7:$O$1447</c:f>
              <c:numCache>
                <c:formatCode>General</c:formatCode>
                <c:ptCount val="14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B7-49A3-BA84-85035F089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704656"/>
        <c:axId val="1420702160"/>
      </c:scatterChart>
      <c:valAx>
        <c:axId val="1420704656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2160"/>
        <c:crosses val="autoZero"/>
        <c:crossBetween val="midCat"/>
        <c:majorUnit val="24"/>
        <c:minorUnit val="12"/>
      </c:valAx>
      <c:valAx>
        <c:axId val="14207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070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880446194225727"/>
          <c:y val="2.1690105668834694E-2"/>
          <c:w val="0.27341776027996501"/>
          <c:h val="0.117122963700537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Sommer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Wand!$G$66:$G$90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9.7000000000000003E-2</c:v>
                </c:pt>
                <c:pt idx="7">
                  <c:v>0.25700000000000001</c:v>
                </c:pt>
                <c:pt idx="8">
                  <c:v>0.42</c:v>
                </c:pt>
                <c:pt idx="9">
                  <c:v>0.57299999999999995</c:v>
                </c:pt>
                <c:pt idx="10">
                  <c:v>0.70499999999999996</c:v>
                </c:pt>
                <c:pt idx="11">
                  <c:v>0.80800000000000005</c:v>
                </c:pt>
                <c:pt idx="12">
                  <c:v>0.874</c:v>
                </c:pt>
                <c:pt idx="13">
                  <c:v>0.9</c:v>
                </c:pt>
                <c:pt idx="14">
                  <c:v>0.88200000000000001</c:v>
                </c:pt>
                <c:pt idx="15">
                  <c:v>0.82299999999999995</c:v>
                </c:pt>
                <c:pt idx="16">
                  <c:v>0.72599999999999998</c:v>
                </c:pt>
                <c:pt idx="17">
                  <c:v>0.59899999999999998</c:v>
                </c:pt>
                <c:pt idx="18">
                  <c:v>0.44900000000000001</c:v>
                </c:pt>
                <c:pt idx="19">
                  <c:v>0.28799999999999998</c:v>
                </c:pt>
                <c:pt idx="20">
                  <c:v>0.126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8D-4AD4-9830-997369EB1CAA}"/>
            </c:ext>
          </c:extLst>
        </c:ser>
        <c:ser>
          <c:idx val="1"/>
          <c:order val="1"/>
          <c:tx>
            <c:v>Winter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Wand!$G$99:$G$123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4.1285000000000002E-3</c:v>
                </c:pt>
                <c:pt idx="9">
                  <c:v>8.4934629999999997E-2</c:v>
                </c:pt>
                <c:pt idx="10">
                  <c:v>0.13720846</c:v>
                </c:pt>
                <c:pt idx="11">
                  <c:v>0.15738764</c:v>
                </c:pt>
                <c:pt idx="12">
                  <c:v>0.14409698000000001</c:v>
                </c:pt>
                <c:pt idx="13">
                  <c:v>9.8242209999999996E-2</c:v>
                </c:pt>
                <c:pt idx="14">
                  <c:v>2.2948280000000001E-2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8D-4AD4-9830-997369EB1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4627104"/>
        <c:axId val="224624360"/>
      </c:lineChart>
      <c:catAx>
        <c:axId val="224627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4624360"/>
        <c:crosses val="autoZero"/>
        <c:auto val="1"/>
        <c:lblAlgn val="ctr"/>
        <c:lblOffset val="100"/>
        <c:noMultiLvlLbl val="0"/>
      </c:catAx>
      <c:valAx>
        <c:axId val="224624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46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462894628559792"/>
          <c:y val="0.16143730910820051"/>
          <c:w val="0.143744671230987"/>
          <c:h val="0.1399058912004094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Sommer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Wand!$F$66:$F$90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0.89200000000000002</c:v>
                </c:pt>
                <c:pt idx="7">
                  <c:v>0.92900000000000005</c:v>
                </c:pt>
                <c:pt idx="8">
                  <c:v>0.90300000000000002</c:v>
                </c:pt>
                <c:pt idx="9">
                  <c:v>0.81599999999999995</c:v>
                </c:pt>
                <c:pt idx="10">
                  <c:v>0.67300000000000004</c:v>
                </c:pt>
                <c:pt idx="11">
                  <c:v>0.48399999999999999</c:v>
                </c:pt>
                <c:pt idx="12">
                  <c:v>0.26200000000000001</c:v>
                </c:pt>
                <c:pt idx="13">
                  <c:v>2.3E-2</c:v>
                </c:pt>
                <c:pt idx="14">
                  <c:v>-0.219</c:v>
                </c:pt>
                <c:pt idx="15">
                  <c:v>-0.44500000000000001</c:v>
                </c:pt>
                <c:pt idx="16">
                  <c:v>-0.64100000000000001</c:v>
                </c:pt>
                <c:pt idx="17">
                  <c:v>-0.79300000000000004</c:v>
                </c:pt>
                <c:pt idx="18">
                  <c:v>-0.89200000000000002</c:v>
                </c:pt>
                <c:pt idx="19">
                  <c:v>-0.92900000000000005</c:v>
                </c:pt>
                <c:pt idx="20">
                  <c:v>-0.90300000000000002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25-453A-A57A-5FB43326AE26}"/>
            </c:ext>
          </c:extLst>
        </c:ser>
        <c:ser>
          <c:idx val="1"/>
          <c:order val="1"/>
          <c:tx>
            <c:v>Winter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Wand!$F$99:$F$123</c:f>
              <c:numCache>
                <c:formatCode>0.000</c:formatCode>
                <c:ptCount val="25"/>
                <c:pt idx="0">
                  <c:v>0.36569705000000002</c:v>
                </c:pt>
                <c:pt idx="1">
                  <c:v>0.68043348999999997</c:v>
                </c:pt>
                <c:pt idx="2">
                  <c:v>0.87335783</c:v>
                </c:pt>
                <c:pt idx="3">
                  <c:v>0.97035859999999996</c:v>
                </c:pt>
                <c:pt idx="4">
                  <c:v>0.99993652</c:v>
                </c:pt>
                <c:pt idx="5">
                  <c:v>0.97921844999999996</c:v>
                </c:pt>
                <c:pt idx="6">
                  <c:v>0.91583579999999998</c:v>
                </c:pt>
                <c:pt idx="7">
                  <c:v>0.81180642999999997</c:v>
                </c:pt>
                <c:pt idx="8">
                  <c:v>0.66697107</c:v>
                </c:pt>
                <c:pt idx="9">
                  <c:v>0.48072777</c:v>
                </c:pt>
                <c:pt idx="10">
                  <c:v>0.26172367000000002</c:v>
                </c:pt>
                <c:pt idx="11">
                  <c:v>2.4883539999999999E-2</c:v>
                </c:pt>
                <c:pt idx="12">
                  <c:v>-0.21365237000000001</c:v>
                </c:pt>
                <c:pt idx="13">
                  <c:v>-0.43762822000000001</c:v>
                </c:pt>
                <c:pt idx="14">
                  <c:v>-0.63178042999999995</c:v>
                </c:pt>
                <c:pt idx="15">
                  <c:v>-0.78518805000000003</c:v>
                </c:pt>
                <c:pt idx="16">
                  <c:v>-0.89763742999999996</c:v>
                </c:pt>
                <c:pt idx="17">
                  <c:v>-0.96947660000000002</c:v>
                </c:pt>
                <c:pt idx="18">
                  <c:v>-0.99941036999999999</c:v>
                </c:pt>
                <c:pt idx="19">
                  <c:v>-0.98127377000000005</c:v>
                </c:pt>
                <c:pt idx="20">
                  <c:v>-0.90021958000000002</c:v>
                </c:pt>
                <c:pt idx="21">
                  <c:v>-0.72983542999999995</c:v>
                </c:pt>
                <c:pt idx="22">
                  <c:v>-0.44084579000000002</c:v>
                </c:pt>
                <c:pt idx="23">
                  <c:v>-4.4017279999999999E-2</c:v>
                </c:pt>
                <c:pt idx="24">
                  <c:v>0.36569705000000002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25-453A-A57A-5FB43326A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890368"/>
        <c:axId val="322879784"/>
      </c:lineChart>
      <c:catAx>
        <c:axId val="322890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879784"/>
        <c:crosses val="autoZero"/>
        <c:auto val="1"/>
        <c:lblAlgn val="ctr"/>
        <c:lblOffset val="100"/>
        <c:noMultiLvlLbl val="0"/>
      </c:catAx>
      <c:valAx>
        <c:axId val="322879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890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Sommer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Wand!$E$66:$E$90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-0.442</c:v>
                </c:pt>
                <c:pt idx="7">
                  <c:v>-0.26500000000000001</c:v>
                </c:pt>
                <c:pt idx="8">
                  <c:v>-8.7999999999999995E-2</c:v>
                </c:pt>
                <c:pt idx="9">
                  <c:v>7.9000000000000001E-2</c:v>
                </c:pt>
                <c:pt idx="10">
                  <c:v>0.224</c:v>
                </c:pt>
                <c:pt idx="11">
                  <c:v>0.33600000000000002</c:v>
                </c:pt>
                <c:pt idx="12">
                  <c:v>0.40899999999999997</c:v>
                </c:pt>
                <c:pt idx="13">
                  <c:v>0.436</c:v>
                </c:pt>
                <c:pt idx="14">
                  <c:v>0.41699999999999998</c:v>
                </c:pt>
                <c:pt idx="15">
                  <c:v>0.35299999999999998</c:v>
                </c:pt>
                <c:pt idx="16">
                  <c:v>0.247</c:v>
                </c:pt>
                <c:pt idx="17">
                  <c:v>0.108</c:v>
                </c:pt>
                <c:pt idx="18">
                  <c:v>-5.6000000000000001E-2</c:v>
                </c:pt>
                <c:pt idx="19">
                  <c:v>-0.23200000000000001</c:v>
                </c:pt>
                <c:pt idx="20">
                  <c:v>-0.41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FB-40E7-87B7-2828098F96A5}"/>
            </c:ext>
          </c:extLst>
        </c:ser>
        <c:ser>
          <c:idx val="1"/>
          <c:order val="1"/>
          <c:tx>
            <c:v>Winter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Wand!$E$99:$E$123</c:f>
              <c:numCache>
                <c:formatCode>0.000</c:formatCode>
                <c:ptCount val="25"/>
                <c:pt idx="0">
                  <c:v>-0.93073393999999998</c:v>
                </c:pt>
                <c:pt idx="1">
                  <c:v>-0.73280984999999998</c:v>
                </c:pt>
                <c:pt idx="2">
                  <c:v>-0.48707916000000001</c:v>
                </c:pt>
                <c:pt idx="3">
                  <c:v>-0.24166957</c:v>
                </c:pt>
                <c:pt idx="4">
                  <c:v>-1.1267040000000001E-2</c:v>
                </c:pt>
                <c:pt idx="5">
                  <c:v>0.20280835999999999</c:v>
                </c:pt>
                <c:pt idx="6">
                  <c:v>0.40155297000000001</c:v>
                </c:pt>
                <c:pt idx="7">
                  <c:v>0.58392664000000005</c:v>
                </c:pt>
                <c:pt idx="8">
                  <c:v>0.74507217999999997</c:v>
                </c:pt>
                <c:pt idx="9">
                  <c:v>0.87274677000000001</c:v>
                </c:pt>
                <c:pt idx="10">
                  <c:v>0.95534001999999996</c:v>
                </c:pt>
                <c:pt idx="11">
                  <c:v>0.98722335000000006</c:v>
                </c:pt>
                <c:pt idx="12">
                  <c:v>0.96622395000000005</c:v>
                </c:pt>
                <c:pt idx="13">
                  <c:v>0.89377291000000003</c:v>
                </c:pt>
                <c:pt idx="14">
                  <c:v>0.77480762999999997</c:v>
                </c:pt>
                <c:pt idx="15">
                  <c:v>0.61925739999999996</c:v>
                </c:pt>
                <c:pt idx="16">
                  <c:v>0.44073467</c:v>
                </c:pt>
                <c:pt idx="17">
                  <c:v>0.24518383999999999</c:v>
                </c:pt>
                <c:pt idx="18">
                  <c:v>3.4335200000000003E-2</c:v>
                </c:pt>
                <c:pt idx="19">
                  <c:v>-0.19261827000000001</c:v>
                </c:pt>
                <c:pt idx="20">
                  <c:v>-0.43543622999999998</c:v>
                </c:pt>
                <c:pt idx="21">
                  <c:v>-0.68362288000000004</c:v>
                </c:pt>
                <c:pt idx="22">
                  <c:v>-0.89758285999999998</c:v>
                </c:pt>
                <c:pt idx="23">
                  <c:v>-0.99903076999999996</c:v>
                </c:pt>
                <c:pt idx="24">
                  <c:v>-0.93073393999999998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FB-40E7-87B7-2828098F9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888016"/>
        <c:axId val="322888408"/>
      </c:lineChart>
      <c:catAx>
        <c:axId val="322888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888408"/>
        <c:crosses val="autoZero"/>
        <c:auto val="1"/>
        <c:lblAlgn val="ctr"/>
        <c:lblOffset val="100"/>
        <c:noMultiLvlLbl val="0"/>
      </c:catAx>
      <c:valAx>
        <c:axId val="322888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288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378619</xdr:colOff>
      <xdr:row>5</xdr:row>
      <xdr:rowOff>133349</xdr:rowOff>
    </xdr:from>
    <xdr:to>
      <xdr:col>26</xdr:col>
      <xdr:colOff>378619</xdr:colOff>
      <xdr:row>20</xdr:row>
      <xdr:rowOff>161925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305482</xdr:colOff>
      <xdr:row>9</xdr:row>
      <xdr:rowOff>91168</xdr:rowOff>
    </xdr:from>
    <xdr:to>
      <xdr:col>6</xdr:col>
      <xdr:colOff>304801</xdr:colOff>
      <xdr:row>29</xdr:row>
      <xdr:rowOff>91167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449035</xdr:colOff>
      <xdr:row>9</xdr:row>
      <xdr:rowOff>97971</xdr:rowOff>
    </xdr:from>
    <xdr:to>
      <xdr:col>12</xdr:col>
      <xdr:colOff>435428</xdr:colOff>
      <xdr:row>29</xdr:row>
      <xdr:rowOff>80961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601435</xdr:colOff>
      <xdr:row>9</xdr:row>
      <xdr:rowOff>92528</xdr:rowOff>
    </xdr:from>
    <xdr:to>
      <xdr:col>18</xdr:col>
      <xdr:colOff>601435</xdr:colOff>
      <xdr:row>29</xdr:row>
      <xdr:rowOff>78241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299357</xdr:colOff>
      <xdr:row>30</xdr:row>
      <xdr:rowOff>0</xdr:rowOff>
    </xdr:from>
    <xdr:to>
      <xdr:col>6</xdr:col>
      <xdr:colOff>292553</xdr:colOff>
      <xdr:row>49</xdr:row>
      <xdr:rowOff>169408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32</xdr:row>
          <xdr:rowOff>142875</xdr:rowOff>
        </xdr:from>
        <xdr:to>
          <xdr:col>17</xdr:col>
          <xdr:colOff>457200</xdr:colOff>
          <xdr:row>38</xdr:row>
          <xdr:rowOff>114300</xdr:rowOff>
        </xdr:to>
        <xdr:sp macro="" textlink="">
          <xdr:nvSpPr>
            <xdr:cNvPr id="15374337" name="Start_Simulation" hidden="1">
              <a:extLst>
                <a:ext uri="{63B3BB69-23CF-44E3-9099-C40C66FF867C}">
                  <a14:compatExt spid="_x0000_s1537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0.30521</cdr:x>
      <cdr:y>0.84375</cdr:y>
    </cdr:from>
    <cdr:to>
      <cdr:x>0.70208</cdr:x>
      <cdr:y>0.95139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1395412" y="2314576"/>
          <a:ext cx="1814512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de-DE" sz="1100"/>
            <a:t>Zeit in Stunden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0.54167</cdr:x>
      <cdr:y>0.03472</cdr:y>
    </cdr:from>
    <cdr:to>
      <cdr:x>0.94792</cdr:x>
      <cdr:y>0.11111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2476500" y="95250"/>
          <a:ext cx="1857375" cy="2095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de-DE" sz="1400">
              <a:solidFill>
                <a:schemeClr val="accent1"/>
              </a:solidFill>
            </a:rPr>
            <a:t>rel. Luftfeuchte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843557</xdr:colOff>
      <xdr:row>141</xdr:row>
      <xdr:rowOff>156881</xdr:rowOff>
    </xdr:from>
    <xdr:to>
      <xdr:col>13</xdr:col>
      <xdr:colOff>664053</xdr:colOff>
      <xdr:row>171</xdr:row>
      <xdr:rowOff>42355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5557" y="26479499"/>
          <a:ext cx="10544525" cy="5264298"/>
        </a:xfrm>
        <a:prstGeom prst="rect">
          <a:avLst/>
        </a:prstGeom>
      </xdr:spPr>
    </xdr:pic>
    <xdr:clientData/>
  </xdr:twoCellAnchor>
  <xdr:twoCellAnchor>
    <xdr:from>
      <xdr:col>1</xdr:col>
      <xdr:colOff>1053355</xdr:colOff>
      <xdr:row>124</xdr:row>
      <xdr:rowOff>78441</xdr:rowOff>
    </xdr:from>
    <xdr:to>
      <xdr:col>7</xdr:col>
      <xdr:colOff>257736</xdr:colOff>
      <xdr:row>141</xdr:row>
      <xdr:rowOff>94129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336177</xdr:colOff>
      <xdr:row>124</xdr:row>
      <xdr:rowOff>67235</xdr:rowOff>
    </xdr:from>
    <xdr:to>
      <xdr:col>20</xdr:col>
      <xdr:colOff>313766</xdr:colOff>
      <xdr:row>141</xdr:row>
      <xdr:rowOff>127746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459440</xdr:colOff>
      <xdr:row>124</xdr:row>
      <xdr:rowOff>78442</xdr:rowOff>
    </xdr:from>
    <xdr:to>
      <xdr:col>13</xdr:col>
      <xdr:colOff>784413</xdr:colOff>
      <xdr:row>142</xdr:row>
      <xdr:rowOff>38101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13</xdr:col>
      <xdr:colOff>669647</xdr:colOff>
      <xdr:row>144</xdr:row>
      <xdr:rowOff>134470</xdr:rowOff>
    </xdr:from>
    <xdr:to>
      <xdr:col>24</xdr:col>
      <xdr:colOff>555740</xdr:colOff>
      <xdr:row>164</xdr:row>
      <xdr:rowOff>141291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55676" y="26994970"/>
          <a:ext cx="9254211" cy="359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500063</xdr:colOff>
      <xdr:row>14</xdr:row>
      <xdr:rowOff>2042</xdr:rowOff>
    </xdr:from>
    <xdr:to>
      <xdr:col>12</xdr:col>
      <xdr:colOff>295284</xdr:colOff>
      <xdr:row>68</xdr:row>
      <xdr:rowOff>95250</xdr:rowOff>
    </xdr:to>
    <xdr:sp macro="" textlink="">
      <xdr:nvSpPr>
        <xdr:cNvPr id="2" name="Textfeld 1"/>
        <xdr:cNvSpPr txBox="1"/>
      </xdr:nvSpPr>
      <xdr:spPr>
        <a:xfrm>
          <a:off x="500063" y="3183392"/>
          <a:ext cx="9596446" cy="1024209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e-DE" sz="1100"/>
            <a:t>Kurzbeschreibung:</a:t>
          </a:r>
        </a:p>
        <a:p>
          <a:endParaRPr lang="de-DE" sz="1100"/>
        </a:p>
        <a:p>
          <a:r>
            <a:rPr lang="de-DE" sz="1100"/>
            <a:t>Die Tabelle</a:t>
          </a:r>
          <a:r>
            <a:rPr lang="de-DE" sz="1100" baseline="0"/>
            <a:t> berechnet einen  quaderförmigen Raum mit den </a:t>
          </a:r>
        </a:p>
        <a:p>
          <a:r>
            <a:rPr lang="de-DE" sz="1100" baseline="0"/>
            <a:t>   Wänden W1 (Süden) W2(Osten) W3(Norden) W4(Westen) Boden , Decke  und IW(Innenwand)</a:t>
          </a:r>
        </a:p>
        <a:p>
          <a:endParaRPr lang="de-DE" sz="1100" baseline="0"/>
        </a:p>
        <a:p>
          <a:r>
            <a:rPr lang="de-DE" sz="1100" baseline="0"/>
            <a:t>Der Wandaufbau wird in W1,W2,..Decke,IW eingegeben.</a:t>
          </a:r>
        </a:p>
        <a:p>
          <a:endParaRPr lang="de-DE" sz="1100" baseline="0"/>
        </a:p>
        <a:p>
          <a:r>
            <a:rPr lang="de-DE" sz="1100" baseline="0"/>
            <a:t>klima&amp;Geometrie&amp;Fenster :</a:t>
          </a:r>
        </a:p>
        <a:p>
          <a:r>
            <a:rPr lang="de-DE" sz="1100" baseline="0"/>
            <a:t>  Seehöhe</a:t>
          </a:r>
        </a:p>
        <a:p>
          <a:pPr>
            <a:lnSpc>
              <a:spcPts val="1100"/>
            </a:lnSpc>
          </a:pPr>
          <a:r>
            <a:rPr lang="de-DE" sz="1100" baseline="0"/>
            <a:t>  Tagesmittelwert des Standortklimas, Tagesgang (I=Innerstädisch,U=Umland)</a:t>
          </a:r>
        </a:p>
        <a:p>
          <a:r>
            <a:rPr lang="de-DE" sz="1100" baseline="0"/>
            <a:t>  Bauteiliste: Fläche der Bauteile  und Größe der  </a:t>
          </a: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nicht öffenbare bzw. öffenbare Fenster   </a:t>
          </a:r>
          <a:endParaRPr lang="de-DE" sz="1100" baseline="0"/>
        </a:p>
        <a:p>
          <a:pPr>
            <a:lnSpc>
              <a:spcPts val="1100"/>
            </a:lnSpc>
          </a:pPr>
          <a:r>
            <a:rPr lang="de-DE" sz="1100" baseline="0"/>
            <a:t>  Lage: Bauteil an einen Nachbarraum (=int) oder an Außenluft (=ext)   grenzt</a:t>
          </a:r>
        </a:p>
        <a:p>
          <a:r>
            <a:rPr lang="de-DE" sz="1100" baseline="0"/>
            <a:t>  Fenster:   Größe, Qualität, Sonnenschutz</a:t>
          </a:r>
        </a:p>
        <a:p>
          <a:pPr>
            <a:lnSpc>
              <a:spcPts val="1000"/>
            </a:lnSpc>
          </a:pPr>
          <a:r>
            <a:rPr lang="de-DE" sz="1100" baseline="0"/>
            <a:t> </a:t>
          </a:r>
        </a:p>
        <a:p>
          <a:pPr>
            <a:lnSpc>
              <a:spcPts val="1000"/>
            </a:lnSpc>
          </a:pPr>
          <a:r>
            <a:rPr lang="de-DE" sz="1100"/>
            <a:t>W1,W2,W3,W4,Boden,Decke,IW</a:t>
          </a:r>
          <a:r>
            <a:rPr lang="de-DE" sz="1100" baseline="0"/>
            <a:t> </a:t>
          </a:r>
        </a:p>
        <a:p>
          <a:r>
            <a:rPr lang="de-DE" sz="1100" baseline="0"/>
            <a:t>  Bauteilaufbau</a:t>
          </a:r>
        </a:p>
        <a:p>
          <a:pPr>
            <a:lnSpc>
              <a:spcPts val="1000"/>
            </a:lnSpc>
          </a:pPr>
          <a:r>
            <a:rPr lang="de-DE" sz="1100" baseline="0"/>
            <a:t>  Absorptionsgrad der Außenoberfläche</a:t>
          </a:r>
        </a:p>
        <a:p>
          <a:pPr>
            <a:lnSpc>
              <a:spcPts val="1100"/>
            </a:lnSpc>
          </a:pPr>
          <a:endParaRPr lang="de-DE" sz="1100" baseline="0"/>
        </a:p>
        <a:p>
          <a:pPr>
            <a:lnSpc>
              <a:spcPts val="1100"/>
            </a:lnSpc>
          </a:pPr>
          <a:r>
            <a:rPr lang="de-DE" sz="1100" baseline="0"/>
            <a:t>IL&amp;RLT&amp;Kühlung:</a:t>
          </a:r>
        </a:p>
        <a:p>
          <a:pPr>
            <a:lnSpc>
              <a:spcPts val="1100"/>
            </a:lnSpc>
          </a:pPr>
          <a:r>
            <a:rPr lang="de-DE" sz="1100" baseline="0"/>
            <a:t>  Wärmeeintrag durch Personen und Geräte</a:t>
          </a:r>
        </a:p>
        <a:p>
          <a:pPr>
            <a:lnSpc>
              <a:spcPts val="1000"/>
            </a:lnSpc>
          </a:pPr>
          <a:r>
            <a:rPr lang="de-DE" sz="1100" baseline="0"/>
            <a:t>  Luftvolumenstrom durch Lüftungsanlage</a:t>
          </a:r>
        </a:p>
        <a:p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CO2-Rate pro Person eingeben (zB. Wert anhand von Alter und</a:t>
          </a:r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Aktivitätsgrad </a:t>
          </a: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vorschlagen</a:t>
          </a:r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lassen)</a:t>
          </a:r>
          <a:endParaRPr lang="de-AT">
            <a:effectLst/>
          </a:endParaRPr>
        </a:p>
        <a:p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zusätzliche CO2-Emission angeben (zB. um einen einzelnen Lehrer oder andere CO2 Quelle zu modellieren)</a:t>
          </a:r>
          <a:endParaRPr lang="de-AT">
            <a:effectLst/>
          </a:endParaRPr>
        </a:p>
        <a:p>
          <a:pPr>
            <a:lnSpc>
              <a:spcPts val="900"/>
            </a:lnSpc>
          </a:pPr>
          <a:endParaRPr lang="de-DE" sz="1100"/>
        </a:p>
        <a:p>
          <a:pPr>
            <a:lnSpc>
              <a:spcPts val="900"/>
            </a:lnSpc>
          </a:pPr>
          <a:endParaRPr lang="de-DE" sz="1100"/>
        </a:p>
        <a:p>
          <a:pPr marL="0" marR="0" indent="0" defTabSz="914400" eaLnBrk="1" fontAlgn="auto" latinLnBrk="0" hangingPunct="1">
            <a:lnSpc>
              <a:spcPts val="9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Der hygienisch notwendige Luftwechsel kann Unterschritten werden, wenn der Luftwechsel geringer gewählt wird. </a:t>
          </a:r>
          <a:endParaRPr lang="de-DE"/>
        </a:p>
        <a:p>
          <a:endParaRPr lang="de-DE" sz="1100"/>
        </a:p>
        <a:p>
          <a:pPr>
            <a:lnSpc>
              <a:spcPts val="900"/>
            </a:lnSpc>
          </a:pPr>
          <a:endParaRPr lang="de-DE" sz="1100"/>
        </a:p>
        <a:p>
          <a:pPr>
            <a:lnSpc>
              <a:spcPts val="900"/>
            </a:lnSpc>
          </a:pPr>
          <a:r>
            <a:rPr lang="de-DE" sz="1100"/>
            <a:t>vereinfachter Nachweis:</a:t>
          </a:r>
        </a:p>
        <a:p>
          <a:r>
            <a:rPr lang="de-DE" sz="1100"/>
            <a:t>vereinfachter</a:t>
          </a:r>
          <a:r>
            <a:rPr lang="de-DE" sz="1100" baseline="0"/>
            <a:t> Nachweis nach ÖN B 8110-3 mit der Annahme n=1.5 1/h wenn eine Fassade öffenbare Fenster hat   n=2.5 1/h bei zwei  und n=3.5 1/h bei drei.</a:t>
          </a:r>
          <a:endParaRPr lang="de-DE" sz="1100"/>
        </a:p>
        <a:p>
          <a:pPr>
            <a:lnSpc>
              <a:spcPts val="900"/>
            </a:lnSpc>
          </a:pPr>
          <a:endParaRPr lang="de-DE" sz="1100"/>
        </a:p>
        <a:p>
          <a:pPr>
            <a:lnSpc>
              <a:spcPts val="900"/>
            </a:lnSpc>
          </a:pPr>
          <a:r>
            <a:rPr lang="de-DE" sz="1100"/>
            <a:t>Simulation:</a:t>
          </a:r>
        </a:p>
        <a:p>
          <a:pPr>
            <a:lnSpc>
              <a:spcPts val="900"/>
            </a:lnSpc>
          </a:pPr>
          <a:endParaRPr lang="de-DE" sz="1100"/>
        </a:p>
        <a:p>
          <a:pPr marL="0" marR="0" indent="0" defTabSz="914400" eaLnBrk="1" fontAlgn="auto" latinLnBrk="0" hangingPunct="1">
            <a:lnSpc>
              <a:spcPts val="8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Fenster tagsüber  (06:00-22:00 oder andere Zeit einstellen) </a:t>
          </a: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(STOSSLÜFTEN/ZU/GEKIPPT/OFFEN)</a:t>
          </a:r>
        </a:p>
        <a:p>
          <a:pPr marL="0" marR="0" indent="0" defTabSz="914400" eaLnBrk="1" fontAlgn="auto" latinLnBrk="0" hangingPunct="1">
            <a:lnSpc>
              <a:spcPts val="9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(ggf.  Stosslüftungsintervall und Dauer eingeben)</a:t>
          </a:r>
          <a:endParaRPr lang="de-AT">
            <a:effectLst/>
          </a:endParaRPr>
        </a:p>
        <a:p>
          <a:pPr>
            <a:lnSpc>
              <a:spcPts val="800"/>
            </a:lnSpc>
          </a:pPr>
          <a:endParaRPr lang="de-DE" sz="1100"/>
        </a:p>
        <a:p>
          <a:r>
            <a:rPr lang="de-DE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Fenster nachts (22:00-06:00 oder andere Zeit einstellen)  </a:t>
          </a:r>
          <a:r>
            <a:rPr lang="de-DE"/>
            <a:t>(ZU/GEKIPPT/OFFEN)</a:t>
          </a:r>
        </a:p>
        <a:p>
          <a:pPr>
            <a:lnSpc>
              <a:spcPts val="800"/>
            </a:lnSpc>
          </a:pPr>
          <a:endParaRPr lang="de-DE" sz="1100"/>
        </a:p>
        <a:p>
          <a:pPr>
            <a:lnSpc>
              <a:spcPts val="1000"/>
            </a:lnSpc>
          </a:pPr>
          <a:r>
            <a:rPr lang="de-DE" sz="1100" b="0" i="0" u="none" strike="noStrike">
              <a:solidFill>
                <a:schemeClr val="dk1"/>
              </a:solidFill>
              <a:latin typeface="+mn-lt"/>
              <a:ea typeface="+mn-ea"/>
              <a:cs typeface="+mn-cs"/>
            </a:rPr>
            <a:t>Lüftungsanlage</a:t>
          </a:r>
          <a:r>
            <a:rPr lang="de-DE"/>
            <a:t>  (JA/NEIN)</a:t>
          </a:r>
        </a:p>
        <a:p>
          <a:pPr>
            <a:lnSpc>
              <a:spcPts val="1000"/>
            </a:lnSpc>
          </a:pPr>
          <a:r>
            <a:rPr lang="de-DE" baseline="0"/>
            <a:t>   Die Lüftugnsanlage realisiert den  hygienischen Luftwechsel  (ergibt sich aus Personenbelegung), sofern dabei der eingestellte maximale Luftwechsel </a:t>
          </a:r>
        </a:p>
        <a:p>
          <a:pPr>
            <a:lnSpc>
              <a:spcPts val="1000"/>
            </a:lnSpc>
          </a:pPr>
          <a:r>
            <a:rPr lang="de-DE" baseline="0"/>
            <a:t>   nicht überschritten wird. </a:t>
          </a: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Im letzteren Fall fährt die Anlage den maximalen Luftwechsel.</a:t>
          </a:r>
        </a:p>
        <a:p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Luftwechsel bei offenen Fenstern</a:t>
          </a:r>
          <a:r>
            <a:rPr lang="de-D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(Berechnung /Annahme: 2,5/h/Annahme: 5/h/Annahme: 10/h)</a:t>
          </a:r>
          <a:endParaRPr lang="de-AT">
            <a:effectLst/>
          </a:endParaRPr>
        </a:p>
        <a:p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Berechnung basierend auf Fenstergeometrie und Temperaturdifferenz (nimmt Windstille an). Oder schlichte Annahme eines Wertes bei offenen Fenstern.</a:t>
          </a:r>
        </a:p>
        <a:p>
          <a:pPr>
            <a:lnSpc>
              <a:spcPts val="10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Eingabe Wärmerückgewinnungsgrad : Wenn die Innenlufttemperatur kleiner als die Au0enlufttemperatur ist wird Wärmerückgewinnung angesetzt 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Eingabe des elektrische Leistung für den Lufttransport als "specific fan power" SFP 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rel. Fehler: Einstellen des relativen Fahlers der zu berechnenden Größen für die Periodizitätsbedingung. (Empfehlung: 1xE-3 oder niedriger)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max Tage bis Abbruch:  maximale Anzahl der Tage für die Berechnung der Anfangsbedingungen (Tage bis Periodizität erreicht sein muss)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Kühlfunktion: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Die Kühleistung wird konstant in der jeweiligen Schichte </a:t>
          </a:r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eingebracht</a:t>
          </a: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Die Vorlauftemp wird aufgrund des Massenstroms und in Abhängigkeit der Bauteilschichttemp berechnet.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Die Ausgabe des Temp. Kühlrücklaufs ist derzeit nur für die Decke implementiert.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Winterklima: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Einstellen Berechnungsperiode "in klima&amp;Geometrie&amp;Fenster"</a:t>
          </a:r>
        </a:p>
        <a:p>
          <a:pPr marL="0" marR="0" lvl="0" indent="0" defTabSz="914400" eaLnBrk="1" fontAlgn="auto" latinLnBrk="0" hangingPunct="1">
            <a:lnSpc>
              <a:spcPts val="9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Fc wird auf 1 gestellt</a:t>
          </a:r>
          <a:endParaRPr lang="de-DE">
            <a:effectLst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Code stellt Temperatursprung (auf -5) und Link'sche Trübung (auf 3) automatisch ab 4.ten Tag um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WRG wird immer berücksichtigt (ausschalten = 0 setzten)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Feucheeintrag: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Verschiedene Feuchteeintrgäge können in "IL&amp;RLT&amp;Kühlung" gewählt werden. Die Einträge werden dem Emissionsprofil hinzuaddiert, ohne Energieflüsse =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ohne Verdampfungsenthalpie (Annahme Raumtemp wird sowieso konstant gehalten)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Feuchteinträge sind Sprunghaft (hier könnte man noch Interpolation implementieren)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START der Simulation mit dem Button("START")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Anzeige "Simulation läuft"  </a:t>
          </a: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Häckchen bei "Excel Normalbetrieb" verschwindet</a:t>
          </a:r>
        </a:p>
        <a:p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nach Fertigstellung der Simulation "Simulation beendet"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Häckchen bei "Excel Normalbetrieb" ist wieder gesetzt (sollte das Programm unterbrochen werden, kann man das Häckchen auch von Hand setzen, 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um automatische Zellen-Updates etc. wieder einzuschalten)</a:t>
          </a:r>
          <a:endParaRPr lang="de-AT">
            <a:effectLst/>
          </a:endParaRPr>
        </a:p>
        <a:p>
          <a:pPr>
            <a:lnSpc>
              <a:spcPts val="11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>
            <a:lnSpc>
              <a:spcPts val="7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Ausgabe der Ergebnisse in den Spalten "T" und folgende</a:t>
          </a:r>
        </a:p>
        <a:p>
          <a:pPr>
            <a:lnSpc>
              <a:spcPts val="7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7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8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in DB_Konstr  und DB_Nutzung   kann man mithilfe der Buttons verschiedene Varianten in die Berechnungsblätter übertragen.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9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</a:t>
          </a:r>
        </a:p>
        <a:p>
          <a:pPr>
            <a:lnSpc>
              <a:spcPts val="900"/>
            </a:lnSpc>
          </a:pPr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de-DE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7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>
            <a:lnSpc>
              <a:spcPts val="600"/>
            </a:lnSpc>
          </a:pPr>
          <a:r>
            <a:rPr lang="de-DE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  </a:t>
          </a:r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142875</xdr:rowOff>
        </xdr:from>
        <xdr:to>
          <xdr:col>1</xdr:col>
          <xdr:colOff>914400</xdr:colOff>
          <xdr:row>6</xdr:row>
          <xdr:rowOff>114300</xdr:rowOff>
        </xdr:to>
        <xdr:sp macro="" textlink="">
          <xdr:nvSpPr>
            <xdr:cNvPr id="8853505" name="Start_Simulation" hidden="1">
              <a:extLst>
                <a:ext uri="{63B3BB69-23CF-44E3-9099-C40C66FF867C}">
                  <a14:compatExt spid="_x0000_s885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485775</xdr:colOff>
          <xdr:row>3</xdr:row>
          <xdr:rowOff>28575</xdr:rowOff>
        </xdr:to>
        <xdr:sp macro="" textlink="">
          <xdr:nvSpPr>
            <xdr:cNvPr id="8853656" name="Excel_Normal" hidden="1">
              <a:extLst>
                <a:ext uri="{63B3BB69-23CF-44E3-9099-C40C66FF867C}">
                  <a14:compatExt spid="_x0000_s8853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Excel-Normalbetrieb (Autocalculate, Enable Events)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2:AF48"/>
  <sheetViews>
    <sheetView zoomScale="50" zoomScaleNormal="50" workbookViewId="0">
      <selection activeCell="A6" sqref="A6"/>
    </sheetView>
  </sheetViews>
  <sheetFormatPr baseColWidth="10" defaultRowHeight="14.25" x14ac:dyDescent="0.45"/>
  <cols>
    <col min="1" max="3" width="10.6640625" style="207"/>
    <col min="4" max="4" width="32.265625" style="207" bestFit="1" customWidth="1"/>
    <col min="5" max="11" width="10.6640625" style="207"/>
    <col min="12" max="13" width="18.1328125" style="207" customWidth="1"/>
    <col min="14" max="16384" width="10.6640625" style="207"/>
  </cols>
  <sheetData>
    <row r="2" spans="1:32" x14ac:dyDescent="0.45">
      <c r="I2" s="270" t="s">
        <v>336</v>
      </c>
      <c r="M2" s="207" t="s">
        <v>324</v>
      </c>
      <c r="X2" s="207" t="s">
        <v>110</v>
      </c>
    </row>
    <row r="3" spans="1:32" x14ac:dyDescent="0.45">
      <c r="M3" s="271" t="s">
        <v>325</v>
      </c>
    </row>
    <row r="4" spans="1:32" x14ac:dyDescent="0.45">
      <c r="M4" s="271" t="s">
        <v>326</v>
      </c>
    </row>
    <row r="5" spans="1:32" x14ac:dyDescent="0.45">
      <c r="O5" s="272"/>
      <c r="P5" s="272"/>
    </row>
    <row r="6" spans="1:32" ht="14.65" x14ac:dyDescent="0.45">
      <c r="A6" s="272"/>
      <c r="B6" s="272"/>
      <c r="D6" s="207" t="s">
        <v>0</v>
      </c>
      <c r="E6" s="207" t="s">
        <v>1</v>
      </c>
      <c r="F6" s="273" t="s">
        <v>2</v>
      </c>
      <c r="G6" s="207" t="s">
        <v>4</v>
      </c>
      <c r="H6" s="207" t="s">
        <v>3</v>
      </c>
      <c r="I6" s="207" t="s">
        <v>301</v>
      </c>
      <c r="J6" s="207" t="s">
        <v>184</v>
      </c>
      <c r="K6" s="207" t="s">
        <v>185</v>
      </c>
      <c r="L6" s="207" t="s">
        <v>69</v>
      </c>
      <c r="M6" s="207" t="s">
        <v>323</v>
      </c>
      <c r="O6" s="272"/>
      <c r="P6" s="207" t="s">
        <v>307</v>
      </c>
      <c r="Q6" s="207" t="s">
        <v>94</v>
      </c>
      <c r="R6" s="207" t="s">
        <v>95</v>
      </c>
      <c r="S6" s="207" t="s">
        <v>96</v>
      </c>
      <c r="T6" s="207" t="s">
        <v>104</v>
      </c>
      <c r="U6" s="207" t="s">
        <v>313</v>
      </c>
      <c r="V6" s="207" t="s">
        <v>88</v>
      </c>
      <c r="W6" s="207" t="s">
        <v>103</v>
      </c>
      <c r="X6" s="207" t="s">
        <v>89</v>
      </c>
      <c r="AD6" s="207" t="s">
        <v>311</v>
      </c>
      <c r="AE6" s="207">
        <v>1.5</v>
      </c>
      <c r="AF6" s="207" t="s">
        <v>79</v>
      </c>
    </row>
    <row r="7" spans="1:32" x14ac:dyDescent="0.45">
      <c r="A7" s="272"/>
      <c r="B7" s="207" t="s">
        <v>309</v>
      </c>
      <c r="C7" s="207" t="s">
        <v>310</v>
      </c>
      <c r="D7" s="207" t="s">
        <v>24</v>
      </c>
      <c r="E7" s="207" t="s">
        <v>5</v>
      </c>
      <c r="F7" s="207" t="s">
        <v>6</v>
      </c>
      <c r="G7" s="207" t="s">
        <v>7</v>
      </c>
      <c r="H7" s="207" t="s">
        <v>8</v>
      </c>
      <c r="I7" s="207" t="s">
        <v>183</v>
      </c>
      <c r="J7" s="207" t="s">
        <v>8</v>
      </c>
      <c r="K7" s="207" t="s">
        <v>8</v>
      </c>
      <c r="Q7" s="207" t="s">
        <v>65</v>
      </c>
      <c r="R7" s="207" t="s">
        <v>65</v>
      </c>
      <c r="S7" s="207" t="s">
        <v>6</v>
      </c>
      <c r="T7" s="207" t="s">
        <v>5</v>
      </c>
      <c r="U7" s="207" t="s">
        <v>314</v>
      </c>
      <c r="X7" s="207" t="s">
        <v>97</v>
      </c>
      <c r="Y7" s="207" t="s">
        <v>304</v>
      </c>
      <c r="Z7" s="207" t="s">
        <v>305</v>
      </c>
      <c r="AA7" s="207" t="s">
        <v>306</v>
      </c>
    </row>
    <row r="8" spans="1:32" s="269" customFormat="1" x14ac:dyDescent="0.45"/>
    <row r="9" spans="1:32" s="269" customFormat="1" x14ac:dyDescent="0.45"/>
    <row r="10" spans="1:32" s="269" customFormat="1" x14ac:dyDescent="0.45"/>
    <row r="11" spans="1:32" s="269" customFormat="1" x14ac:dyDescent="0.45"/>
    <row r="12" spans="1:32" s="269" customFormat="1" x14ac:dyDescent="0.45"/>
    <row r="13" spans="1:32" s="269" customFormat="1" x14ac:dyDescent="0.45"/>
    <row r="14" spans="1:32" s="269" customFormat="1" x14ac:dyDescent="0.45"/>
    <row r="15" spans="1:32" s="269" customFormat="1" x14ac:dyDescent="0.45"/>
    <row r="16" spans="1:32" s="269" customFormat="1" x14ac:dyDescent="0.45"/>
    <row r="17" spans="7:13" s="269" customFormat="1" x14ac:dyDescent="0.45"/>
    <row r="18" spans="7:13" s="269" customFormat="1" x14ac:dyDescent="0.45"/>
    <row r="19" spans="7:13" s="269" customFormat="1" x14ac:dyDescent="0.45"/>
    <row r="20" spans="7:13" s="269" customFormat="1" x14ac:dyDescent="0.45"/>
    <row r="21" spans="7:13" s="269" customFormat="1" x14ac:dyDescent="0.45"/>
    <row r="22" spans="7:13" s="269" customFormat="1" x14ac:dyDescent="0.45"/>
    <row r="23" spans="7:13" s="269" customFormat="1" x14ac:dyDescent="0.45"/>
    <row r="24" spans="7:13" s="269" customFormat="1" x14ac:dyDescent="0.45"/>
    <row r="25" spans="7:13" s="269" customFormat="1" x14ac:dyDescent="0.45"/>
    <row r="26" spans="7:13" s="269" customFormat="1" x14ac:dyDescent="0.45">
      <c r="G26" s="268"/>
      <c r="H26" s="268"/>
      <c r="I26" s="268"/>
      <c r="J26" s="268"/>
      <c r="K26" s="268"/>
      <c r="L26" s="268"/>
      <c r="M26" s="268"/>
    </row>
    <row r="27" spans="7:13" s="269" customFormat="1" x14ac:dyDescent="0.45">
      <c r="G27" s="268"/>
      <c r="H27" s="268"/>
      <c r="I27" s="268"/>
      <c r="J27" s="268"/>
      <c r="K27" s="268"/>
      <c r="L27" s="268"/>
      <c r="M27" s="268"/>
    </row>
    <row r="28" spans="7:13" s="269" customFormat="1" x14ac:dyDescent="0.45">
      <c r="G28" s="268"/>
      <c r="H28" s="268"/>
      <c r="I28" s="268"/>
      <c r="J28" s="268"/>
      <c r="K28" s="268"/>
      <c r="L28" s="268"/>
      <c r="M28" s="268"/>
    </row>
    <row r="29" spans="7:13" s="269" customFormat="1" x14ac:dyDescent="0.45">
      <c r="G29" s="268"/>
      <c r="H29" s="268"/>
      <c r="I29" s="268"/>
      <c r="J29" s="268"/>
      <c r="K29" s="268"/>
      <c r="L29" s="268"/>
      <c r="M29" s="268"/>
    </row>
    <row r="30" spans="7:13" s="269" customFormat="1" x14ac:dyDescent="0.45">
      <c r="G30" s="268"/>
      <c r="H30" s="268"/>
      <c r="I30" s="268"/>
      <c r="J30" s="268"/>
      <c r="K30" s="268"/>
      <c r="L30" s="268"/>
      <c r="M30" s="268"/>
    </row>
    <row r="31" spans="7:13" s="269" customFormat="1" x14ac:dyDescent="0.45">
      <c r="G31" s="268"/>
      <c r="H31" s="268"/>
      <c r="I31" s="268"/>
      <c r="J31" s="268"/>
      <c r="K31" s="268"/>
      <c r="L31" s="268"/>
      <c r="M31" s="268"/>
    </row>
    <row r="32" spans="7:13" s="269" customFormat="1" x14ac:dyDescent="0.45">
      <c r="G32" s="268"/>
      <c r="H32" s="268"/>
      <c r="I32" s="268"/>
      <c r="J32" s="268"/>
      <c r="K32" s="268"/>
      <c r="L32" s="268"/>
      <c r="M32" s="268"/>
    </row>
    <row r="33" spans="7:13" s="269" customFormat="1" x14ac:dyDescent="0.45">
      <c r="G33" s="268"/>
      <c r="H33" s="268"/>
      <c r="I33" s="268"/>
      <c r="J33" s="268"/>
      <c r="K33" s="268"/>
      <c r="L33" s="268"/>
      <c r="M33" s="268"/>
    </row>
    <row r="34" spans="7:13" x14ac:dyDescent="0.45">
      <c r="G34" s="268"/>
      <c r="H34" s="268"/>
      <c r="I34" s="268"/>
      <c r="J34" s="268"/>
      <c r="K34" s="268"/>
      <c r="L34" s="268"/>
      <c r="M34" s="268"/>
    </row>
    <row r="35" spans="7:13" x14ac:dyDescent="0.45">
      <c r="G35" s="268"/>
      <c r="H35" s="268"/>
      <c r="I35" s="268"/>
      <c r="J35" s="268"/>
      <c r="K35" s="268"/>
      <c r="L35" s="268"/>
      <c r="M35" s="268"/>
    </row>
    <row r="36" spans="7:13" x14ac:dyDescent="0.45">
      <c r="G36" s="268"/>
      <c r="H36" s="268"/>
      <c r="I36" s="268"/>
      <c r="J36" s="268"/>
      <c r="K36" s="268"/>
      <c r="L36" s="268"/>
      <c r="M36" s="268"/>
    </row>
    <row r="37" spans="7:13" x14ac:dyDescent="0.45">
      <c r="G37" s="268"/>
      <c r="H37" s="268"/>
      <c r="I37" s="268"/>
      <c r="J37" s="268"/>
      <c r="K37" s="268"/>
      <c r="L37" s="268"/>
      <c r="M37" s="268"/>
    </row>
    <row r="38" spans="7:13" x14ac:dyDescent="0.45">
      <c r="G38" s="268"/>
      <c r="H38" s="268"/>
      <c r="I38" s="268"/>
      <c r="J38" s="268"/>
      <c r="K38" s="268"/>
      <c r="L38" s="268"/>
      <c r="M38" s="268"/>
    </row>
    <row r="39" spans="7:13" x14ac:dyDescent="0.45">
      <c r="G39" s="268"/>
      <c r="H39" s="268"/>
      <c r="I39" s="268"/>
      <c r="J39" s="268"/>
      <c r="K39" s="268"/>
      <c r="L39" s="268"/>
      <c r="M39" s="268"/>
    </row>
    <row r="40" spans="7:13" x14ac:dyDescent="0.45">
      <c r="G40" s="268"/>
      <c r="H40" s="268"/>
      <c r="I40" s="268"/>
      <c r="J40" s="268"/>
      <c r="K40" s="268"/>
      <c r="L40" s="268"/>
      <c r="M40" s="268"/>
    </row>
    <row r="41" spans="7:13" x14ac:dyDescent="0.45">
      <c r="G41" s="268"/>
      <c r="H41" s="268"/>
      <c r="I41" s="268"/>
      <c r="J41" s="268"/>
      <c r="K41" s="268"/>
      <c r="L41" s="268"/>
      <c r="M41" s="268"/>
    </row>
    <row r="42" spans="7:13" x14ac:dyDescent="0.45">
      <c r="G42" s="268"/>
      <c r="H42" s="268"/>
      <c r="I42" s="268"/>
      <c r="J42" s="268"/>
      <c r="K42" s="268"/>
      <c r="L42" s="268"/>
      <c r="M42" s="268"/>
    </row>
    <row r="43" spans="7:13" x14ac:dyDescent="0.45">
      <c r="G43" s="268"/>
      <c r="H43" s="268"/>
      <c r="I43" s="268"/>
      <c r="J43" s="268"/>
      <c r="K43" s="268"/>
      <c r="L43" s="268"/>
      <c r="M43" s="268"/>
    </row>
    <row r="44" spans="7:13" x14ac:dyDescent="0.45">
      <c r="G44" s="268"/>
      <c r="H44" s="268"/>
      <c r="I44" s="268"/>
      <c r="J44" s="268"/>
      <c r="K44" s="268"/>
      <c r="L44" s="268"/>
      <c r="M44" s="268"/>
    </row>
    <row r="45" spans="7:13" x14ac:dyDescent="0.45">
      <c r="G45" s="268"/>
      <c r="H45" s="268"/>
      <c r="I45" s="268"/>
      <c r="J45" s="268"/>
      <c r="K45" s="268"/>
      <c r="L45" s="268"/>
      <c r="M45" s="268"/>
    </row>
    <row r="46" spans="7:13" x14ac:dyDescent="0.45">
      <c r="G46" s="268"/>
      <c r="H46" s="268"/>
      <c r="I46" s="268"/>
      <c r="J46" s="268"/>
      <c r="K46" s="268"/>
      <c r="L46" s="268"/>
      <c r="M46" s="268"/>
    </row>
    <row r="47" spans="7:13" x14ac:dyDescent="0.45">
      <c r="G47" s="268"/>
      <c r="H47" s="268"/>
      <c r="I47" s="268"/>
      <c r="J47" s="268"/>
      <c r="K47" s="268"/>
      <c r="L47" s="268"/>
      <c r="M47" s="268"/>
    </row>
    <row r="48" spans="7:13" x14ac:dyDescent="0.45">
      <c r="G48" s="268"/>
      <c r="H48" s="268"/>
      <c r="I48" s="268"/>
      <c r="J48" s="268"/>
      <c r="K48" s="268"/>
      <c r="L48" s="268"/>
      <c r="M48" s="268"/>
    </row>
  </sheetData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B2:X19"/>
  <sheetViews>
    <sheetView zoomScale="60" zoomScaleNormal="60" workbookViewId="0">
      <selection activeCell="R6" sqref="R6"/>
    </sheetView>
  </sheetViews>
  <sheetFormatPr baseColWidth="10" defaultRowHeight="14.25" x14ac:dyDescent="0.45"/>
  <cols>
    <col min="1" max="6" width="10.6640625" style="207"/>
    <col min="7" max="7" width="14.1328125" style="207" customWidth="1"/>
    <col min="8" max="8" width="16.9296875" style="207" customWidth="1"/>
    <col min="9" max="13" width="10.6640625" style="207"/>
    <col min="14" max="14" width="15.265625" style="207" customWidth="1"/>
    <col min="15" max="15" width="18.86328125" style="207" customWidth="1"/>
    <col min="16" max="16384" width="10.6640625" style="207"/>
  </cols>
  <sheetData>
    <row r="2" spans="2:24" x14ac:dyDescent="0.45">
      <c r="E2" s="207" t="s">
        <v>74</v>
      </c>
    </row>
    <row r="3" spans="2:24" x14ac:dyDescent="0.45">
      <c r="F3" s="207" t="s">
        <v>343</v>
      </c>
    </row>
    <row r="5" spans="2:24" x14ac:dyDescent="0.45">
      <c r="B5" s="272"/>
      <c r="C5" s="272"/>
      <c r="I5" s="272"/>
      <c r="J5" s="272"/>
      <c r="P5" s="272"/>
      <c r="Q5" s="272"/>
    </row>
    <row r="6" spans="2:24" x14ac:dyDescent="0.45">
      <c r="B6" s="272"/>
      <c r="C6" s="207" t="s">
        <v>302</v>
      </c>
      <c r="D6" s="207" t="s">
        <v>68</v>
      </c>
      <c r="E6" s="207" t="s">
        <v>58</v>
      </c>
      <c r="F6" s="207" t="s">
        <v>38</v>
      </c>
      <c r="G6" s="207" t="s">
        <v>303</v>
      </c>
      <c r="H6" s="207" t="s">
        <v>322</v>
      </c>
      <c r="I6" s="272"/>
      <c r="J6" s="207" t="s">
        <v>308</v>
      </c>
      <c r="K6" s="207" t="s">
        <v>66</v>
      </c>
      <c r="L6" s="207" t="s">
        <v>58</v>
      </c>
      <c r="M6" s="207" t="s">
        <v>38</v>
      </c>
      <c r="N6" s="207" t="s">
        <v>307</v>
      </c>
      <c r="O6" s="207" t="s">
        <v>322</v>
      </c>
      <c r="P6" s="272"/>
      <c r="Q6" s="207" t="s">
        <v>438</v>
      </c>
      <c r="R6" s="269">
        <v>28.562620160000002</v>
      </c>
      <c r="S6" s="207" t="s">
        <v>312</v>
      </c>
      <c r="V6" s="207" t="s">
        <v>319</v>
      </c>
    </row>
    <row r="7" spans="2:24" x14ac:dyDescent="0.45">
      <c r="D7" s="207" t="s">
        <v>67</v>
      </c>
      <c r="E7" s="207" t="s">
        <v>344</v>
      </c>
      <c r="F7" s="207" t="s">
        <v>344</v>
      </c>
      <c r="K7" s="207" t="s">
        <v>67</v>
      </c>
      <c r="L7" s="207" t="s">
        <v>344</v>
      </c>
      <c r="M7" s="207" t="s">
        <v>344</v>
      </c>
      <c r="Q7" s="207" t="s">
        <v>374</v>
      </c>
      <c r="R7" s="207">
        <f>R6/3/0.75</f>
        <v>12.694497848888888</v>
      </c>
      <c r="S7" s="207" t="s">
        <v>356</v>
      </c>
      <c r="V7" s="207" t="s">
        <v>152</v>
      </c>
      <c r="W7" s="207" t="s">
        <v>320</v>
      </c>
      <c r="X7" s="207" t="s">
        <v>321</v>
      </c>
    </row>
    <row r="8" spans="2:24" s="268" customFormat="1" x14ac:dyDescent="0.45"/>
    <row r="9" spans="2:24" s="268" customFormat="1" x14ac:dyDescent="0.45"/>
    <row r="10" spans="2:24" s="268" customFormat="1" x14ac:dyDescent="0.45"/>
    <row r="11" spans="2:24" s="268" customFormat="1" x14ac:dyDescent="0.45"/>
    <row r="12" spans="2:24" s="268" customFormat="1" x14ac:dyDescent="0.45"/>
    <row r="13" spans="2:24" s="268" customFormat="1" x14ac:dyDescent="0.45"/>
    <row r="14" spans="2:24" s="268" customFormat="1" x14ac:dyDescent="0.45"/>
    <row r="15" spans="2:24" s="268" customFormat="1" x14ac:dyDescent="0.45"/>
    <row r="16" spans="2:24" s="268" customFormat="1" x14ac:dyDescent="0.45"/>
    <row r="17" s="268" customFormat="1" x14ac:dyDescent="0.45"/>
    <row r="18" s="269" customFormat="1" x14ac:dyDescent="0.45"/>
    <row r="19" s="269" customFormat="1" x14ac:dyDescent="0.45"/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6"/>
  <dimension ref="C5:S32"/>
  <sheetViews>
    <sheetView zoomScale="60" zoomScaleNormal="60" workbookViewId="0">
      <selection activeCell="K9" sqref="K9"/>
    </sheetView>
  </sheetViews>
  <sheetFormatPr baseColWidth="10" defaultColWidth="10.73046875" defaultRowHeight="14.25" x14ac:dyDescent="0.45"/>
  <cols>
    <col min="1" max="2" width="10.73046875" style="204"/>
    <col min="3" max="6" width="9.06640625" style="241" customWidth="1"/>
    <col min="7" max="9" width="10.73046875" style="204"/>
    <col min="10" max="10" width="32.59765625" style="204" customWidth="1"/>
    <col min="11" max="16384" width="10.73046875" style="204"/>
  </cols>
  <sheetData>
    <row r="5" spans="3:19" ht="198" customHeight="1" x14ac:dyDescent="0.45">
      <c r="C5" s="253" t="s">
        <v>152</v>
      </c>
      <c r="D5" s="253" t="s">
        <v>327</v>
      </c>
      <c r="E5" s="253" t="s">
        <v>328</v>
      </c>
      <c r="F5" s="253" t="s">
        <v>251</v>
      </c>
      <c r="G5" s="206"/>
      <c r="H5" s="206"/>
      <c r="K5" s="274" t="s">
        <v>399</v>
      </c>
      <c r="L5" s="274"/>
      <c r="M5" s="274"/>
      <c r="N5" s="274"/>
      <c r="O5" s="274"/>
      <c r="P5" s="274"/>
      <c r="Q5" s="274"/>
      <c r="R5" s="274"/>
      <c r="S5" s="274"/>
    </row>
    <row r="6" spans="3:19" x14ac:dyDescent="0.45">
      <c r="C6" s="241" t="s">
        <v>10</v>
      </c>
      <c r="D6" s="18" t="s">
        <v>36</v>
      </c>
      <c r="E6" s="241" t="s">
        <v>23</v>
      </c>
      <c r="F6" s="241" t="s">
        <v>331</v>
      </c>
      <c r="G6" s="206"/>
      <c r="H6" s="39"/>
      <c r="K6" s="204">
        <v>-10</v>
      </c>
      <c r="L6" s="204">
        <v>-5</v>
      </c>
      <c r="M6" s="204">
        <v>0</v>
      </c>
      <c r="N6" s="204">
        <v>5</v>
      </c>
      <c r="O6" s="204">
        <v>10</v>
      </c>
      <c r="P6" s="204">
        <v>15</v>
      </c>
      <c r="Q6" s="204">
        <v>20</v>
      </c>
      <c r="R6" s="204">
        <v>25</v>
      </c>
      <c r="S6" s="204">
        <v>30</v>
      </c>
    </row>
    <row r="7" spans="3:19" x14ac:dyDescent="0.45">
      <c r="C7" s="248">
        <v>0</v>
      </c>
      <c r="D7" s="248">
        <v>2</v>
      </c>
      <c r="E7" s="248">
        <v>50</v>
      </c>
      <c r="F7" s="248">
        <v>0</v>
      </c>
      <c r="G7" s="39"/>
      <c r="H7" s="39"/>
      <c r="J7" s="204" t="s">
        <v>400</v>
      </c>
      <c r="K7" s="244">
        <v>1</v>
      </c>
      <c r="L7" s="244">
        <v>1</v>
      </c>
      <c r="M7" s="244">
        <v>1</v>
      </c>
      <c r="N7" s="244">
        <v>1</v>
      </c>
      <c r="O7" s="244">
        <v>1</v>
      </c>
      <c r="P7" s="244">
        <v>0.75</v>
      </c>
      <c r="Q7" s="244">
        <v>0.5</v>
      </c>
      <c r="R7" s="244">
        <v>0.5</v>
      </c>
      <c r="S7" s="244">
        <v>0.5</v>
      </c>
    </row>
    <row r="8" spans="3:19" x14ac:dyDescent="0.45">
      <c r="C8" s="248">
        <v>1</v>
      </c>
      <c r="D8" s="248">
        <v>2</v>
      </c>
      <c r="E8" s="248">
        <v>50</v>
      </c>
      <c r="F8" s="248">
        <v>0</v>
      </c>
      <c r="G8" s="39"/>
      <c r="H8" s="39"/>
      <c r="J8" s="204" t="s">
        <v>401</v>
      </c>
      <c r="K8" s="244">
        <v>1.5</v>
      </c>
      <c r="L8" s="244">
        <v>1.5</v>
      </c>
      <c r="M8" s="244">
        <v>1.5</v>
      </c>
      <c r="N8" s="244">
        <v>1.5</v>
      </c>
      <c r="O8" s="244">
        <v>1.5</v>
      </c>
      <c r="P8" s="244">
        <v>1.5</v>
      </c>
      <c r="Q8" s="244">
        <v>1.5</v>
      </c>
      <c r="R8" s="244">
        <v>1.5</v>
      </c>
      <c r="S8" s="244">
        <v>1.5</v>
      </c>
    </row>
    <row r="9" spans="3:19" x14ac:dyDescent="0.45">
      <c r="C9" s="248">
        <v>2</v>
      </c>
      <c r="D9" s="248">
        <v>2</v>
      </c>
      <c r="E9" s="248">
        <v>50</v>
      </c>
      <c r="F9" s="248">
        <v>0</v>
      </c>
      <c r="G9" s="39"/>
      <c r="H9" s="39"/>
    </row>
    <row r="10" spans="3:19" x14ac:dyDescent="0.45">
      <c r="C10" s="248">
        <v>3</v>
      </c>
      <c r="D10" s="248">
        <v>2</v>
      </c>
      <c r="E10" s="248">
        <v>50</v>
      </c>
      <c r="F10" s="248">
        <v>0</v>
      </c>
      <c r="G10" s="39"/>
      <c r="H10" s="39"/>
    </row>
    <row r="11" spans="3:19" x14ac:dyDescent="0.45">
      <c r="C11" s="248">
        <v>4</v>
      </c>
      <c r="D11" s="248">
        <v>2</v>
      </c>
      <c r="E11" s="248">
        <v>50</v>
      </c>
      <c r="F11" s="248">
        <v>0</v>
      </c>
      <c r="G11" s="39"/>
      <c r="H11" s="39"/>
      <c r="J11" s="70" t="s">
        <v>255</v>
      </c>
      <c r="K11" s="194">
        <v>16800</v>
      </c>
    </row>
    <row r="12" spans="3:19" x14ac:dyDescent="0.45">
      <c r="C12" s="248">
        <v>5</v>
      </c>
      <c r="D12" s="248">
        <v>2</v>
      </c>
      <c r="E12" s="248">
        <v>50</v>
      </c>
      <c r="F12" s="248">
        <v>0</v>
      </c>
      <c r="G12" s="39"/>
      <c r="H12" s="39"/>
    </row>
    <row r="13" spans="3:19" x14ac:dyDescent="0.45">
      <c r="C13" s="248">
        <v>6</v>
      </c>
      <c r="D13" s="248">
        <v>2</v>
      </c>
      <c r="E13" s="248">
        <v>50</v>
      </c>
      <c r="F13" s="248">
        <v>0</v>
      </c>
      <c r="G13" s="39"/>
      <c r="H13" s="39"/>
      <c r="J13" s="70" t="s">
        <v>257</v>
      </c>
      <c r="K13" s="194">
        <v>18</v>
      </c>
    </row>
    <row r="14" spans="3:19" x14ac:dyDescent="0.45">
      <c r="C14" s="248">
        <v>7</v>
      </c>
      <c r="D14" s="248">
        <v>1</v>
      </c>
      <c r="E14" s="248">
        <v>50</v>
      </c>
      <c r="F14" s="248">
        <v>0</v>
      </c>
      <c r="G14" s="39"/>
      <c r="H14" s="39"/>
      <c r="J14" s="195" t="s">
        <v>258</v>
      </c>
      <c r="K14" s="196">
        <f>(10000+(MAX(MIN(K13,18),6)-6)*8000/12)</f>
        <v>18000</v>
      </c>
    </row>
    <row r="15" spans="3:19" x14ac:dyDescent="0.45">
      <c r="C15" s="248">
        <v>8</v>
      </c>
      <c r="D15" s="248">
        <v>1</v>
      </c>
      <c r="E15" s="248">
        <v>50</v>
      </c>
      <c r="F15" s="248">
        <v>0</v>
      </c>
      <c r="G15" s="39"/>
      <c r="H15" s="39"/>
    </row>
    <row r="16" spans="3:19" x14ac:dyDescent="0.45">
      <c r="C16" s="248">
        <v>9</v>
      </c>
      <c r="D16" s="248">
        <v>1</v>
      </c>
      <c r="E16" s="248">
        <v>50</v>
      </c>
      <c r="F16" s="248">
        <v>0</v>
      </c>
      <c r="G16" s="39"/>
      <c r="H16" s="39"/>
    </row>
    <row r="17" spans="3:11" x14ac:dyDescent="0.45">
      <c r="C17" s="248">
        <v>10</v>
      </c>
      <c r="D17" s="248">
        <v>1</v>
      </c>
      <c r="E17" s="248">
        <v>50</v>
      </c>
      <c r="F17" s="248">
        <v>0</v>
      </c>
      <c r="G17" s="39"/>
      <c r="H17" s="39"/>
      <c r="J17" s="204" t="s">
        <v>381</v>
      </c>
    </row>
    <row r="18" spans="3:11" x14ac:dyDescent="0.45">
      <c r="C18" s="248">
        <v>11</v>
      </c>
      <c r="D18" s="248">
        <v>1</v>
      </c>
      <c r="E18" s="248">
        <v>50</v>
      </c>
      <c r="F18" s="248">
        <v>0</v>
      </c>
      <c r="G18" s="39"/>
      <c r="H18" s="39"/>
      <c r="J18" s="70" t="s">
        <v>256</v>
      </c>
      <c r="K18" s="194">
        <v>0</v>
      </c>
    </row>
    <row r="19" spans="3:11" x14ac:dyDescent="0.45">
      <c r="C19" s="248">
        <v>12</v>
      </c>
      <c r="D19" s="248">
        <v>1</v>
      </c>
      <c r="E19" s="248">
        <v>50</v>
      </c>
      <c r="F19" s="248">
        <v>0</v>
      </c>
      <c r="G19" s="39"/>
      <c r="H19" s="39"/>
    </row>
    <row r="20" spans="3:11" x14ac:dyDescent="0.45">
      <c r="C20" s="248">
        <v>13</v>
      </c>
      <c r="D20" s="248">
        <v>0</v>
      </c>
      <c r="E20" s="248">
        <v>50</v>
      </c>
      <c r="F20" s="248">
        <v>0</v>
      </c>
      <c r="G20" s="39"/>
      <c r="H20" s="39"/>
    </row>
    <row r="21" spans="3:11" x14ac:dyDescent="0.45">
      <c r="C21" s="248">
        <v>14</v>
      </c>
      <c r="D21" s="248">
        <v>0</v>
      </c>
      <c r="E21" s="248">
        <v>50</v>
      </c>
      <c r="F21" s="248">
        <v>0</v>
      </c>
      <c r="G21" s="61"/>
      <c r="H21" s="61"/>
    </row>
    <row r="22" spans="3:11" x14ac:dyDescent="0.45">
      <c r="C22" s="248">
        <v>15</v>
      </c>
      <c r="D22" s="248">
        <v>0</v>
      </c>
      <c r="E22" s="248">
        <v>50</v>
      </c>
      <c r="F22" s="248">
        <v>0</v>
      </c>
      <c r="G22" s="39"/>
      <c r="H22" s="39"/>
    </row>
    <row r="23" spans="3:11" x14ac:dyDescent="0.45">
      <c r="C23" s="248">
        <v>16</v>
      </c>
      <c r="D23" s="248">
        <v>0</v>
      </c>
      <c r="E23" s="248">
        <v>50</v>
      </c>
      <c r="F23" s="248">
        <v>0</v>
      </c>
      <c r="G23" s="39"/>
      <c r="H23" s="39"/>
    </row>
    <row r="24" spans="3:11" x14ac:dyDescent="0.45">
      <c r="C24" s="248">
        <v>17</v>
      </c>
      <c r="D24" s="248">
        <v>1</v>
      </c>
      <c r="E24" s="248">
        <v>50</v>
      </c>
      <c r="F24" s="248">
        <v>0</v>
      </c>
      <c r="G24" s="39"/>
      <c r="H24" s="39"/>
    </row>
    <row r="25" spans="3:11" x14ac:dyDescent="0.45">
      <c r="C25" s="248">
        <v>18</v>
      </c>
      <c r="D25" s="248">
        <v>1</v>
      </c>
      <c r="E25" s="248">
        <v>50</v>
      </c>
      <c r="F25" s="248">
        <v>0</v>
      </c>
      <c r="G25" s="39"/>
      <c r="H25" s="39"/>
    </row>
    <row r="26" spans="3:11" x14ac:dyDescent="0.45">
      <c r="C26" s="248">
        <v>19</v>
      </c>
      <c r="D26" s="248">
        <v>1</v>
      </c>
      <c r="E26" s="248">
        <v>50</v>
      </c>
      <c r="F26" s="248">
        <v>0</v>
      </c>
      <c r="G26" s="39"/>
      <c r="H26" s="39"/>
    </row>
    <row r="27" spans="3:11" x14ac:dyDescent="0.45">
      <c r="C27" s="248">
        <v>20</v>
      </c>
      <c r="D27" s="248">
        <v>1</v>
      </c>
      <c r="E27" s="248">
        <v>50</v>
      </c>
      <c r="F27" s="248">
        <v>0</v>
      </c>
      <c r="G27" s="39"/>
      <c r="H27" s="39"/>
    </row>
    <row r="28" spans="3:11" x14ac:dyDescent="0.45">
      <c r="C28" s="248">
        <v>21</v>
      </c>
      <c r="D28" s="248">
        <v>2</v>
      </c>
      <c r="E28" s="248">
        <v>50</v>
      </c>
      <c r="F28" s="248">
        <v>0</v>
      </c>
      <c r="G28" s="39"/>
      <c r="H28" s="39"/>
    </row>
    <row r="29" spans="3:11" x14ac:dyDescent="0.45">
      <c r="C29" s="248">
        <v>22</v>
      </c>
      <c r="D29" s="248">
        <v>2</v>
      </c>
      <c r="E29" s="248">
        <v>50</v>
      </c>
      <c r="F29" s="248">
        <v>0</v>
      </c>
      <c r="G29" s="39"/>
      <c r="H29" s="39"/>
    </row>
    <row r="30" spans="3:11" x14ac:dyDescent="0.45">
      <c r="C30" s="248">
        <v>23</v>
      </c>
      <c r="D30" s="248">
        <v>2</v>
      </c>
      <c r="E30" s="248">
        <v>50</v>
      </c>
      <c r="F30" s="248">
        <v>0</v>
      </c>
      <c r="G30" s="39"/>
      <c r="H30" s="39"/>
    </row>
    <row r="31" spans="3:11" x14ac:dyDescent="0.45">
      <c r="C31" s="248">
        <v>24</v>
      </c>
      <c r="D31" s="248">
        <v>2</v>
      </c>
      <c r="E31" s="248">
        <v>50</v>
      </c>
      <c r="F31" s="248">
        <v>0</v>
      </c>
      <c r="G31" s="39"/>
      <c r="H31" s="39"/>
    </row>
    <row r="32" spans="3:11" x14ac:dyDescent="0.45">
      <c r="G32" s="39"/>
      <c r="H32" s="39"/>
    </row>
  </sheetData>
  <mergeCells count="1">
    <mergeCell ref="K5:S5"/>
  </mergeCells>
  <pageMargins left="0.7" right="0.7" top="0.78740157499999996" bottom="0.78740157499999996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C1:S74"/>
  <sheetViews>
    <sheetView topLeftCell="A3" zoomScale="80" zoomScaleNormal="80" workbookViewId="0">
      <selection activeCell="I9" sqref="I9"/>
    </sheetView>
  </sheetViews>
  <sheetFormatPr baseColWidth="10" defaultRowHeight="14.25" x14ac:dyDescent="0.45"/>
  <cols>
    <col min="3" max="3" width="39.46484375" customWidth="1"/>
    <col min="4" max="4" width="15.86328125" customWidth="1"/>
    <col min="15" max="15" width="10.6640625" style="204"/>
    <col min="16" max="19" width="20.6640625" customWidth="1"/>
  </cols>
  <sheetData>
    <row r="1" spans="3:19" s="204" customFormat="1" x14ac:dyDescent="0.45"/>
    <row r="2" spans="3:19" ht="18" x14ac:dyDescent="0.55000000000000004">
      <c r="D2" s="35" t="s">
        <v>399</v>
      </c>
      <c r="E2" s="35"/>
      <c r="F2" s="35"/>
      <c r="G2" s="35"/>
      <c r="H2" s="35"/>
      <c r="I2" s="35"/>
      <c r="J2" s="35"/>
      <c r="K2" s="35"/>
      <c r="L2" s="35"/>
      <c r="M2" s="35"/>
      <c r="N2" s="35"/>
    </row>
    <row r="3" spans="3:19" ht="18" x14ac:dyDescent="0.55000000000000004">
      <c r="C3" t="s">
        <v>402</v>
      </c>
      <c r="D3" s="250">
        <v>-10</v>
      </c>
      <c r="E3" s="250">
        <v>-5</v>
      </c>
      <c r="F3" s="250">
        <v>0</v>
      </c>
      <c r="G3" s="250">
        <v>5</v>
      </c>
      <c r="H3" s="250">
        <v>10</v>
      </c>
      <c r="I3" s="250">
        <v>15</v>
      </c>
      <c r="J3" s="251">
        <v>20</v>
      </c>
      <c r="K3" s="251">
        <v>25</v>
      </c>
      <c r="L3" s="252">
        <v>30</v>
      </c>
      <c r="M3" s="252">
        <v>35</v>
      </c>
      <c r="N3" s="252">
        <v>40</v>
      </c>
    </row>
    <row r="4" spans="3:19" s="204" customFormat="1" x14ac:dyDescent="0.45">
      <c r="D4" s="199"/>
      <c r="E4" s="199"/>
      <c r="F4" s="199"/>
      <c r="G4" s="199"/>
      <c r="H4" s="199"/>
      <c r="I4" s="199"/>
      <c r="J4" s="246"/>
      <c r="K4" s="246"/>
      <c r="L4" s="247"/>
      <c r="M4" s="247"/>
      <c r="N4" s="247"/>
    </row>
    <row r="5" spans="3:19" x14ac:dyDescent="0.45">
      <c r="C5" t="s">
        <v>403</v>
      </c>
      <c r="D5" s="244">
        <v>24</v>
      </c>
      <c r="E5" s="265">
        <v>22</v>
      </c>
      <c r="F5" s="265">
        <v>22</v>
      </c>
      <c r="G5" s="265">
        <v>22</v>
      </c>
      <c r="H5" s="265">
        <v>22</v>
      </c>
      <c r="I5" s="265">
        <v>22</v>
      </c>
      <c r="J5" s="265">
        <f>$I$5+($L$5-$I$5)/($L$3-$I$3)*(J3-$I$3)</f>
        <v>23.666666666666668</v>
      </c>
      <c r="K5" s="265">
        <f>$I$5+($L$5-$I$5)/($L$3-$I$3)*(K3-$I$3)</f>
        <v>25.333333333333332</v>
      </c>
      <c r="L5" s="265">
        <v>27</v>
      </c>
      <c r="M5" s="265">
        <v>27</v>
      </c>
      <c r="N5" s="265">
        <v>27</v>
      </c>
    </row>
    <row r="6" spans="3:19" s="204" customFormat="1" x14ac:dyDescent="0.45">
      <c r="C6" s="204" t="s">
        <v>404</v>
      </c>
      <c r="D6" s="244">
        <v>30</v>
      </c>
      <c r="E6" s="265">
        <v>30</v>
      </c>
      <c r="F6" s="265">
        <v>30</v>
      </c>
      <c r="G6" s="265">
        <v>30</v>
      </c>
      <c r="H6" s="265">
        <v>30</v>
      </c>
      <c r="I6" s="265">
        <v>45</v>
      </c>
      <c r="J6" s="265">
        <f>$I$6+($L$6-$I$6)/($L$3-$I$3)*(J3-$I$3)</f>
        <v>50</v>
      </c>
      <c r="K6" s="265">
        <f>$I$6+($L$6-$I$6)/($L$3-$I$3)*(K3-$I$3)</f>
        <v>55</v>
      </c>
      <c r="L6" s="265">
        <v>60</v>
      </c>
      <c r="M6" s="265">
        <v>60</v>
      </c>
      <c r="N6" s="265">
        <v>60</v>
      </c>
    </row>
    <row r="7" spans="3:19" s="204" customFormat="1" x14ac:dyDescent="0.45"/>
    <row r="8" spans="3:19" x14ac:dyDescent="0.45">
      <c r="C8" t="s">
        <v>389</v>
      </c>
      <c r="D8" s="244">
        <v>6</v>
      </c>
      <c r="E8" t="s">
        <v>386</v>
      </c>
      <c r="G8" s="15"/>
      <c r="H8" s="15"/>
      <c r="I8" s="15"/>
    </row>
    <row r="9" spans="3:19" x14ac:dyDescent="0.45">
      <c r="C9" t="s">
        <v>390</v>
      </c>
      <c r="D9" s="244">
        <v>22</v>
      </c>
      <c r="E9" s="204" t="s">
        <v>386</v>
      </c>
      <c r="G9" s="15"/>
      <c r="H9" s="15"/>
      <c r="I9" s="15"/>
    </row>
    <row r="10" spans="3:19" s="204" customFormat="1" x14ac:dyDescent="0.45">
      <c r="G10" s="15"/>
      <c r="H10" s="15"/>
      <c r="I10" s="15"/>
    </row>
    <row r="11" spans="3:19" s="204" customFormat="1" x14ac:dyDescent="0.45">
      <c r="C11" s="245" t="s">
        <v>408</v>
      </c>
      <c r="G11" s="15"/>
      <c r="H11" s="15"/>
      <c r="I11" s="15"/>
    </row>
    <row r="12" spans="3:19" x14ac:dyDescent="0.45">
      <c r="C12" t="s">
        <v>155</v>
      </c>
      <c r="D12" s="248" t="s">
        <v>154</v>
      </c>
      <c r="E12" s="265" t="s">
        <v>146</v>
      </c>
      <c r="F12" s="265" t="s">
        <v>146</v>
      </c>
      <c r="G12" s="265" t="s">
        <v>146</v>
      </c>
      <c r="H12" s="265" t="s">
        <v>146</v>
      </c>
      <c r="I12" s="265" t="s">
        <v>153</v>
      </c>
      <c r="J12" s="265" t="s">
        <v>153</v>
      </c>
      <c r="K12" s="265" t="s">
        <v>153</v>
      </c>
      <c r="L12" s="265" t="s">
        <v>146</v>
      </c>
      <c r="M12" s="265" t="s">
        <v>146</v>
      </c>
      <c r="N12" s="265" t="s">
        <v>146</v>
      </c>
      <c r="O12" s="241"/>
      <c r="P12" s="67" t="s">
        <v>146</v>
      </c>
      <c r="Q12" s="67" t="s">
        <v>153</v>
      </c>
      <c r="R12" s="67" t="s">
        <v>147</v>
      </c>
      <c r="S12" s="67" t="s">
        <v>154</v>
      </c>
    </row>
    <row r="13" spans="3:19" x14ac:dyDescent="0.45">
      <c r="C13" t="s">
        <v>387</v>
      </c>
      <c r="D13" s="244">
        <v>300</v>
      </c>
      <c r="E13" t="s">
        <v>385</v>
      </c>
    </row>
    <row r="14" spans="3:19" x14ac:dyDescent="0.45">
      <c r="C14" t="s">
        <v>388</v>
      </c>
      <c r="D14" s="244">
        <v>10</v>
      </c>
      <c r="E14" t="s">
        <v>385</v>
      </c>
      <c r="G14" s="15"/>
      <c r="H14" s="15"/>
      <c r="I14" s="15"/>
    </row>
    <row r="15" spans="3:19" s="204" customFormat="1" x14ac:dyDescent="0.45">
      <c r="C15" s="204" t="s">
        <v>409</v>
      </c>
      <c r="D15" s="249" t="s">
        <v>144</v>
      </c>
      <c r="E15" s="265" t="s">
        <v>144</v>
      </c>
      <c r="F15" s="265" t="s">
        <v>144</v>
      </c>
      <c r="G15" s="265" t="s">
        <v>144</v>
      </c>
      <c r="H15" s="265" t="s">
        <v>144</v>
      </c>
      <c r="I15" s="265" t="s">
        <v>144</v>
      </c>
      <c r="J15" s="265" t="s">
        <v>148</v>
      </c>
      <c r="K15" s="265" t="s">
        <v>148</v>
      </c>
      <c r="L15" s="265" t="s">
        <v>148</v>
      </c>
      <c r="M15" s="265" t="s">
        <v>148</v>
      </c>
      <c r="N15" s="265" t="s">
        <v>148</v>
      </c>
      <c r="O15" s="241"/>
      <c r="P15" s="67" t="s">
        <v>148</v>
      </c>
      <c r="Q15" s="67" t="s">
        <v>144</v>
      </c>
    </row>
    <row r="16" spans="3:19" s="204" customFormat="1" x14ac:dyDescent="0.45">
      <c r="C16" s="204" t="s">
        <v>410</v>
      </c>
      <c r="D16" s="249" t="s">
        <v>148</v>
      </c>
      <c r="E16" s="265" t="s">
        <v>148</v>
      </c>
      <c r="F16" s="265" t="s">
        <v>148</v>
      </c>
      <c r="G16" s="265" t="s">
        <v>148</v>
      </c>
      <c r="H16" s="265" t="s">
        <v>148</v>
      </c>
      <c r="I16" s="265" t="s">
        <v>148</v>
      </c>
      <c r="J16" s="265" t="s">
        <v>144</v>
      </c>
      <c r="K16" s="265" t="s">
        <v>144</v>
      </c>
      <c r="L16" s="265" t="s">
        <v>144</v>
      </c>
      <c r="M16" s="265" t="s">
        <v>144</v>
      </c>
      <c r="N16" s="265" t="s">
        <v>144</v>
      </c>
      <c r="O16" s="241"/>
      <c r="P16" s="67" t="s">
        <v>148</v>
      </c>
      <c r="Q16" s="67" t="s">
        <v>144</v>
      </c>
    </row>
    <row r="17" spans="3:19" s="204" customFormat="1" x14ac:dyDescent="0.45">
      <c r="D17" s="241"/>
      <c r="F17" s="67"/>
      <c r="G17" s="67"/>
      <c r="H17" s="15"/>
      <c r="I17" s="15"/>
    </row>
    <row r="18" spans="3:19" x14ac:dyDescent="0.45">
      <c r="C18" t="s">
        <v>151</v>
      </c>
      <c r="D18" s="249" t="s">
        <v>147</v>
      </c>
      <c r="E18" s="265" t="s">
        <v>146</v>
      </c>
      <c r="F18" s="265" t="s">
        <v>146</v>
      </c>
      <c r="G18" s="265" t="s">
        <v>146</v>
      </c>
      <c r="H18" s="265" t="s">
        <v>146</v>
      </c>
      <c r="I18" s="265" t="s">
        <v>153</v>
      </c>
      <c r="J18" s="265" t="s">
        <v>153</v>
      </c>
      <c r="K18" s="265" t="s">
        <v>147</v>
      </c>
      <c r="L18" s="265" t="s">
        <v>147</v>
      </c>
      <c r="M18" s="265" t="s">
        <v>147</v>
      </c>
      <c r="N18" s="265" t="s">
        <v>147</v>
      </c>
      <c r="O18" s="241"/>
      <c r="P18" s="67" t="s">
        <v>146</v>
      </c>
      <c r="Q18" s="67" t="s">
        <v>153</v>
      </c>
      <c r="R18" s="67" t="s">
        <v>147</v>
      </c>
      <c r="S18" s="67" t="s">
        <v>154</v>
      </c>
    </row>
    <row r="19" spans="3:19" s="204" customFormat="1" x14ac:dyDescent="0.45">
      <c r="D19" s="241"/>
      <c r="F19" s="15"/>
      <c r="G19" s="15"/>
      <c r="H19" s="15"/>
      <c r="I19" s="15"/>
    </row>
    <row r="20" spans="3:19" s="204" customFormat="1" x14ac:dyDescent="0.45">
      <c r="D20" s="241"/>
      <c r="F20" s="15"/>
      <c r="G20" s="15"/>
      <c r="H20" s="15"/>
      <c r="I20" s="15"/>
    </row>
    <row r="21" spans="3:19" x14ac:dyDescent="0.45">
      <c r="C21" s="66" t="s">
        <v>80</v>
      </c>
      <c r="D21" s="249" t="s">
        <v>144</v>
      </c>
      <c r="E21" s="265" t="s">
        <v>431</v>
      </c>
      <c r="F21" s="265" t="s">
        <v>431</v>
      </c>
      <c r="G21" s="265" t="s">
        <v>431</v>
      </c>
      <c r="H21" s="265" t="s">
        <v>431</v>
      </c>
      <c r="I21" s="265" t="s">
        <v>431</v>
      </c>
      <c r="J21" s="265" t="s">
        <v>432</v>
      </c>
      <c r="K21" s="265" t="s">
        <v>432</v>
      </c>
      <c r="L21" s="265" t="s">
        <v>432</v>
      </c>
      <c r="M21" s="265" t="s">
        <v>432</v>
      </c>
      <c r="N21" s="265" t="s">
        <v>432</v>
      </c>
      <c r="O21" s="241"/>
      <c r="P21" s="67" t="s">
        <v>429</v>
      </c>
      <c r="Q21" s="67" t="s">
        <v>430</v>
      </c>
      <c r="R21" s="67" t="s">
        <v>144</v>
      </c>
    </row>
    <row r="22" spans="3:19" x14ac:dyDescent="0.45">
      <c r="C22" t="s">
        <v>433</v>
      </c>
      <c r="D22" s="244">
        <v>60</v>
      </c>
      <c r="E22" t="s">
        <v>435</v>
      </c>
      <c r="G22" s="15"/>
      <c r="H22" s="243"/>
      <c r="I22" s="15"/>
      <c r="J22" s="15"/>
    </row>
    <row r="23" spans="3:19" x14ac:dyDescent="0.45">
      <c r="C23" t="s">
        <v>434</v>
      </c>
      <c r="D23" s="244">
        <v>120</v>
      </c>
      <c r="E23" s="204" t="s">
        <v>435</v>
      </c>
      <c r="G23" s="15"/>
      <c r="H23" s="15"/>
      <c r="I23" s="15"/>
      <c r="J23" s="15"/>
    </row>
    <row r="24" spans="3:19" x14ac:dyDescent="0.45">
      <c r="C24" t="s">
        <v>114</v>
      </c>
      <c r="D24" s="244">
        <v>0.8</v>
      </c>
      <c r="G24" s="15"/>
      <c r="H24" s="15"/>
      <c r="I24" s="15"/>
      <c r="J24" s="15"/>
    </row>
    <row r="25" spans="3:19" s="204" customFormat="1" x14ac:dyDescent="0.45">
      <c r="C25" s="204" t="s">
        <v>405</v>
      </c>
      <c r="D25" s="244">
        <v>0</v>
      </c>
      <c r="G25" s="15"/>
      <c r="H25" s="15"/>
      <c r="I25" s="15"/>
      <c r="J25" s="15"/>
    </row>
    <row r="26" spans="3:19" x14ac:dyDescent="0.45">
      <c r="C26" t="s">
        <v>383</v>
      </c>
      <c r="D26" s="244">
        <v>0.2</v>
      </c>
      <c r="E26" t="s">
        <v>382</v>
      </c>
      <c r="G26" s="15"/>
      <c r="H26" s="15"/>
      <c r="I26" s="15"/>
      <c r="J26" s="15"/>
    </row>
    <row r="27" spans="3:19" x14ac:dyDescent="0.45">
      <c r="C27" t="s">
        <v>384</v>
      </c>
      <c r="D27" s="244">
        <v>0.2</v>
      </c>
      <c r="E27" t="s">
        <v>382</v>
      </c>
      <c r="G27" s="15"/>
      <c r="H27" s="15"/>
      <c r="I27" s="15"/>
      <c r="J27" s="15"/>
    </row>
    <row r="28" spans="3:19" s="204" customFormat="1" x14ac:dyDescent="0.45">
      <c r="D28" s="241"/>
      <c r="G28" s="15"/>
      <c r="H28" s="15"/>
      <c r="I28" s="15"/>
      <c r="J28" s="15"/>
    </row>
    <row r="29" spans="3:19" s="204" customFormat="1" x14ac:dyDescent="0.45">
      <c r="C29" s="204" t="s">
        <v>406</v>
      </c>
      <c r="D29" s="244">
        <v>20</v>
      </c>
      <c r="E29" s="204" t="s">
        <v>75</v>
      </c>
      <c r="G29" s="15"/>
      <c r="H29" s="15"/>
      <c r="I29" s="15"/>
      <c r="J29" s="15"/>
      <c r="O29" s="204" t="s">
        <v>75</v>
      </c>
    </row>
    <row r="30" spans="3:19" s="204" customFormat="1" x14ac:dyDescent="0.45">
      <c r="C30" s="204" t="s">
        <v>407</v>
      </c>
      <c r="D30" s="244">
        <v>18</v>
      </c>
      <c r="E30" s="204" t="s">
        <v>75</v>
      </c>
      <c r="G30" s="15"/>
      <c r="H30" s="15"/>
      <c r="I30" s="15"/>
      <c r="J30" s="15"/>
      <c r="O30" s="204" t="s">
        <v>75</v>
      </c>
    </row>
    <row r="31" spans="3:19" x14ac:dyDescent="0.45">
      <c r="D31" s="241"/>
      <c r="G31" s="15"/>
      <c r="H31" s="15"/>
      <c r="I31" s="15"/>
      <c r="J31" s="15"/>
    </row>
    <row r="32" spans="3:19" x14ac:dyDescent="0.45">
      <c r="C32" s="277" t="s">
        <v>442</v>
      </c>
      <c r="G32" s="15"/>
      <c r="H32" s="15"/>
      <c r="I32" s="15"/>
    </row>
    <row r="33" spans="3:17" s="204" customFormat="1" x14ac:dyDescent="0.45">
      <c r="G33" s="15"/>
      <c r="H33" s="15"/>
      <c r="I33" s="15"/>
    </row>
    <row r="34" spans="3:17" s="204" customFormat="1" x14ac:dyDescent="0.45">
      <c r="G34" s="15"/>
      <c r="H34" s="15"/>
      <c r="I34" s="15"/>
    </row>
    <row r="35" spans="3:17" s="204" customFormat="1" x14ac:dyDescent="0.45">
      <c r="G35" s="15"/>
      <c r="H35" s="15"/>
      <c r="I35" s="15"/>
    </row>
    <row r="36" spans="3:17" s="204" customFormat="1" x14ac:dyDescent="0.45">
      <c r="C36" s="66" t="s">
        <v>436</v>
      </c>
      <c r="D36" s="249" t="s">
        <v>144</v>
      </c>
      <c r="P36" s="67" t="s">
        <v>148</v>
      </c>
      <c r="Q36" s="67" t="s">
        <v>144</v>
      </c>
    </row>
    <row r="37" spans="3:17" s="204" customFormat="1" x14ac:dyDescent="0.45">
      <c r="D37" s="204">
        <v>0.5</v>
      </c>
      <c r="E37" s="204" t="s">
        <v>85</v>
      </c>
      <c r="G37" s="15"/>
      <c r="H37" s="15"/>
      <c r="I37" s="15"/>
    </row>
    <row r="38" spans="3:17" s="204" customFormat="1" x14ac:dyDescent="0.45">
      <c r="G38" s="15"/>
      <c r="H38" s="15"/>
      <c r="I38" s="15"/>
    </row>
    <row r="39" spans="3:17" s="204" customFormat="1" x14ac:dyDescent="0.45">
      <c r="C39" s="66" t="s">
        <v>437</v>
      </c>
      <c r="D39" s="249" t="s">
        <v>144</v>
      </c>
      <c r="G39" s="15"/>
      <c r="H39" s="15"/>
      <c r="I39" s="15"/>
    </row>
    <row r="40" spans="3:17" s="204" customFormat="1" x14ac:dyDescent="0.45">
      <c r="D40" s="204">
        <v>0.5</v>
      </c>
      <c r="E40" s="204" t="s">
        <v>85</v>
      </c>
      <c r="G40" s="15"/>
      <c r="H40" s="15"/>
      <c r="I40" s="15"/>
    </row>
    <row r="41" spans="3:17" s="204" customFormat="1" x14ac:dyDescent="0.45">
      <c r="G41" s="15"/>
      <c r="H41" s="15"/>
      <c r="I41" s="15"/>
    </row>
    <row r="42" spans="3:17" s="204" customFormat="1" x14ac:dyDescent="0.45">
      <c r="G42" s="15"/>
      <c r="H42" s="15"/>
      <c r="I42" s="15"/>
    </row>
    <row r="43" spans="3:17" s="204" customFormat="1" x14ac:dyDescent="0.45">
      <c r="G43" s="15"/>
      <c r="H43" s="15"/>
      <c r="I43" s="15"/>
    </row>
    <row r="44" spans="3:17" x14ac:dyDescent="0.45">
      <c r="G44" s="15"/>
      <c r="H44" s="15"/>
      <c r="I44" s="15"/>
    </row>
    <row r="45" spans="3:17" x14ac:dyDescent="0.45">
      <c r="C45" s="66" t="s">
        <v>393</v>
      </c>
      <c r="D45" s="249" t="s">
        <v>144</v>
      </c>
      <c r="E45" s="265" t="s">
        <v>148</v>
      </c>
      <c r="F45" s="265" t="s">
        <v>148</v>
      </c>
      <c r="G45" s="265" t="s">
        <v>148</v>
      </c>
      <c r="H45" s="265" t="s">
        <v>148</v>
      </c>
      <c r="I45" s="265" t="s">
        <v>148</v>
      </c>
      <c r="J45" s="265" t="s">
        <v>148</v>
      </c>
      <c r="K45" s="265" t="s">
        <v>148</v>
      </c>
      <c r="L45" s="265" t="s">
        <v>148</v>
      </c>
      <c r="M45" s="265" t="s">
        <v>148</v>
      </c>
      <c r="N45" s="265" t="s">
        <v>148</v>
      </c>
      <c r="P45" s="67" t="s">
        <v>148</v>
      </c>
      <c r="Q45" s="67" t="s">
        <v>144</v>
      </c>
    </row>
    <row r="46" spans="3:17" x14ac:dyDescent="0.45">
      <c r="C46" t="s">
        <v>391</v>
      </c>
      <c r="D46" s="60" t="s">
        <v>329</v>
      </c>
      <c r="G46" s="15"/>
      <c r="H46" s="15"/>
      <c r="I46" s="15"/>
    </row>
    <row r="47" spans="3:17" x14ac:dyDescent="0.45">
      <c r="C47" t="s">
        <v>392</v>
      </c>
      <c r="D47" s="60" t="s">
        <v>330</v>
      </c>
      <c r="G47" s="15"/>
      <c r="H47" s="15"/>
      <c r="I47" s="15"/>
    </row>
    <row r="48" spans="3:17" x14ac:dyDescent="0.45">
      <c r="C48" t="s">
        <v>397</v>
      </c>
      <c r="D48" s="244">
        <v>50</v>
      </c>
      <c r="E48" s="265">
        <v>50</v>
      </c>
      <c r="F48" s="265">
        <v>45</v>
      </c>
      <c r="G48" s="265">
        <v>40</v>
      </c>
      <c r="H48" s="265">
        <v>35</v>
      </c>
      <c r="I48" s="265">
        <v>35</v>
      </c>
      <c r="J48" s="265">
        <v>35</v>
      </c>
      <c r="K48" s="265">
        <v>35</v>
      </c>
      <c r="L48" s="265">
        <v>35</v>
      </c>
      <c r="M48" s="265">
        <v>35</v>
      </c>
      <c r="N48" s="265">
        <v>35</v>
      </c>
      <c r="O48" t="s">
        <v>75</v>
      </c>
    </row>
    <row r="49" spans="3:17" s="204" customFormat="1" x14ac:dyDescent="0.45">
      <c r="C49" s="204" t="s">
        <v>398</v>
      </c>
      <c r="D49" s="244">
        <v>18</v>
      </c>
      <c r="E49" s="265">
        <v>18</v>
      </c>
      <c r="F49" s="265">
        <v>18</v>
      </c>
      <c r="G49" s="265">
        <v>18</v>
      </c>
      <c r="H49" s="265">
        <v>18</v>
      </c>
      <c r="I49" s="265">
        <v>18</v>
      </c>
      <c r="J49" s="265">
        <v>18</v>
      </c>
      <c r="K49" s="265">
        <v>18</v>
      </c>
      <c r="L49" s="265">
        <v>18</v>
      </c>
      <c r="M49" s="265">
        <v>18</v>
      </c>
      <c r="N49" s="265">
        <v>18</v>
      </c>
      <c r="O49" s="204" t="s">
        <v>75</v>
      </c>
    </row>
    <row r="50" spans="3:17" x14ac:dyDescent="0.45">
      <c r="C50" t="s">
        <v>286</v>
      </c>
      <c r="D50" s="244">
        <v>0.1</v>
      </c>
    </row>
    <row r="52" spans="3:17" x14ac:dyDescent="0.45">
      <c r="C52" s="66" t="s">
        <v>394</v>
      </c>
      <c r="D52" s="249" t="s">
        <v>144</v>
      </c>
      <c r="E52" s="265" t="s">
        <v>144</v>
      </c>
      <c r="F52" s="265" t="s">
        <v>144</v>
      </c>
      <c r="G52" s="265" t="s">
        <v>144</v>
      </c>
      <c r="H52" s="265" t="s">
        <v>144</v>
      </c>
      <c r="I52" s="265" t="s">
        <v>144</v>
      </c>
      <c r="J52" s="265" t="s">
        <v>144</v>
      </c>
      <c r="K52" s="265" t="s">
        <v>144</v>
      </c>
      <c r="L52" s="265" t="s">
        <v>144</v>
      </c>
      <c r="M52" s="265" t="s">
        <v>144</v>
      </c>
      <c r="N52" s="265" t="s">
        <v>144</v>
      </c>
      <c r="P52" s="67" t="s">
        <v>148</v>
      </c>
      <c r="Q52" s="67" t="s">
        <v>144</v>
      </c>
    </row>
    <row r="53" spans="3:17" x14ac:dyDescent="0.45">
      <c r="C53" t="s">
        <v>395</v>
      </c>
      <c r="D53" s="244">
        <v>0</v>
      </c>
      <c r="E53" t="s">
        <v>23</v>
      </c>
    </row>
    <row r="54" spans="3:17" x14ac:dyDescent="0.45">
      <c r="C54" t="s">
        <v>396</v>
      </c>
      <c r="D54" s="244">
        <v>0</v>
      </c>
      <c r="E54" t="s">
        <v>23</v>
      </c>
    </row>
    <row r="55" spans="3:17" x14ac:dyDescent="0.45">
      <c r="C55" s="204" t="s">
        <v>397</v>
      </c>
      <c r="D55" s="244">
        <v>50</v>
      </c>
      <c r="E55" s="265">
        <v>50</v>
      </c>
      <c r="F55" s="265">
        <v>45</v>
      </c>
      <c r="G55" s="265">
        <v>40</v>
      </c>
      <c r="H55" s="265">
        <v>35</v>
      </c>
      <c r="I55" s="265">
        <v>35</v>
      </c>
      <c r="J55" s="265">
        <v>35</v>
      </c>
      <c r="K55" s="265">
        <v>35</v>
      </c>
      <c r="L55" s="265">
        <v>35</v>
      </c>
      <c r="M55" s="265">
        <v>35</v>
      </c>
      <c r="N55" s="265">
        <v>35</v>
      </c>
      <c r="O55" s="204" t="s">
        <v>75</v>
      </c>
    </row>
    <row r="56" spans="3:17" x14ac:dyDescent="0.45">
      <c r="C56" s="204" t="s">
        <v>398</v>
      </c>
      <c r="D56" s="244">
        <v>18</v>
      </c>
      <c r="E56" s="265">
        <v>18</v>
      </c>
      <c r="F56" s="265">
        <v>18</v>
      </c>
      <c r="G56" s="265">
        <v>18</v>
      </c>
      <c r="H56" s="265">
        <v>18</v>
      </c>
      <c r="I56" s="265">
        <v>18</v>
      </c>
      <c r="J56" s="265">
        <v>18</v>
      </c>
      <c r="K56" s="265">
        <v>18</v>
      </c>
      <c r="L56" s="265">
        <v>18</v>
      </c>
      <c r="M56" s="265">
        <v>18</v>
      </c>
      <c r="N56" s="265">
        <v>18</v>
      </c>
      <c r="O56" s="204" t="s">
        <v>75</v>
      </c>
    </row>
    <row r="58" spans="3:17" s="204" customFormat="1" x14ac:dyDescent="0.45">
      <c r="C58" s="66" t="s">
        <v>411</v>
      </c>
      <c r="D58" s="249" t="s">
        <v>144</v>
      </c>
      <c r="E58" s="265" t="s">
        <v>144</v>
      </c>
      <c r="F58" s="265" t="s">
        <v>144</v>
      </c>
      <c r="G58" s="265" t="s">
        <v>144</v>
      </c>
      <c r="H58" s="265" t="s">
        <v>144</v>
      </c>
      <c r="I58" s="265" t="s">
        <v>144</v>
      </c>
      <c r="J58" s="265" t="s">
        <v>144</v>
      </c>
      <c r="K58" s="265" t="s">
        <v>144</v>
      </c>
      <c r="L58" s="265" t="s">
        <v>144</v>
      </c>
      <c r="M58" s="265" t="s">
        <v>144</v>
      </c>
      <c r="N58" s="265" t="s">
        <v>144</v>
      </c>
      <c r="P58" s="67" t="s">
        <v>148</v>
      </c>
      <c r="Q58" s="67" t="s">
        <v>144</v>
      </c>
    </row>
    <row r="59" spans="3:17" s="204" customFormat="1" x14ac:dyDescent="0.45">
      <c r="C59" s="204" t="s">
        <v>395</v>
      </c>
      <c r="D59" s="244">
        <v>0</v>
      </c>
      <c r="E59" s="204" t="s">
        <v>23</v>
      </c>
    </row>
    <row r="60" spans="3:17" s="204" customFormat="1" x14ac:dyDescent="0.45">
      <c r="C60" s="204" t="s">
        <v>396</v>
      </c>
      <c r="D60" s="244">
        <v>0</v>
      </c>
      <c r="E60" s="204" t="s">
        <v>23</v>
      </c>
    </row>
    <row r="61" spans="3:17" s="204" customFormat="1" x14ac:dyDescent="0.45">
      <c r="C61" s="204" t="s">
        <v>397</v>
      </c>
      <c r="D61" s="244">
        <v>50</v>
      </c>
      <c r="E61" s="265">
        <v>50</v>
      </c>
      <c r="F61" s="265">
        <v>45</v>
      </c>
      <c r="G61" s="265">
        <v>40</v>
      </c>
      <c r="H61" s="265">
        <v>35</v>
      </c>
      <c r="I61" s="265">
        <v>35</v>
      </c>
      <c r="J61" s="265">
        <v>35</v>
      </c>
      <c r="K61" s="265">
        <v>35</v>
      </c>
      <c r="L61" s="265">
        <v>35</v>
      </c>
      <c r="M61" s="265">
        <v>35</v>
      </c>
      <c r="N61" s="265">
        <v>35</v>
      </c>
      <c r="O61" s="204" t="s">
        <v>75</v>
      </c>
    </row>
    <row r="62" spans="3:17" s="204" customFormat="1" x14ac:dyDescent="0.45">
      <c r="C62" s="204" t="s">
        <v>398</v>
      </c>
      <c r="D62" s="244">
        <v>18</v>
      </c>
      <c r="E62" s="265">
        <v>18</v>
      </c>
      <c r="F62" s="265">
        <v>18</v>
      </c>
      <c r="G62" s="265">
        <v>18</v>
      </c>
      <c r="H62" s="265">
        <v>18</v>
      </c>
      <c r="I62" s="265">
        <v>18</v>
      </c>
      <c r="J62" s="265">
        <v>18</v>
      </c>
      <c r="K62" s="265">
        <v>18</v>
      </c>
      <c r="L62" s="265">
        <v>18</v>
      </c>
      <c r="M62" s="265">
        <v>18</v>
      </c>
      <c r="N62" s="265">
        <v>18</v>
      </c>
      <c r="O62" s="204" t="s">
        <v>75</v>
      </c>
    </row>
    <row r="64" spans="3:17" s="204" customFormat="1" x14ac:dyDescent="0.45">
      <c r="C64" s="66" t="s">
        <v>412</v>
      </c>
      <c r="D64" s="249" t="s">
        <v>144</v>
      </c>
      <c r="E64" s="265" t="s">
        <v>144</v>
      </c>
      <c r="F64" s="265" t="s">
        <v>144</v>
      </c>
      <c r="G64" s="265" t="s">
        <v>144</v>
      </c>
      <c r="H64" s="265" t="s">
        <v>144</v>
      </c>
      <c r="I64" s="265" t="s">
        <v>144</v>
      </c>
      <c r="J64" s="265" t="s">
        <v>144</v>
      </c>
      <c r="K64" s="265" t="s">
        <v>144</v>
      </c>
      <c r="L64" s="265" t="s">
        <v>144</v>
      </c>
      <c r="M64" s="265" t="s">
        <v>144</v>
      </c>
      <c r="N64" s="265" t="s">
        <v>144</v>
      </c>
      <c r="P64" s="67" t="s">
        <v>148</v>
      </c>
      <c r="Q64" s="67" t="s">
        <v>144</v>
      </c>
    </row>
    <row r="65" spans="3:17" s="204" customFormat="1" x14ac:dyDescent="0.45">
      <c r="C65" s="204" t="s">
        <v>395</v>
      </c>
      <c r="D65" s="244">
        <v>0</v>
      </c>
      <c r="E65" s="204" t="s">
        <v>23</v>
      </c>
    </row>
    <row r="66" spans="3:17" s="204" customFormat="1" x14ac:dyDescent="0.45">
      <c r="C66" s="204" t="s">
        <v>396</v>
      </c>
      <c r="D66" s="244">
        <v>0</v>
      </c>
      <c r="E66" s="204" t="s">
        <v>23</v>
      </c>
    </row>
    <row r="67" spans="3:17" s="204" customFormat="1" x14ac:dyDescent="0.45">
      <c r="C67" s="204" t="s">
        <v>397</v>
      </c>
      <c r="D67" s="244">
        <v>50</v>
      </c>
      <c r="E67" s="265">
        <v>50</v>
      </c>
      <c r="F67" s="265">
        <v>45</v>
      </c>
      <c r="G67" s="265">
        <v>40</v>
      </c>
      <c r="H67" s="265">
        <v>35</v>
      </c>
      <c r="I67" s="265">
        <v>35</v>
      </c>
      <c r="J67" s="265">
        <v>35</v>
      </c>
      <c r="K67" s="265">
        <v>35</v>
      </c>
      <c r="L67" s="265">
        <v>35</v>
      </c>
      <c r="M67" s="265">
        <v>35</v>
      </c>
      <c r="N67" s="265">
        <v>35</v>
      </c>
      <c r="O67" s="204" t="s">
        <v>75</v>
      </c>
    </row>
    <row r="68" spans="3:17" s="204" customFormat="1" x14ac:dyDescent="0.45">
      <c r="C68" s="204" t="s">
        <v>398</v>
      </c>
      <c r="D68" s="244">
        <v>18</v>
      </c>
      <c r="E68" s="265">
        <v>18</v>
      </c>
      <c r="F68" s="265">
        <v>18</v>
      </c>
      <c r="G68" s="265">
        <v>18</v>
      </c>
      <c r="H68" s="265">
        <v>18</v>
      </c>
      <c r="I68" s="265">
        <v>18</v>
      </c>
      <c r="J68" s="265">
        <v>18</v>
      </c>
      <c r="K68" s="265">
        <v>18</v>
      </c>
      <c r="L68" s="265">
        <v>18</v>
      </c>
      <c r="M68" s="265">
        <v>18</v>
      </c>
      <c r="N68" s="265">
        <v>18</v>
      </c>
      <c r="O68" s="204" t="s">
        <v>75</v>
      </c>
    </row>
    <row r="70" spans="3:17" s="204" customFormat="1" x14ac:dyDescent="0.45">
      <c r="C70" s="66" t="s">
        <v>413</v>
      </c>
      <c r="D70" s="249" t="s">
        <v>144</v>
      </c>
      <c r="E70" s="265" t="s">
        <v>144</v>
      </c>
      <c r="F70" s="265" t="s">
        <v>144</v>
      </c>
      <c r="G70" s="265" t="s">
        <v>144</v>
      </c>
      <c r="H70" s="265" t="s">
        <v>144</v>
      </c>
      <c r="I70" s="265" t="s">
        <v>144</v>
      </c>
      <c r="J70" s="265" t="s">
        <v>144</v>
      </c>
      <c r="K70" s="265" t="s">
        <v>144</v>
      </c>
      <c r="L70" s="265" t="s">
        <v>144</v>
      </c>
      <c r="M70" s="265" t="s">
        <v>144</v>
      </c>
      <c r="N70" s="265" t="s">
        <v>144</v>
      </c>
      <c r="P70" s="67" t="s">
        <v>148</v>
      </c>
      <c r="Q70" s="67" t="s">
        <v>144</v>
      </c>
    </row>
    <row r="71" spans="3:17" s="204" customFormat="1" x14ac:dyDescent="0.45">
      <c r="C71" s="204" t="s">
        <v>414</v>
      </c>
      <c r="D71" s="244">
        <v>0</v>
      </c>
      <c r="E71" s="204" t="s">
        <v>23</v>
      </c>
    </row>
    <row r="72" spans="3:17" s="204" customFormat="1" x14ac:dyDescent="0.45"/>
    <row r="73" spans="3:17" s="204" customFormat="1" x14ac:dyDescent="0.45"/>
    <row r="74" spans="3:17" s="204" customFormat="1" x14ac:dyDescent="0.45">
      <c r="D74" s="44"/>
    </row>
  </sheetData>
  <pageMargins left="0.7" right="0.7" top="0.78740157499999996" bottom="0.78740157499999996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1"/>
  <dimension ref="C4:O6"/>
  <sheetViews>
    <sheetView zoomScale="70" zoomScaleNormal="70" workbookViewId="0">
      <selection activeCell="B5" sqref="B5"/>
    </sheetView>
  </sheetViews>
  <sheetFormatPr baseColWidth="10" defaultRowHeight="14.25" x14ac:dyDescent="0.45"/>
  <cols>
    <col min="1" max="5" width="10.6640625" style="205"/>
    <col min="6" max="8" width="10.73046875" style="205"/>
    <col min="9" max="16384" width="10.6640625" style="205"/>
  </cols>
  <sheetData>
    <row r="4" spans="3:15" x14ac:dyDescent="0.45">
      <c r="C4" s="205" t="s">
        <v>156</v>
      </c>
    </row>
    <row r="5" spans="3:15" x14ac:dyDescent="0.45">
      <c r="C5" s="205" t="s">
        <v>124</v>
      </c>
      <c r="D5" s="205" t="s">
        <v>157</v>
      </c>
      <c r="E5" s="205" t="s">
        <v>158</v>
      </c>
      <c r="F5" s="205" t="s">
        <v>315</v>
      </c>
      <c r="G5" s="205" t="s">
        <v>332</v>
      </c>
      <c r="H5" s="205" t="s">
        <v>333</v>
      </c>
      <c r="I5" s="205" t="s">
        <v>115</v>
      </c>
      <c r="J5" s="205" t="s">
        <v>120</v>
      </c>
      <c r="K5" s="205" t="s">
        <v>427</v>
      </c>
      <c r="L5" s="205" t="s">
        <v>379</v>
      </c>
      <c r="M5" s="205" t="s">
        <v>380</v>
      </c>
      <c r="N5" s="205" t="s">
        <v>334</v>
      </c>
      <c r="O5" s="205" t="s">
        <v>335</v>
      </c>
    </row>
    <row r="6" spans="3:15" x14ac:dyDescent="0.45">
      <c r="D6" s="205" t="s">
        <v>75</v>
      </c>
      <c r="E6" s="205" t="s">
        <v>75</v>
      </c>
      <c r="J6" s="205" t="s">
        <v>75</v>
      </c>
      <c r="K6" s="205" t="s">
        <v>428</v>
      </c>
      <c r="L6" s="205" t="s">
        <v>23</v>
      </c>
      <c r="M6" s="205" t="s">
        <v>23</v>
      </c>
      <c r="N6" s="205" t="s">
        <v>23</v>
      </c>
      <c r="O6" s="205" t="s">
        <v>23</v>
      </c>
    </row>
  </sheetData>
  <pageMargins left="0.7" right="0.7" top="0.78740157499999996" bottom="0.78740157499999996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4337" r:id="rId4" name="Start_Simulation">
              <controlPr defaultSize="0" print="0" autoFill="0" autoPict="0" macro="[0]!Modul1.start_sim">
                <anchor moveWithCells="1" sizeWithCells="1">
                  <from>
                    <xdr:col>13</xdr:col>
                    <xdr:colOff>123825</xdr:colOff>
                    <xdr:row>32</xdr:row>
                    <xdr:rowOff>142875</xdr:rowOff>
                  </from>
                  <to>
                    <xdr:col>17</xdr:col>
                    <xdr:colOff>457200</xdr:colOff>
                    <xdr:row>38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C2:AR32"/>
  <sheetViews>
    <sheetView topLeftCell="AK1" workbookViewId="0">
      <selection activeCell="AW7" sqref="AW7"/>
    </sheetView>
  </sheetViews>
  <sheetFormatPr baseColWidth="10" defaultRowHeight="14.25" x14ac:dyDescent="0.45"/>
  <cols>
    <col min="1" max="2" width="10.6640625" style="266"/>
    <col min="3" max="4" width="24.06640625" style="266" customWidth="1"/>
    <col min="5" max="9" width="10.6640625" style="266"/>
    <col min="10" max="10" width="15.59765625" style="266" customWidth="1"/>
    <col min="11" max="12" width="10.6640625" style="266"/>
    <col min="13" max="13" width="14.9296875" style="266" customWidth="1"/>
    <col min="14" max="16384" width="10.6640625" style="266"/>
  </cols>
  <sheetData>
    <row r="2" spans="3:44" x14ac:dyDescent="0.45">
      <c r="E2" s="266" t="s">
        <v>415</v>
      </c>
      <c r="T2" s="266" t="s">
        <v>426</v>
      </c>
      <c r="AI2" s="266" t="s">
        <v>425</v>
      </c>
    </row>
    <row r="5" spans="3:44" x14ac:dyDescent="0.45">
      <c r="C5" s="266" t="s">
        <v>152</v>
      </c>
      <c r="E5" s="266" t="s">
        <v>317</v>
      </c>
      <c r="F5" s="266" t="s">
        <v>316</v>
      </c>
      <c r="G5" s="266" t="s">
        <v>315</v>
      </c>
      <c r="H5" s="267" t="s">
        <v>134</v>
      </c>
      <c r="I5" s="267" t="s">
        <v>135</v>
      </c>
      <c r="J5" s="267" t="s">
        <v>418</v>
      </c>
      <c r="K5" s="266" t="s">
        <v>416</v>
      </c>
      <c r="L5" s="267" t="s">
        <v>421</v>
      </c>
      <c r="M5" s="266" t="s">
        <v>417</v>
      </c>
      <c r="N5" s="266" t="s">
        <v>424</v>
      </c>
      <c r="T5" s="266" t="s">
        <v>317</v>
      </c>
      <c r="U5" s="266" t="s">
        <v>316</v>
      </c>
      <c r="V5" s="266" t="s">
        <v>315</v>
      </c>
      <c r="W5" s="267" t="s">
        <v>134</v>
      </c>
      <c r="X5" s="267" t="s">
        <v>135</v>
      </c>
      <c r="Y5" s="267" t="s">
        <v>418</v>
      </c>
      <c r="Z5" s="266" t="s">
        <v>416</v>
      </c>
      <c r="AA5" s="267" t="s">
        <v>421</v>
      </c>
      <c r="AB5" s="266" t="s">
        <v>417</v>
      </c>
      <c r="AC5" s="266" t="s">
        <v>424</v>
      </c>
      <c r="AI5" s="266" t="s">
        <v>317</v>
      </c>
      <c r="AJ5" s="266" t="s">
        <v>316</v>
      </c>
      <c r="AK5" s="266" t="s">
        <v>315</v>
      </c>
      <c r="AL5" s="267" t="s">
        <v>134</v>
      </c>
      <c r="AM5" s="267" t="s">
        <v>135</v>
      </c>
      <c r="AN5" s="267" t="s">
        <v>418</v>
      </c>
      <c r="AO5" s="266" t="s">
        <v>416</v>
      </c>
      <c r="AP5" s="267" t="s">
        <v>421</v>
      </c>
      <c r="AQ5" s="266" t="s">
        <v>417</v>
      </c>
      <c r="AR5" s="266" t="s">
        <v>424</v>
      </c>
    </row>
    <row r="6" spans="3:44" x14ac:dyDescent="0.45">
      <c r="C6" s="266" t="s">
        <v>342</v>
      </c>
      <c r="E6" s="266" t="s">
        <v>75</v>
      </c>
      <c r="F6" s="266" t="s">
        <v>318</v>
      </c>
      <c r="G6" s="266" t="s">
        <v>248</v>
      </c>
      <c r="H6" s="267" t="s">
        <v>337</v>
      </c>
      <c r="I6" s="267" t="s">
        <v>337</v>
      </c>
      <c r="J6" s="267" t="s">
        <v>419</v>
      </c>
      <c r="K6" s="267" t="s">
        <v>420</v>
      </c>
      <c r="L6" s="267" t="s">
        <v>358</v>
      </c>
      <c r="M6" s="267" t="s">
        <v>422</v>
      </c>
      <c r="N6" s="267" t="s">
        <v>423</v>
      </c>
      <c r="T6" s="266" t="s">
        <v>75</v>
      </c>
      <c r="U6" s="266" t="s">
        <v>318</v>
      </c>
      <c r="V6" s="266" t="s">
        <v>248</v>
      </c>
      <c r="W6" s="267" t="s">
        <v>337</v>
      </c>
      <c r="X6" s="267" t="s">
        <v>337</v>
      </c>
      <c r="Y6" s="267" t="s">
        <v>419</v>
      </c>
      <c r="Z6" s="267" t="s">
        <v>420</v>
      </c>
      <c r="AA6" s="267" t="s">
        <v>358</v>
      </c>
      <c r="AB6" s="267" t="s">
        <v>422</v>
      </c>
      <c r="AC6" s="267" t="s">
        <v>423</v>
      </c>
      <c r="AI6" s="266" t="s">
        <v>75</v>
      </c>
      <c r="AJ6" s="266" t="s">
        <v>318</v>
      </c>
      <c r="AK6" s="266" t="s">
        <v>248</v>
      </c>
      <c r="AL6" s="267" t="s">
        <v>337</v>
      </c>
      <c r="AM6" s="267" t="s">
        <v>337</v>
      </c>
      <c r="AN6" s="267" t="s">
        <v>419</v>
      </c>
      <c r="AO6" s="267" t="s">
        <v>420</v>
      </c>
      <c r="AP6" s="267" t="s">
        <v>358</v>
      </c>
      <c r="AQ6" s="267" t="s">
        <v>422</v>
      </c>
      <c r="AR6" s="267" t="s">
        <v>423</v>
      </c>
    </row>
    <row r="7" spans="3:44" x14ac:dyDescent="0.45">
      <c r="C7" s="266">
        <v>0</v>
      </c>
      <c r="E7" s="266">
        <v>19.41</v>
      </c>
      <c r="F7" s="266">
        <v>8</v>
      </c>
      <c r="G7" s="266">
        <v>380</v>
      </c>
      <c r="H7" s="267">
        <v>0</v>
      </c>
      <c r="I7" s="267">
        <v>0</v>
      </c>
      <c r="J7" s="267"/>
    </row>
    <row r="8" spans="3:44" x14ac:dyDescent="0.45">
      <c r="C8" s="266">
        <v>1</v>
      </c>
      <c r="E8" s="266">
        <v>18.28</v>
      </c>
      <c r="F8" s="266">
        <v>8</v>
      </c>
      <c r="G8" s="266">
        <v>380</v>
      </c>
      <c r="H8" s="267">
        <v>0</v>
      </c>
      <c r="I8" s="267">
        <v>0</v>
      </c>
      <c r="J8" s="267"/>
    </row>
    <row r="9" spans="3:44" x14ac:dyDescent="0.45">
      <c r="C9" s="266">
        <v>2</v>
      </c>
      <c r="E9" s="266">
        <v>17.37</v>
      </c>
      <c r="F9" s="266">
        <v>8</v>
      </c>
      <c r="G9" s="266">
        <v>380</v>
      </c>
      <c r="H9" s="267">
        <v>0</v>
      </c>
      <c r="I9" s="267">
        <v>0</v>
      </c>
      <c r="J9" s="267"/>
    </row>
    <row r="10" spans="3:44" x14ac:dyDescent="0.45">
      <c r="C10" s="266">
        <v>3</v>
      </c>
      <c r="E10" s="266">
        <v>16.63</v>
      </c>
      <c r="F10" s="266">
        <v>8</v>
      </c>
      <c r="G10" s="266">
        <v>380</v>
      </c>
      <c r="H10" s="267">
        <v>0</v>
      </c>
      <c r="I10" s="267">
        <v>0</v>
      </c>
      <c r="J10" s="267"/>
    </row>
    <row r="11" spans="3:44" x14ac:dyDescent="0.45">
      <c r="C11" s="266">
        <v>4</v>
      </c>
      <c r="E11" s="266">
        <v>16.07</v>
      </c>
      <c r="F11" s="266">
        <v>8</v>
      </c>
      <c r="G11" s="266">
        <v>380</v>
      </c>
      <c r="H11" s="267">
        <v>0</v>
      </c>
      <c r="I11" s="267">
        <v>0</v>
      </c>
      <c r="J11" s="267"/>
    </row>
    <row r="12" spans="3:44" x14ac:dyDescent="0.45">
      <c r="C12" s="266">
        <v>5</v>
      </c>
      <c r="E12" s="266">
        <v>15.719999999999999</v>
      </c>
      <c r="F12" s="266">
        <v>8</v>
      </c>
      <c r="G12" s="266">
        <v>380</v>
      </c>
      <c r="H12" s="267">
        <v>0</v>
      </c>
      <c r="I12" s="267">
        <v>0</v>
      </c>
      <c r="J12" s="267"/>
    </row>
    <row r="13" spans="3:44" x14ac:dyDescent="0.45">
      <c r="C13" s="266">
        <v>6</v>
      </c>
      <c r="E13" s="266">
        <v>15.76</v>
      </c>
      <c r="F13" s="266">
        <v>8</v>
      </c>
      <c r="G13" s="266">
        <v>380</v>
      </c>
      <c r="H13" s="267">
        <v>0</v>
      </c>
      <c r="I13" s="267">
        <v>0</v>
      </c>
      <c r="J13" s="267"/>
    </row>
    <row r="14" spans="3:44" x14ac:dyDescent="0.45">
      <c r="C14" s="266">
        <v>7</v>
      </c>
      <c r="E14" s="266">
        <v>17.170000000000002</v>
      </c>
      <c r="F14" s="266">
        <v>8</v>
      </c>
      <c r="G14" s="266">
        <v>380</v>
      </c>
      <c r="H14" s="267">
        <v>0</v>
      </c>
      <c r="I14" s="267">
        <v>22.374441252758015</v>
      </c>
      <c r="J14" s="267"/>
    </row>
    <row r="15" spans="3:44" x14ac:dyDescent="0.45">
      <c r="C15" s="266">
        <v>8</v>
      </c>
      <c r="E15" s="266">
        <v>19.509999999999998</v>
      </c>
      <c r="F15" s="266">
        <v>8</v>
      </c>
      <c r="G15" s="266">
        <v>380</v>
      </c>
      <c r="H15" s="267">
        <v>0</v>
      </c>
      <c r="I15" s="267">
        <v>59.280514730111378</v>
      </c>
      <c r="J15" s="267"/>
    </row>
    <row r="16" spans="3:44" x14ac:dyDescent="0.45">
      <c r="C16" s="266">
        <v>9</v>
      </c>
      <c r="E16" s="266">
        <v>22.04</v>
      </c>
      <c r="F16" s="266">
        <v>8</v>
      </c>
      <c r="G16" s="266">
        <v>380</v>
      </c>
      <c r="H16" s="267">
        <v>0</v>
      </c>
      <c r="I16" s="267">
        <v>96.86381468774475</v>
      </c>
      <c r="J16" s="267"/>
    </row>
    <row r="17" spans="3:10" x14ac:dyDescent="0.45">
      <c r="C17" s="266">
        <v>10</v>
      </c>
      <c r="E17" s="266">
        <v>24.33</v>
      </c>
      <c r="F17" s="266">
        <v>8</v>
      </c>
      <c r="G17" s="266">
        <v>380</v>
      </c>
      <c r="H17" s="267">
        <v>3.8764289350503557E-2</v>
      </c>
      <c r="I17" s="267">
        <v>132.03893166681436</v>
      </c>
      <c r="J17" s="267"/>
    </row>
    <row r="18" spans="3:10" x14ac:dyDescent="0.45">
      <c r="C18" s="266">
        <v>11</v>
      </c>
      <c r="E18" s="266">
        <v>26.18</v>
      </c>
      <c r="F18" s="266">
        <v>8</v>
      </c>
      <c r="G18" s="266">
        <v>380</v>
      </c>
      <c r="H18" s="267">
        <v>0.77448884322841649</v>
      </c>
      <c r="I18" s="267">
        <v>162.16604959105823</v>
      </c>
      <c r="J18" s="267"/>
    </row>
    <row r="19" spans="3:10" x14ac:dyDescent="0.45">
      <c r="C19" s="266">
        <v>12</v>
      </c>
      <c r="E19" s="266">
        <v>27.58</v>
      </c>
      <c r="F19" s="266">
        <v>8</v>
      </c>
      <c r="G19" s="266">
        <v>380</v>
      </c>
      <c r="H19" s="267">
        <v>2.8664609032466899</v>
      </c>
      <c r="I19" s="267">
        <v>185.43945301194969</v>
      </c>
      <c r="J19" s="267"/>
    </row>
    <row r="20" spans="3:10" x14ac:dyDescent="0.45">
      <c r="C20" s="266">
        <v>13</v>
      </c>
      <c r="E20" s="266">
        <v>28.57</v>
      </c>
      <c r="F20" s="266">
        <v>8</v>
      </c>
      <c r="G20" s="266">
        <v>380</v>
      </c>
      <c r="H20" s="267">
        <v>5.4491877411094345</v>
      </c>
      <c r="I20" s="267">
        <v>200.21366521030728</v>
      </c>
      <c r="J20" s="267"/>
    </row>
    <row r="21" spans="3:10" x14ac:dyDescent="0.45">
      <c r="C21" s="266">
        <v>14</v>
      </c>
      <c r="E21" s="266">
        <v>29.2</v>
      </c>
      <c r="F21" s="266">
        <v>8</v>
      </c>
      <c r="G21" s="266">
        <v>380</v>
      </c>
      <c r="H21" s="267">
        <v>6.7605645376755046</v>
      </c>
      <c r="I21" s="267">
        <v>206.00039641962258</v>
      </c>
      <c r="J21" s="267"/>
    </row>
    <row r="22" spans="3:10" x14ac:dyDescent="0.45">
      <c r="C22" s="266">
        <v>15</v>
      </c>
      <c r="E22" s="266">
        <v>29.55</v>
      </c>
      <c r="F22" s="266">
        <v>8</v>
      </c>
      <c r="G22" s="266">
        <v>380</v>
      </c>
      <c r="H22" s="267">
        <v>5.8250025624737809</v>
      </c>
      <c r="I22" s="267">
        <v>201.99628359766078</v>
      </c>
      <c r="J22" s="267"/>
    </row>
    <row r="23" spans="3:10" x14ac:dyDescent="0.45">
      <c r="C23" s="266">
        <v>16</v>
      </c>
      <c r="E23" s="266">
        <v>29.64</v>
      </c>
      <c r="F23" s="266">
        <v>8</v>
      </c>
      <c r="G23" s="266">
        <v>380</v>
      </c>
      <c r="H23" s="267">
        <v>3.3608661357884246</v>
      </c>
      <c r="I23" s="267">
        <v>188.80748739278636</v>
      </c>
      <c r="J23" s="267"/>
    </row>
    <row r="24" spans="3:10" x14ac:dyDescent="0.45">
      <c r="C24" s="266">
        <v>17</v>
      </c>
      <c r="E24" s="266">
        <v>29.4</v>
      </c>
      <c r="F24" s="266">
        <v>8</v>
      </c>
      <c r="G24" s="266">
        <v>380</v>
      </c>
      <c r="H24" s="267">
        <v>1.0551687619686567</v>
      </c>
      <c r="I24" s="267">
        <v>166.93036121898294</v>
      </c>
      <c r="J24" s="267"/>
    </row>
    <row r="25" spans="3:10" x14ac:dyDescent="0.45">
      <c r="C25" s="266">
        <v>18</v>
      </c>
      <c r="E25" s="266">
        <v>28.7</v>
      </c>
      <c r="F25" s="266">
        <v>8</v>
      </c>
      <c r="G25" s="266">
        <v>380</v>
      </c>
      <c r="H25" s="267">
        <v>8.941395334617018E-2</v>
      </c>
      <c r="I25" s="267">
        <v>137.99408776563149</v>
      </c>
      <c r="J25" s="267"/>
    </row>
    <row r="26" spans="3:10" x14ac:dyDescent="0.45">
      <c r="C26" s="266">
        <v>19</v>
      </c>
      <c r="E26" s="266">
        <v>27.52</v>
      </c>
      <c r="F26" s="266">
        <v>8</v>
      </c>
      <c r="G26" s="266">
        <v>380</v>
      </c>
      <c r="H26" s="267">
        <v>0</v>
      </c>
      <c r="I26" s="267">
        <v>103.54328913436598</v>
      </c>
      <c r="J26" s="267"/>
    </row>
    <row r="27" spans="3:10" x14ac:dyDescent="0.45">
      <c r="C27" s="266">
        <v>20</v>
      </c>
      <c r="E27" s="266">
        <v>25.96</v>
      </c>
      <c r="F27" s="266">
        <v>8</v>
      </c>
      <c r="G27" s="266">
        <v>380</v>
      </c>
      <c r="H27" s="267">
        <v>0</v>
      </c>
      <c r="I27" s="267">
        <v>66.430685202809897</v>
      </c>
      <c r="J27" s="267"/>
    </row>
    <row r="28" spans="3:10" x14ac:dyDescent="0.45">
      <c r="C28" s="266">
        <v>21</v>
      </c>
      <c r="E28" s="266">
        <v>24.19</v>
      </c>
      <c r="F28" s="266">
        <v>8</v>
      </c>
      <c r="G28" s="266">
        <v>380</v>
      </c>
      <c r="H28" s="267">
        <v>0</v>
      </c>
      <c r="I28" s="267">
        <v>29.06370710184687</v>
      </c>
      <c r="J28" s="267"/>
    </row>
    <row r="29" spans="3:10" x14ac:dyDescent="0.45">
      <c r="C29" s="266">
        <v>22</v>
      </c>
      <c r="E29" s="266">
        <v>22.41</v>
      </c>
      <c r="F29" s="266">
        <v>8</v>
      </c>
      <c r="G29" s="266">
        <v>380</v>
      </c>
      <c r="H29" s="267">
        <v>0</v>
      </c>
      <c r="I29" s="267">
        <v>0</v>
      </c>
      <c r="J29" s="267"/>
    </row>
    <row r="30" spans="3:10" x14ac:dyDescent="0.45">
      <c r="C30" s="266">
        <v>23</v>
      </c>
      <c r="E30" s="266">
        <v>20.79</v>
      </c>
      <c r="F30" s="266">
        <v>8</v>
      </c>
      <c r="G30" s="266">
        <v>380</v>
      </c>
      <c r="H30" s="267">
        <v>0</v>
      </c>
      <c r="I30" s="267">
        <v>0</v>
      </c>
      <c r="J30" s="267"/>
    </row>
    <row r="31" spans="3:10" x14ac:dyDescent="0.45">
      <c r="C31" s="266">
        <v>24</v>
      </c>
      <c r="E31" s="266">
        <v>19.41</v>
      </c>
      <c r="F31" s="266">
        <v>8</v>
      </c>
      <c r="G31" s="266">
        <v>380</v>
      </c>
      <c r="H31" s="267">
        <v>0</v>
      </c>
      <c r="I31" s="267">
        <v>0</v>
      </c>
      <c r="J31" s="267"/>
    </row>
    <row r="32" spans="3:10" x14ac:dyDescent="0.45">
      <c r="H32" s="267"/>
      <c r="I32" s="267"/>
      <c r="J32" s="267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5"/>
  <dimension ref="A1:AU159"/>
  <sheetViews>
    <sheetView tabSelected="1" topLeftCell="A36" zoomScale="70" zoomScaleNormal="70" workbookViewId="0">
      <selection activeCell="A55" sqref="A55"/>
    </sheetView>
  </sheetViews>
  <sheetFormatPr baseColWidth="10" defaultColWidth="11.3984375" defaultRowHeight="13.5" x14ac:dyDescent="0.35"/>
  <cols>
    <col min="1" max="1" width="22" style="2" customWidth="1"/>
    <col min="2" max="2" width="34.265625" style="2" customWidth="1"/>
    <col min="3" max="3" width="13.265625" style="2" customWidth="1"/>
    <col min="4" max="4" width="15.3984375" style="2" customWidth="1"/>
    <col min="5" max="5" width="20.1328125" style="2" customWidth="1"/>
    <col min="6" max="6" width="10.73046875" style="2" customWidth="1"/>
    <col min="7" max="7" width="11.86328125" style="2" customWidth="1"/>
    <col min="8" max="8" width="11.265625" style="2" bestFit="1" customWidth="1"/>
    <col min="9" max="11" width="10.73046875" style="2" customWidth="1"/>
    <col min="12" max="12" width="11.86328125" style="2" bestFit="1" customWidth="1"/>
    <col min="13" max="33" width="12.73046875" style="2" customWidth="1"/>
    <col min="34" max="35" width="14.86328125" style="2" customWidth="1"/>
    <col min="36" max="37" width="17.86328125" style="2" customWidth="1"/>
    <col min="38" max="41" width="21.9296875" style="2" customWidth="1"/>
    <col min="42" max="16384" width="11.3984375" style="2"/>
  </cols>
  <sheetData>
    <row r="1" spans="1:39" ht="14.25" x14ac:dyDescent="0.45">
      <c r="A1" s="204"/>
      <c r="B1" s="44"/>
      <c r="C1" s="44"/>
      <c r="D1" s="210"/>
      <c r="E1" s="44"/>
      <c r="F1" s="44"/>
      <c r="G1" s="4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</row>
    <row r="2" spans="1:39" ht="14.25" x14ac:dyDescent="0.45">
      <c r="A2" s="204"/>
      <c r="B2" s="44"/>
      <c r="C2" s="44"/>
      <c r="D2" s="211"/>
      <c r="E2" s="44"/>
      <c r="F2" s="44"/>
      <c r="G2" s="4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 t="s">
        <v>110</v>
      </c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</row>
    <row r="3" spans="1:39" ht="14.25" x14ac:dyDescent="0.45">
      <c r="A3" s="204"/>
      <c r="B3" s="204"/>
      <c r="C3" s="204" t="s">
        <v>366</v>
      </c>
      <c r="D3" s="204"/>
      <c r="F3" s="204" t="s">
        <v>367</v>
      </c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 t="s">
        <v>377</v>
      </c>
      <c r="AF3" s="204"/>
      <c r="AG3" s="204"/>
      <c r="AH3" s="204"/>
    </row>
    <row r="4" spans="1:39" ht="14.25" x14ac:dyDescent="0.45">
      <c r="A4" s="44"/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9" t="s">
        <v>98</v>
      </c>
      <c r="T4" s="209" t="s">
        <v>99</v>
      </c>
      <c r="U4" s="204" t="s">
        <v>105</v>
      </c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H4" s="204"/>
    </row>
    <row r="5" spans="1:39" ht="14.25" x14ac:dyDescent="0.45">
      <c r="A5" s="44"/>
      <c r="B5" s="44"/>
      <c r="C5" s="21" t="s">
        <v>43</v>
      </c>
      <c r="D5" s="240" t="s">
        <v>145</v>
      </c>
      <c r="F5" s="30" t="s">
        <v>71</v>
      </c>
      <c r="G5" s="30" t="s">
        <v>72</v>
      </c>
      <c r="H5" s="30" t="s">
        <v>73</v>
      </c>
      <c r="I5" s="30" t="s">
        <v>66</v>
      </c>
      <c r="J5" s="55"/>
      <c r="K5" s="30" t="s">
        <v>94</v>
      </c>
      <c r="L5" s="30" t="s">
        <v>95</v>
      </c>
      <c r="M5" s="30" t="s">
        <v>96</v>
      </c>
      <c r="N5" s="30" t="s">
        <v>104</v>
      </c>
      <c r="O5" s="204" t="s">
        <v>313</v>
      </c>
      <c r="P5" s="30" t="s">
        <v>88</v>
      </c>
      <c r="Q5" s="54" t="s">
        <v>103</v>
      </c>
      <c r="R5" s="56" t="s">
        <v>89</v>
      </c>
      <c r="S5" s="56"/>
      <c r="T5" s="56"/>
      <c r="U5" s="204"/>
      <c r="V5" s="207"/>
      <c r="W5" s="31" t="s">
        <v>106</v>
      </c>
      <c r="X5" s="31" t="s">
        <v>107</v>
      </c>
      <c r="Y5" s="31" t="s">
        <v>108</v>
      </c>
      <c r="Z5" s="31" t="s">
        <v>109</v>
      </c>
      <c r="AA5" s="31" t="s">
        <v>133</v>
      </c>
      <c r="AB5" s="31" t="s">
        <v>131</v>
      </c>
      <c r="AC5" s="31" t="s">
        <v>21</v>
      </c>
      <c r="AD5" s="31" t="s">
        <v>116</v>
      </c>
      <c r="AE5" s="31" t="s">
        <v>143</v>
      </c>
      <c r="AF5" s="204"/>
      <c r="AH5" s="204"/>
    </row>
    <row r="6" spans="1:39" ht="20.25" x14ac:dyDescent="0.65">
      <c r="A6" s="44"/>
      <c r="B6" s="44"/>
      <c r="C6" s="21" t="s">
        <v>67</v>
      </c>
      <c r="D6" s="30"/>
      <c r="F6" s="30" t="s">
        <v>5</v>
      </c>
      <c r="G6" s="30" t="s">
        <v>5</v>
      </c>
      <c r="H6" s="30"/>
      <c r="I6" s="30" t="s">
        <v>67</v>
      </c>
      <c r="J6" s="30"/>
      <c r="K6" s="30" t="s">
        <v>65</v>
      </c>
      <c r="L6" s="30" t="s">
        <v>65</v>
      </c>
      <c r="M6" s="30" t="s">
        <v>6</v>
      </c>
      <c r="N6" s="30" t="s">
        <v>5</v>
      </c>
      <c r="O6" s="204" t="s">
        <v>314</v>
      </c>
      <c r="P6" s="30"/>
      <c r="Q6" s="54"/>
      <c r="R6" s="56" t="s">
        <v>97</v>
      </c>
      <c r="S6" s="56" t="s">
        <v>90</v>
      </c>
      <c r="T6" s="56" t="s">
        <v>91</v>
      </c>
      <c r="U6" s="27" t="s">
        <v>92</v>
      </c>
      <c r="V6" s="208" t="s">
        <v>93</v>
      </c>
      <c r="W6" s="31" t="s">
        <v>67</v>
      </c>
      <c r="X6" s="31" t="s">
        <v>67</v>
      </c>
      <c r="Y6" s="31" t="s">
        <v>5</v>
      </c>
      <c r="Z6" s="31" t="s">
        <v>67</v>
      </c>
      <c r="AA6" s="31"/>
      <c r="AB6" s="31"/>
      <c r="AC6" s="31" t="s">
        <v>65</v>
      </c>
      <c r="AD6" s="31"/>
      <c r="AE6" s="31"/>
      <c r="AF6" s="204"/>
      <c r="AH6" s="204"/>
    </row>
    <row r="7" spans="1:39" ht="14.25" x14ac:dyDescent="0.45">
      <c r="A7" s="221"/>
      <c r="B7" s="212"/>
      <c r="C7" s="214">
        <v>1</v>
      </c>
      <c r="D7" s="217">
        <v>0.5</v>
      </c>
      <c r="F7" s="215">
        <v>1</v>
      </c>
      <c r="G7" s="215">
        <v>2.6999999249999989</v>
      </c>
      <c r="H7" s="215">
        <v>1</v>
      </c>
      <c r="I7" s="216">
        <v>1</v>
      </c>
      <c r="J7" s="217"/>
      <c r="K7" s="218"/>
      <c r="L7" s="218"/>
      <c r="M7" s="218"/>
      <c r="N7" s="218"/>
      <c r="O7" s="218"/>
      <c r="P7" s="218"/>
      <c r="Q7" s="218"/>
      <c r="R7" s="218"/>
      <c r="S7" s="218"/>
      <c r="T7" s="218"/>
      <c r="U7" s="215">
        <f>1-S7-T7</f>
        <v>1</v>
      </c>
      <c r="V7" s="215">
        <f>IF(K7&gt;0,IF(R7="A",(1/K7+1/5+1/10)^-1,(1/K7+1/30)^-1),0)</f>
        <v>0</v>
      </c>
      <c r="W7" s="215">
        <f>((F7-2*N7)*(G7-2*N7)*H7)</f>
        <v>2.6999999249999989</v>
      </c>
      <c r="X7" s="215">
        <f>I7-W7</f>
        <v>-1.6999999249999989</v>
      </c>
      <c r="Y7" s="215">
        <f>((2*(F7-2*N7)+2*(G7-2*N7))*H7)</f>
        <v>7.3999998499999977</v>
      </c>
      <c r="Z7" s="215">
        <f>W7+X7</f>
        <v>1</v>
      </c>
      <c r="AA7" s="215">
        <f>(F7-2*N7)</f>
        <v>1</v>
      </c>
      <c r="AB7" s="215">
        <f>(G7-2*N7)</f>
        <v>2.6999999249999989</v>
      </c>
      <c r="AC7" s="215">
        <f>ROUND(IF(Z7&gt;0,(W7*K7+X7*L7+M7*Y7)/(W7+X7),0),3)</f>
        <v>0</v>
      </c>
      <c r="AD7" s="215">
        <f>IF(K7&gt;0,IF(R7="O",1,IF(R7="A",(S7*P7+U7*V7/10+S7*(1-P7)*V7/5)/P7,(1-P7*T7-U7*V7/30))),0)</f>
        <v>0</v>
      </c>
      <c r="AE7" s="215">
        <v>0.5</v>
      </c>
      <c r="AF7" s="26"/>
      <c r="AH7" s="26"/>
    </row>
    <row r="8" spans="1:39" s="219" customFormat="1" ht="14.25" x14ac:dyDescent="0.45">
      <c r="B8" s="211"/>
      <c r="C8" s="211"/>
      <c r="D8" s="211"/>
      <c r="F8" s="211"/>
      <c r="G8" s="211"/>
      <c r="H8" s="211"/>
      <c r="I8" s="211"/>
      <c r="J8" s="211"/>
      <c r="K8" s="211"/>
      <c r="L8" s="212"/>
      <c r="M8" s="212"/>
      <c r="N8" s="212"/>
      <c r="O8" s="212"/>
      <c r="P8" s="212"/>
      <c r="Q8" s="212"/>
      <c r="R8" s="212"/>
      <c r="S8" s="212"/>
      <c r="T8" s="212"/>
      <c r="U8" s="212"/>
      <c r="V8" s="220"/>
      <c r="W8" s="211"/>
      <c r="X8" s="211"/>
      <c r="Y8" s="221"/>
      <c r="Z8" s="213"/>
      <c r="AA8" s="213"/>
      <c r="AB8" s="221"/>
      <c r="AC8" s="221"/>
      <c r="AD8" s="221"/>
      <c r="AE8" s="211"/>
      <c r="AF8" s="221"/>
    </row>
    <row r="9" spans="1:39" s="219" customFormat="1" ht="14.25" x14ac:dyDescent="0.45">
      <c r="D9" s="204"/>
      <c r="E9" s="204"/>
      <c r="F9" s="204"/>
      <c r="G9" s="204"/>
      <c r="H9" s="211"/>
      <c r="I9" s="211"/>
      <c r="J9" s="211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20"/>
      <c r="W9" s="211"/>
      <c r="X9" s="211"/>
      <c r="Y9" s="221"/>
      <c r="Z9" s="213"/>
      <c r="AA9" s="213"/>
      <c r="AB9" s="221"/>
      <c r="AC9" s="221"/>
      <c r="AD9" s="221"/>
      <c r="AE9" s="211"/>
      <c r="AF9" s="221"/>
    </row>
    <row r="10" spans="1:39" s="219" customFormat="1" ht="14.25" x14ac:dyDescent="0.45">
      <c r="D10" s="204"/>
      <c r="E10" s="204"/>
      <c r="F10" s="204"/>
      <c r="G10" s="204"/>
      <c r="H10" s="211"/>
      <c r="I10" s="211"/>
      <c r="J10" s="211"/>
      <c r="K10" s="204"/>
      <c r="L10" s="204"/>
      <c r="M10" s="204"/>
      <c r="N10" s="204"/>
      <c r="O10" s="204"/>
      <c r="P10" s="204"/>
      <c r="Q10" s="204"/>
      <c r="R10" s="204"/>
      <c r="S10" s="204"/>
      <c r="T10" s="204"/>
      <c r="U10" s="204"/>
      <c r="V10" s="220"/>
      <c r="W10" s="211"/>
      <c r="X10" s="211"/>
      <c r="Y10" s="221"/>
      <c r="Z10" s="213"/>
      <c r="AA10" s="213"/>
      <c r="AB10" s="221"/>
      <c r="AC10" s="221"/>
      <c r="AD10" s="221"/>
      <c r="AE10" s="211"/>
      <c r="AF10" s="221"/>
    </row>
    <row r="11" spans="1:39" s="219" customFormat="1" ht="14.25" x14ac:dyDescent="0.45">
      <c r="B11" s="204" t="s">
        <v>74</v>
      </c>
      <c r="C11" s="204"/>
      <c r="D11" s="211"/>
      <c r="E11" s="211"/>
      <c r="F11" s="211"/>
      <c r="G11" s="211"/>
      <c r="H11" s="211"/>
      <c r="I11" s="211"/>
      <c r="J11" s="211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20"/>
      <c r="W11" s="211"/>
      <c r="X11" s="211"/>
      <c r="Y11" s="221"/>
      <c r="Z11" s="213"/>
      <c r="AA11" s="213"/>
      <c r="AB11" s="221"/>
      <c r="AC11" s="221"/>
      <c r="AD11" s="221"/>
      <c r="AE11" s="211"/>
      <c r="AF11" s="221"/>
    </row>
    <row r="12" spans="1:39" ht="14.25" x14ac:dyDescent="0.45">
      <c r="B12" s="204" t="s">
        <v>132</v>
      </c>
      <c r="C12" s="204"/>
      <c r="H12" s="204"/>
      <c r="I12" s="204"/>
      <c r="J12" s="204"/>
      <c r="K12" s="204"/>
      <c r="AI12" s="16"/>
      <c r="AJ12" s="90"/>
    </row>
    <row r="13" spans="1:39" ht="14.25" x14ac:dyDescent="0.45">
      <c r="H13" s="204"/>
      <c r="I13" s="204"/>
      <c r="J13" s="204"/>
      <c r="K13" s="204"/>
      <c r="Y13" s="204"/>
    </row>
    <row r="14" spans="1:39" s="39" customFormat="1" ht="14.25" x14ac:dyDescent="0.45">
      <c r="B14" s="16" t="s">
        <v>58</v>
      </c>
      <c r="C14" s="16" t="s">
        <v>38</v>
      </c>
      <c r="D14" s="2"/>
      <c r="E14" s="204" t="s">
        <v>44</v>
      </c>
      <c r="F14" s="204" t="s">
        <v>45</v>
      </c>
      <c r="G14" s="204" t="s">
        <v>46</v>
      </c>
      <c r="H14" s="205"/>
      <c r="I14" s="205"/>
      <c r="J14" s="205"/>
      <c r="K14" s="205"/>
    </row>
    <row r="15" spans="1:39" s="39" customFormat="1" ht="14.25" x14ac:dyDescent="0.45">
      <c r="B15" s="16" t="s">
        <v>358</v>
      </c>
      <c r="C15" s="16" t="s">
        <v>358</v>
      </c>
      <c r="D15" s="2"/>
      <c r="E15" s="204"/>
      <c r="F15" s="204"/>
      <c r="G15" s="204"/>
      <c r="H15" s="205"/>
      <c r="I15" s="205"/>
      <c r="J15" s="205"/>
      <c r="K15" s="205"/>
    </row>
    <row r="16" spans="1:39" s="39" customFormat="1" ht="14.25" x14ac:dyDescent="0.45">
      <c r="B16" s="21">
        <v>270</v>
      </c>
      <c r="C16" s="21">
        <v>0</v>
      </c>
      <c r="E16" s="205">
        <f>-COS(C16/180*PI())*COS(B16/180*PI())</f>
        <v>1.83772268236293E-16</v>
      </c>
      <c r="F16" s="205">
        <f>COS(C16/180*PI())*SIN(B16/180*PI())</f>
        <v>-1</v>
      </c>
      <c r="G16" s="205">
        <f>SIN(C16/180*PI())</f>
        <v>0</v>
      </c>
      <c r="H16" s="205"/>
      <c r="I16" s="205"/>
      <c r="J16" s="205"/>
      <c r="K16" s="205"/>
    </row>
    <row r="17" spans="3:11" s="39" customFormat="1" ht="14.25" x14ac:dyDescent="0.45">
      <c r="E17" s="205"/>
      <c r="F17" s="205"/>
      <c r="G17" s="205"/>
      <c r="H17" s="205"/>
      <c r="I17" s="205"/>
      <c r="J17" s="205"/>
      <c r="K17" s="205"/>
    </row>
    <row r="18" spans="3:11" s="39" customFormat="1" ht="14.25" x14ac:dyDescent="0.45">
      <c r="E18" s="205"/>
      <c r="F18" s="205"/>
      <c r="G18" s="205"/>
      <c r="H18" s="205"/>
      <c r="I18" s="205"/>
      <c r="J18" s="205"/>
      <c r="K18" s="205"/>
    </row>
    <row r="19" spans="3:11" s="39" customFormat="1" ht="14.25" x14ac:dyDescent="0.45">
      <c r="E19" s="205"/>
      <c r="F19" s="205"/>
      <c r="G19" s="205"/>
      <c r="H19" s="205"/>
      <c r="I19" s="205"/>
      <c r="J19" s="205"/>
      <c r="K19" s="205"/>
    </row>
    <row r="20" spans="3:11" s="39" customFormat="1" ht="14.25" x14ac:dyDescent="0.45">
      <c r="E20" s="205"/>
      <c r="F20" s="205"/>
      <c r="G20" s="205"/>
      <c r="H20" s="205"/>
      <c r="I20" s="205"/>
      <c r="J20" s="205"/>
      <c r="K20" s="205"/>
    </row>
    <row r="21" spans="3:11" s="39" customFormat="1" ht="14.25" x14ac:dyDescent="0.45">
      <c r="C21" s="38" t="s">
        <v>254</v>
      </c>
      <c r="D21" s="21">
        <v>380</v>
      </c>
      <c r="E21" s="21" t="s">
        <v>248</v>
      </c>
      <c r="F21" s="205"/>
      <c r="G21" s="205"/>
      <c r="H21" s="205"/>
      <c r="I21" s="205"/>
      <c r="J21" s="205"/>
      <c r="K21" s="205"/>
    </row>
    <row r="22" spans="3:11" s="39" customFormat="1" ht="14.25" x14ac:dyDescent="0.45">
      <c r="C22" s="38" t="s">
        <v>63</v>
      </c>
      <c r="D22" s="21">
        <v>266</v>
      </c>
      <c r="E22" s="21" t="s">
        <v>5</v>
      </c>
      <c r="F22" s="205"/>
      <c r="G22" s="205"/>
      <c r="H22" s="205"/>
      <c r="I22" s="205"/>
      <c r="J22" s="205"/>
      <c r="K22" s="205"/>
    </row>
    <row r="23" spans="3:11" s="39" customFormat="1" ht="14.25" x14ac:dyDescent="0.45">
      <c r="C23" s="38" t="s">
        <v>56</v>
      </c>
      <c r="D23" s="200">
        <v>1322.4</v>
      </c>
      <c r="E23" s="200" t="s">
        <v>337</v>
      </c>
      <c r="F23" s="205"/>
      <c r="G23" s="205"/>
      <c r="H23" s="205"/>
      <c r="I23" s="205"/>
      <c r="J23" s="205"/>
      <c r="K23" s="205"/>
    </row>
    <row r="24" spans="3:11" s="39" customFormat="1" ht="14.25" x14ac:dyDescent="0.45">
      <c r="C24" s="38" t="s">
        <v>55</v>
      </c>
      <c r="D24" s="200">
        <v>0.33300000000000002</v>
      </c>
      <c r="E24" s="200" t="s">
        <v>36</v>
      </c>
      <c r="F24" s="205"/>
      <c r="G24" s="205"/>
      <c r="H24" s="205"/>
      <c r="I24" s="205"/>
      <c r="J24" s="205"/>
      <c r="K24" s="205"/>
    </row>
    <row r="25" spans="3:11" s="39" customFormat="1" ht="14.25" x14ac:dyDescent="0.45">
      <c r="C25" s="38" t="s">
        <v>212</v>
      </c>
      <c r="D25" s="200">
        <v>0.2</v>
      </c>
      <c r="E25" s="200" t="s">
        <v>36</v>
      </c>
      <c r="F25" s="205"/>
      <c r="G25" s="205"/>
      <c r="H25" s="205"/>
      <c r="I25" s="205"/>
      <c r="J25" s="205"/>
      <c r="K25" s="205"/>
    </row>
    <row r="26" spans="3:11" s="39" customFormat="1" ht="14.25" x14ac:dyDescent="0.45">
      <c r="C26" s="38" t="s">
        <v>57</v>
      </c>
      <c r="D26" s="200">
        <v>4.5</v>
      </c>
      <c r="E26" s="200" t="s">
        <v>36</v>
      </c>
      <c r="F26" s="205"/>
      <c r="G26" s="205"/>
      <c r="H26" s="205"/>
      <c r="I26" s="205"/>
      <c r="J26" s="205"/>
      <c r="K26" s="205"/>
    </row>
    <row r="27" spans="3:11" s="39" customFormat="1" ht="14.25" x14ac:dyDescent="0.45">
      <c r="C27" s="38"/>
      <c r="D27" s="204"/>
      <c r="E27" s="204"/>
      <c r="F27" s="205"/>
      <c r="G27" s="205"/>
      <c r="H27" s="205"/>
      <c r="I27" s="205"/>
      <c r="J27" s="205"/>
      <c r="K27" s="205"/>
    </row>
    <row r="28" spans="3:11" s="39" customFormat="1" ht="14.25" x14ac:dyDescent="0.45">
      <c r="C28" s="38" t="s">
        <v>252</v>
      </c>
      <c r="D28" s="24">
        <v>23</v>
      </c>
      <c r="E28" s="204" t="s">
        <v>75</v>
      </c>
      <c r="F28" s="205"/>
      <c r="G28" s="205"/>
      <c r="H28" s="205"/>
      <c r="I28" s="205"/>
      <c r="J28" s="205"/>
      <c r="K28" s="205"/>
    </row>
    <row r="29" spans="3:11" s="39" customFormat="1" ht="14.25" x14ac:dyDescent="0.45">
      <c r="C29" s="38" t="s">
        <v>253</v>
      </c>
      <c r="D29" s="24">
        <v>0.65</v>
      </c>
      <c r="E29" s="204"/>
      <c r="F29" s="205"/>
      <c r="G29" s="205"/>
      <c r="H29" s="205"/>
      <c r="I29" s="205"/>
      <c r="J29" s="205"/>
      <c r="K29" s="205"/>
    </row>
    <row r="30" spans="3:11" s="39" customFormat="1" ht="14.25" x14ac:dyDescent="0.45">
      <c r="C30" s="38" t="s">
        <v>126</v>
      </c>
      <c r="D30" s="23" t="s">
        <v>21</v>
      </c>
      <c r="E30" s="204"/>
      <c r="F30" s="205"/>
      <c r="G30" s="205"/>
      <c r="H30" s="205"/>
      <c r="I30" s="205"/>
      <c r="J30" s="205"/>
      <c r="K30" s="205"/>
    </row>
    <row r="31" spans="3:11" s="39" customFormat="1" ht="14.25" x14ac:dyDescent="0.45">
      <c r="C31" s="38"/>
      <c r="D31" s="20"/>
      <c r="E31" s="204"/>
      <c r="F31" s="205"/>
      <c r="G31" s="205"/>
      <c r="H31" s="205"/>
      <c r="I31" s="205"/>
      <c r="J31" s="205"/>
      <c r="K31" s="205"/>
    </row>
    <row r="32" spans="3:11" s="39" customFormat="1" ht="14.25" x14ac:dyDescent="0.45">
      <c r="C32" s="38" t="s">
        <v>119</v>
      </c>
      <c r="D32" s="200">
        <f>IF($D$35="S",-10,-15)</f>
        <v>-10</v>
      </c>
      <c r="E32" s="200" t="s">
        <v>85</v>
      </c>
      <c r="F32" s="205"/>
      <c r="G32" s="205"/>
      <c r="H32" s="205"/>
      <c r="I32" s="205"/>
      <c r="J32" s="205"/>
      <c r="K32" s="205"/>
    </row>
    <row r="33" spans="1:47" s="39" customFormat="1" ht="14.25" x14ac:dyDescent="0.45">
      <c r="C33" s="38" t="s">
        <v>113</v>
      </c>
      <c r="D33" s="200">
        <f>IF($D$35="S",10,0)</f>
        <v>10</v>
      </c>
      <c r="E33" s="200" t="s">
        <v>75</v>
      </c>
      <c r="F33" s="205"/>
      <c r="G33" s="205"/>
      <c r="H33" s="205"/>
      <c r="I33" s="205"/>
      <c r="J33" s="205"/>
      <c r="K33" s="205"/>
    </row>
    <row r="34" spans="1:47" s="39" customFormat="1" ht="14.25" x14ac:dyDescent="0.45">
      <c r="C34" s="38"/>
      <c r="D34" s="20"/>
      <c r="E34" s="204"/>
      <c r="F34" s="205"/>
      <c r="G34" s="205"/>
      <c r="H34" s="205"/>
      <c r="I34" s="205"/>
      <c r="J34" s="205"/>
      <c r="K34" s="205"/>
    </row>
    <row r="35" spans="1:47" s="39" customFormat="1" ht="14.25" x14ac:dyDescent="0.45">
      <c r="C35" s="230" t="s">
        <v>296</v>
      </c>
      <c r="D35" s="23" t="s">
        <v>338</v>
      </c>
      <c r="E35" s="204"/>
      <c r="F35" s="205"/>
      <c r="G35" s="205"/>
      <c r="H35" s="205"/>
      <c r="I35" s="205"/>
      <c r="J35" s="205"/>
      <c r="K35" s="205"/>
    </row>
    <row r="36" spans="1:47" s="39" customFormat="1" ht="14.25" x14ac:dyDescent="0.45">
      <c r="C36" s="204"/>
      <c r="D36" s="20"/>
      <c r="E36" s="204"/>
      <c r="F36" s="204"/>
      <c r="G36" s="204"/>
      <c r="H36" s="204"/>
      <c r="I36" s="204"/>
      <c r="J36" s="205"/>
      <c r="K36" s="205"/>
    </row>
    <row r="37" spans="1:47" s="39" customFormat="1" ht="14.25" x14ac:dyDescent="0.45">
      <c r="C37" s="204"/>
      <c r="D37" s="20"/>
      <c r="E37" s="204"/>
      <c r="F37" s="204"/>
      <c r="G37" s="204"/>
      <c r="H37" s="204"/>
      <c r="I37" s="204"/>
      <c r="L37" s="205"/>
      <c r="M37" s="205"/>
      <c r="N37" s="205"/>
      <c r="O37" s="205"/>
      <c r="P37" s="205"/>
      <c r="Q37" s="205"/>
      <c r="R37" s="205"/>
      <c r="AC37" s="223" t="s">
        <v>103</v>
      </c>
    </row>
    <row r="38" spans="1:47" s="39" customFormat="1" ht="14.25" x14ac:dyDescent="0.45">
      <c r="B38" s="205" t="s">
        <v>117</v>
      </c>
      <c r="C38" s="204"/>
      <c r="D38" s="20"/>
      <c r="E38" s="204"/>
      <c r="F38" s="204"/>
      <c r="G38" s="204"/>
      <c r="H38" s="204"/>
      <c r="I38" s="204"/>
      <c r="L38" s="205"/>
      <c r="M38" s="205"/>
      <c r="N38" s="205"/>
      <c r="O38" s="205"/>
      <c r="P38" s="205"/>
      <c r="Q38" s="205"/>
      <c r="R38" s="205"/>
      <c r="AC38" s="227">
        <f>RB!Q7</f>
        <v>0</v>
      </c>
    </row>
    <row r="39" spans="1:47" s="39" customFormat="1" ht="14.25" x14ac:dyDescent="0.45">
      <c r="B39" s="205" t="e">
        <f>#REF!</f>
        <v>#REF!</v>
      </c>
      <c r="C39" s="204"/>
      <c r="D39" s="20"/>
      <c r="E39" s="204"/>
      <c r="F39" s="204"/>
      <c r="G39" s="204"/>
      <c r="H39" s="204"/>
      <c r="I39" s="204"/>
      <c r="L39" s="205"/>
      <c r="M39" s="205"/>
      <c r="N39" s="205"/>
      <c r="O39" s="205"/>
      <c r="P39" s="205"/>
      <c r="Q39" s="205"/>
      <c r="R39" s="205"/>
    </row>
    <row r="40" spans="1:47" s="39" customFormat="1" ht="14.25" x14ac:dyDescent="0.45">
      <c r="C40" s="204"/>
      <c r="D40" s="204"/>
      <c r="E40" s="204"/>
      <c r="F40" s="204"/>
      <c r="G40" s="204"/>
      <c r="H40" s="204"/>
      <c r="I40" s="204"/>
      <c r="R40" s="206" t="s">
        <v>136</v>
      </c>
      <c r="S40" s="206" t="s">
        <v>137</v>
      </c>
      <c r="T40" s="206" t="s">
        <v>138</v>
      </c>
      <c r="U40" s="206" t="s">
        <v>139</v>
      </c>
      <c r="V40" s="206" t="s">
        <v>140</v>
      </c>
      <c r="X40" s="206" t="s">
        <v>368</v>
      </c>
      <c r="AC40" s="206" t="s">
        <v>369</v>
      </c>
    </row>
    <row r="41" spans="1:47" s="39" customFormat="1" ht="14.25" x14ac:dyDescent="0.45">
      <c r="C41" s="204"/>
      <c r="D41" s="204"/>
      <c r="E41" s="204"/>
      <c r="F41" s="204"/>
      <c r="G41" s="204"/>
      <c r="H41" s="204"/>
      <c r="I41" s="204"/>
      <c r="AO41" s="50"/>
      <c r="AP41" s="50"/>
      <c r="AQ41" s="50"/>
      <c r="AR41" s="50"/>
      <c r="AS41" s="50"/>
      <c r="AT41" s="50"/>
      <c r="AU41" s="50"/>
    </row>
    <row r="42" spans="1:47" s="39" customFormat="1" ht="14.25" customHeight="1" x14ac:dyDescent="0.45">
      <c r="B42" s="205"/>
      <c r="C42" s="204"/>
      <c r="D42" s="204"/>
      <c r="E42" s="204"/>
      <c r="F42" s="204"/>
      <c r="G42" s="204"/>
      <c r="H42" s="204"/>
      <c r="I42" s="204"/>
      <c r="J42" s="205"/>
      <c r="K42" s="205"/>
      <c r="L42" s="222" t="s">
        <v>359</v>
      </c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AO42" s="50"/>
      <c r="AP42" s="50"/>
      <c r="AQ42" s="50"/>
      <c r="AR42" s="50"/>
      <c r="AS42" s="50"/>
      <c r="AT42" s="50"/>
      <c r="AU42" s="50"/>
    </row>
    <row r="43" spans="1:47" s="227" customFormat="1" ht="14.25" customHeight="1" x14ac:dyDescent="0.35">
      <c r="A43" s="223" t="s">
        <v>342</v>
      </c>
      <c r="B43" s="223" t="s">
        <v>360</v>
      </c>
      <c r="C43" s="224"/>
      <c r="D43" s="224" t="s">
        <v>317</v>
      </c>
      <c r="E43" s="224"/>
      <c r="F43" s="224"/>
      <c r="G43" s="224"/>
      <c r="H43" s="224"/>
      <c r="I43" s="224"/>
      <c r="J43" s="225"/>
      <c r="K43" s="225"/>
      <c r="L43" s="226" t="s">
        <v>61</v>
      </c>
      <c r="M43" s="226" t="s">
        <v>60</v>
      </c>
      <c r="N43" s="226" t="s">
        <v>59</v>
      </c>
      <c r="O43" s="226" t="s">
        <v>47</v>
      </c>
      <c r="P43" s="226" t="s">
        <v>62</v>
      </c>
      <c r="Q43" s="226" t="s">
        <v>49</v>
      </c>
      <c r="R43" s="226" t="s">
        <v>50</v>
      </c>
      <c r="S43" s="226" t="s">
        <v>51</v>
      </c>
      <c r="T43" s="226" t="s">
        <v>52</v>
      </c>
      <c r="U43" s="226" t="s">
        <v>53</v>
      </c>
      <c r="V43" s="226" t="s">
        <v>54</v>
      </c>
      <c r="X43" s="206" t="s">
        <v>70</v>
      </c>
      <c r="AA43" s="223" t="s">
        <v>76</v>
      </c>
      <c r="AC43" s="206" t="s">
        <v>134</v>
      </c>
      <c r="AD43" s="206" t="s">
        <v>135</v>
      </c>
      <c r="AE43" s="206" t="s">
        <v>70</v>
      </c>
      <c r="AH43" s="223" t="s">
        <v>116</v>
      </c>
      <c r="AI43" s="223" t="s">
        <v>372</v>
      </c>
      <c r="AO43" s="228"/>
      <c r="AP43" s="228"/>
      <c r="AQ43" s="228"/>
      <c r="AR43" s="228"/>
      <c r="AS43" s="228"/>
      <c r="AT43" s="228"/>
      <c r="AU43" s="228"/>
    </row>
    <row r="44" spans="1:47" s="227" customFormat="1" ht="14.25" x14ac:dyDescent="0.35">
      <c r="A44" s="223"/>
      <c r="B44" s="223" t="s">
        <v>75</v>
      </c>
      <c r="C44" s="224"/>
      <c r="D44" s="223" t="s">
        <v>75</v>
      </c>
      <c r="E44" s="229"/>
      <c r="F44" s="223"/>
      <c r="G44" s="223"/>
      <c r="H44" s="229"/>
      <c r="I44" s="229"/>
      <c r="J44" s="225"/>
      <c r="K44" s="225"/>
      <c r="R44" s="223" t="s">
        <v>337</v>
      </c>
      <c r="S44" s="223" t="s">
        <v>337</v>
      </c>
      <c r="T44" s="223" t="s">
        <v>337</v>
      </c>
      <c r="U44" s="223" t="s">
        <v>337</v>
      </c>
      <c r="V44" s="223" t="s">
        <v>337</v>
      </c>
      <c r="W44" s="223"/>
      <c r="X44" s="206" t="s">
        <v>337</v>
      </c>
      <c r="Y44" s="223"/>
      <c r="Z44" s="223"/>
      <c r="AA44" s="206" t="s">
        <v>337</v>
      </c>
      <c r="AC44" s="206" t="s">
        <v>337</v>
      </c>
      <c r="AD44" s="206" t="s">
        <v>337</v>
      </c>
      <c r="AE44" s="206" t="s">
        <v>337</v>
      </c>
      <c r="AI44" s="206" t="s">
        <v>337</v>
      </c>
      <c r="AJ44" s="223" t="s">
        <v>23</v>
      </c>
      <c r="AK44" s="223"/>
      <c r="AL44" s="223"/>
      <c r="AM44" s="223"/>
      <c r="AN44" s="223"/>
      <c r="AO44" s="228"/>
      <c r="AP44" s="228"/>
      <c r="AQ44" s="228"/>
      <c r="AR44" s="228"/>
      <c r="AS44" s="228"/>
      <c r="AT44" s="228"/>
      <c r="AU44" s="228"/>
    </row>
    <row r="45" spans="1:47" s="39" customFormat="1" ht="19.149999999999999" customHeight="1" x14ac:dyDescent="0.45">
      <c r="A45" s="39">
        <f>Außenklima!C7</f>
        <v>0</v>
      </c>
      <c r="B45" s="59">
        <f>D45+X45*$D$7/8</f>
        <v>19.41</v>
      </c>
      <c r="C45" s="204"/>
      <c r="D45" s="204">
        <f>Außenklima!E7</f>
        <v>19.41</v>
      </c>
      <c r="E45" s="204"/>
      <c r="F45" s="22"/>
      <c r="G45" s="204"/>
      <c r="H45" s="204"/>
      <c r="I45" s="204"/>
      <c r="K45" s="205"/>
      <c r="L45" s="178">
        <v>0</v>
      </c>
      <c r="M45" s="178">
        <v>0</v>
      </c>
      <c r="N45" s="178">
        <v>0</v>
      </c>
      <c r="O45" s="178">
        <f>93807.6/(10000-RB!$D$22)*N45+0.912018</f>
        <v>0.912018</v>
      </c>
      <c r="P45" s="178">
        <f>L45*RB!$E$16+M45*RB!$F$16+N45*RB!$G$16</f>
        <v>0</v>
      </c>
      <c r="Q45" s="177">
        <f>RB!$D$23*EXP(-RB!$D$26/O45)</f>
        <v>9.5171021266454723</v>
      </c>
      <c r="R45" s="177">
        <f>IF(P45&gt;0,Q45*P45,0)</f>
        <v>0</v>
      </c>
      <c r="S45" s="177">
        <f>RB!$D$24*(RB!$D$23-Q45)*N45*(1+$G$16)/2</f>
        <v>0</v>
      </c>
      <c r="T45" s="177">
        <f>RB!$D$25*(Q45+RB!$D$24*(RB!$D$23-Q45))*N45*(1-$G$16)/2</f>
        <v>0</v>
      </c>
      <c r="U45" s="177">
        <f>S45+T45</f>
        <v>0</v>
      </c>
      <c r="V45" s="177">
        <f>R45+U45</f>
        <v>0</v>
      </c>
      <c r="X45" s="51">
        <f>V45</f>
        <v>0</v>
      </c>
      <c r="AA45" s="39">
        <v>0</v>
      </c>
      <c r="AC45" s="39">
        <f t="shared" ref="AC45:AC69" si="0">R45*(1-(1-P45)^$AC$38)</f>
        <v>0</v>
      </c>
      <c r="AD45" s="39">
        <f t="shared" ref="AD45:AD69" si="1">U45*$AC$38*($AC$38+3)/($AC$38+1)/($AC$38+2)</f>
        <v>0</v>
      </c>
      <c r="AE45" s="39">
        <f>AC45+AD45</f>
        <v>0</v>
      </c>
      <c r="AH45" s="39">
        <v>1</v>
      </c>
      <c r="AI45" s="39">
        <f t="shared" ref="AI45:AI69" si="2">IF(AH45=1,AE45*AH45,V45*AH45)</f>
        <v>0</v>
      </c>
      <c r="AJ45" s="39">
        <f>AI45*$W$7</f>
        <v>0</v>
      </c>
      <c r="AO45" s="50"/>
      <c r="AP45" s="50"/>
      <c r="AQ45" s="50"/>
      <c r="AR45" s="50"/>
      <c r="AS45" s="50"/>
      <c r="AT45" s="50"/>
      <c r="AU45" s="50"/>
    </row>
    <row r="46" spans="1:47" s="39" customFormat="1" ht="14.25" x14ac:dyDescent="0.45">
      <c r="A46" s="39">
        <f>Außenklima!C8</f>
        <v>1</v>
      </c>
      <c r="B46" s="59">
        <f t="shared" ref="B46:B69" si="3">D46+X46*$D$7/8</f>
        <v>18.28</v>
      </c>
      <c r="C46" s="204"/>
      <c r="D46" s="204">
        <f>Außenklima!E8</f>
        <v>18.28</v>
      </c>
      <c r="E46" s="204"/>
      <c r="F46" s="204"/>
      <c r="G46" s="48"/>
      <c r="H46" s="204"/>
      <c r="I46" s="204"/>
      <c r="K46" s="205"/>
      <c r="L46" s="178">
        <v>0</v>
      </c>
      <c r="M46" s="178">
        <v>0</v>
      </c>
      <c r="N46" s="178">
        <v>0</v>
      </c>
      <c r="O46" s="178">
        <f>93807.6/(10000-RB!$D$22)*N46+0.912018</f>
        <v>0.912018</v>
      </c>
      <c r="P46" s="178">
        <f>L46*RB!$E$16+M46*RB!$F$16+N46*RB!$G$16</f>
        <v>0</v>
      </c>
      <c r="Q46" s="177">
        <f>RB!$D$23*EXP(-RB!$D$26/O46)</f>
        <v>9.5171021266454723</v>
      </c>
      <c r="R46" s="177">
        <f t="shared" ref="R46:R69" si="4">IF(P46&gt;0,Q46*P46,0)</f>
        <v>0</v>
      </c>
      <c r="S46" s="177">
        <f>RB!$D$24*(RB!$D$23-Q46)*N46*(1+$G$16)/2</f>
        <v>0</v>
      </c>
      <c r="T46" s="177">
        <f>RB!$D$25*(Q46+RB!$D$24*(RB!$D$23-Q46))*N46*(1-$G$16)/2</f>
        <v>0</v>
      </c>
      <c r="U46" s="177">
        <f t="shared" ref="U46:U69" si="5">S46+T46</f>
        <v>0</v>
      </c>
      <c r="V46" s="177">
        <f t="shared" ref="V46:V69" si="6">R46+U46</f>
        <v>0</v>
      </c>
      <c r="X46" s="51">
        <f t="shared" ref="X46:X69" si="7">V46</f>
        <v>0</v>
      </c>
      <c r="AA46" s="39">
        <v>0</v>
      </c>
      <c r="AC46" s="39">
        <f t="shared" si="0"/>
        <v>0</v>
      </c>
      <c r="AD46" s="39">
        <f t="shared" si="1"/>
        <v>0</v>
      </c>
      <c r="AE46" s="39">
        <f t="shared" ref="AE46:AE69" si="8">AC46+AD46</f>
        <v>0</v>
      </c>
      <c r="AH46" s="39">
        <v>1</v>
      </c>
      <c r="AI46" s="39">
        <f t="shared" si="2"/>
        <v>0</v>
      </c>
      <c r="AJ46" s="39">
        <f t="shared" ref="AJ46:AJ69" si="9">AI46*$W$7</f>
        <v>0</v>
      </c>
      <c r="AO46" s="50"/>
      <c r="AP46" s="50"/>
      <c r="AQ46" s="50"/>
      <c r="AR46" s="50"/>
      <c r="AS46" s="50"/>
      <c r="AT46" s="50"/>
      <c r="AU46" s="50"/>
    </row>
    <row r="47" spans="1:47" s="39" customFormat="1" ht="14.25" x14ac:dyDescent="0.45">
      <c r="A47" s="39">
        <f>Außenklima!C9</f>
        <v>2</v>
      </c>
      <c r="B47" s="59">
        <f t="shared" si="3"/>
        <v>17.37</v>
      </c>
      <c r="C47" s="204"/>
      <c r="D47" s="204">
        <f>Außenklima!E9</f>
        <v>17.37</v>
      </c>
      <c r="E47" s="204"/>
      <c r="F47" s="22"/>
      <c r="G47" s="48"/>
      <c r="H47" s="204"/>
      <c r="I47" s="204"/>
      <c r="K47" s="205"/>
      <c r="L47" s="178">
        <v>0</v>
      </c>
      <c r="M47" s="178">
        <v>0</v>
      </c>
      <c r="N47" s="178">
        <v>0</v>
      </c>
      <c r="O47" s="178">
        <f>93807.6/(10000-RB!$D$22)*N47+0.912018</f>
        <v>0.912018</v>
      </c>
      <c r="P47" s="178">
        <f>L47*RB!$E$16+M47*RB!$F$16+N47*RB!$G$16</f>
        <v>0</v>
      </c>
      <c r="Q47" s="177">
        <f>RB!$D$23*EXP(-RB!$D$26/O47)</f>
        <v>9.5171021266454723</v>
      </c>
      <c r="R47" s="177">
        <f t="shared" si="4"/>
        <v>0</v>
      </c>
      <c r="S47" s="177">
        <f>RB!$D$24*(RB!$D$23-Q47)*N47*(1+$G$16)/2</f>
        <v>0</v>
      </c>
      <c r="T47" s="177">
        <f>RB!$D$25*(Q47+RB!$D$24*(RB!$D$23-Q47))*N47*(1-$G$16)/2</f>
        <v>0</v>
      </c>
      <c r="U47" s="177">
        <f t="shared" si="5"/>
        <v>0</v>
      </c>
      <c r="V47" s="177">
        <f t="shared" si="6"/>
        <v>0</v>
      </c>
      <c r="X47" s="51">
        <f t="shared" si="7"/>
        <v>0</v>
      </c>
      <c r="AA47" s="39">
        <v>0</v>
      </c>
      <c r="AC47" s="39">
        <f t="shared" si="0"/>
        <v>0</v>
      </c>
      <c r="AD47" s="39">
        <f t="shared" si="1"/>
        <v>0</v>
      </c>
      <c r="AE47" s="39">
        <f t="shared" si="8"/>
        <v>0</v>
      </c>
      <c r="AH47" s="39">
        <v>1</v>
      </c>
      <c r="AI47" s="39">
        <f t="shared" si="2"/>
        <v>0</v>
      </c>
      <c r="AJ47" s="39">
        <f t="shared" si="9"/>
        <v>0</v>
      </c>
      <c r="AO47" s="50"/>
      <c r="AP47" s="50"/>
      <c r="AQ47" s="50"/>
      <c r="AR47" s="50"/>
      <c r="AS47" s="50"/>
      <c r="AT47" s="50"/>
      <c r="AU47" s="50"/>
    </row>
    <row r="48" spans="1:47" s="39" customFormat="1" ht="14.25" x14ac:dyDescent="0.45">
      <c r="A48" s="39">
        <f>Außenklima!C10</f>
        <v>3</v>
      </c>
      <c r="B48" s="59">
        <f t="shared" si="3"/>
        <v>16.63</v>
      </c>
      <c r="C48" s="204"/>
      <c r="D48" s="204">
        <f>Außenklima!E10</f>
        <v>16.63</v>
      </c>
      <c r="E48" s="204"/>
      <c r="F48" s="22"/>
      <c r="G48" s="48"/>
      <c r="H48" s="204"/>
      <c r="I48" s="204"/>
      <c r="K48" s="205"/>
      <c r="L48" s="178">
        <v>0</v>
      </c>
      <c r="M48" s="178">
        <v>0</v>
      </c>
      <c r="N48" s="178">
        <v>0</v>
      </c>
      <c r="O48" s="178">
        <f>93807.6/(10000-RB!$D$22)*N48+0.912018</f>
        <v>0.912018</v>
      </c>
      <c r="P48" s="178">
        <f>L48*RB!$E$16+M48*RB!$F$16+N48*RB!$G$16</f>
        <v>0</v>
      </c>
      <c r="Q48" s="177">
        <f>RB!$D$23*EXP(-RB!$D$26/O48)</f>
        <v>9.5171021266454723</v>
      </c>
      <c r="R48" s="177">
        <f t="shared" si="4"/>
        <v>0</v>
      </c>
      <c r="S48" s="177">
        <f>RB!$D$24*(RB!$D$23-Q48)*N48*(1+$G$16)/2</f>
        <v>0</v>
      </c>
      <c r="T48" s="177">
        <f>RB!$D$25*(Q48+RB!$D$24*(RB!$D$23-Q48))*N48*(1-$G$16)/2</f>
        <v>0</v>
      </c>
      <c r="U48" s="177">
        <f t="shared" si="5"/>
        <v>0</v>
      </c>
      <c r="V48" s="177">
        <f t="shared" si="6"/>
        <v>0</v>
      </c>
      <c r="X48" s="51">
        <f t="shared" si="7"/>
        <v>0</v>
      </c>
      <c r="AA48" s="39">
        <v>0</v>
      </c>
      <c r="AC48" s="39">
        <f t="shared" si="0"/>
        <v>0</v>
      </c>
      <c r="AD48" s="39">
        <f t="shared" si="1"/>
        <v>0</v>
      </c>
      <c r="AE48" s="39">
        <f t="shared" si="8"/>
        <v>0</v>
      </c>
      <c r="AH48" s="39">
        <v>1</v>
      </c>
      <c r="AI48" s="39">
        <f t="shared" si="2"/>
        <v>0</v>
      </c>
      <c r="AJ48" s="39">
        <f t="shared" si="9"/>
        <v>0</v>
      </c>
      <c r="AO48" s="50"/>
      <c r="AP48" s="50"/>
      <c r="AQ48" s="50"/>
      <c r="AR48" s="50"/>
      <c r="AS48" s="50"/>
      <c r="AT48" s="50"/>
      <c r="AU48" s="50"/>
    </row>
    <row r="49" spans="1:47" s="39" customFormat="1" ht="14.25" x14ac:dyDescent="0.45">
      <c r="A49" s="39">
        <f>Außenklima!C11</f>
        <v>4</v>
      </c>
      <c r="B49" s="59">
        <f t="shared" si="3"/>
        <v>16.07</v>
      </c>
      <c r="C49" s="204"/>
      <c r="D49" s="204">
        <f>Außenklima!E11</f>
        <v>16.07</v>
      </c>
      <c r="E49" s="204"/>
      <c r="F49" s="22"/>
      <c r="G49" s="48"/>
      <c r="H49" s="204"/>
      <c r="I49" s="204"/>
      <c r="K49" s="205"/>
      <c r="L49" s="178">
        <v>0</v>
      </c>
      <c r="M49" s="178">
        <v>0</v>
      </c>
      <c r="N49" s="178">
        <v>0</v>
      </c>
      <c r="O49" s="178">
        <f>93807.6/(10000-RB!$D$22)*N49+0.912018</f>
        <v>0.912018</v>
      </c>
      <c r="P49" s="178">
        <f>L49*RB!$E$16+M49*RB!$F$16+N49*RB!$G$16</f>
        <v>0</v>
      </c>
      <c r="Q49" s="177">
        <f>RB!$D$23*EXP(-RB!$D$26/O49)</f>
        <v>9.5171021266454723</v>
      </c>
      <c r="R49" s="177">
        <f t="shared" si="4"/>
        <v>0</v>
      </c>
      <c r="S49" s="177">
        <f>RB!$D$24*(RB!$D$23-Q49)*N49*(1+$G$16)/2</f>
        <v>0</v>
      </c>
      <c r="T49" s="177">
        <f>RB!$D$25*(Q49+RB!$D$24*(RB!$D$23-Q49))*N49*(1-$G$16)/2</f>
        <v>0</v>
      </c>
      <c r="U49" s="177">
        <f t="shared" si="5"/>
        <v>0</v>
      </c>
      <c r="V49" s="177">
        <f t="shared" si="6"/>
        <v>0</v>
      </c>
      <c r="X49" s="51">
        <f t="shared" si="7"/>
        <v>0</v>
      </c>
      <c r="AA49" s="39">
        <v>0</v>
      </c>
      <c r="AC49" s="39">
        <f t="shared" si="0"/>
        <v>0</v>
      </c>
      <c r="AD49" s="39">
        <f t="shared" si="1"/>
        <v>0</v>
      </c>
      <c r="AE49" s="39">
        <f t="shared" si="8"/>
        <v>0</v>
      </c>
      <c r="AH49" s="51">
        <f t="shared" ref="AH49:AH66" si="10">$AD$7</f>
        <v>0</v>
      </c>
      <c r="AI49" s="39">
        <f t="shared" si="2"/>
        <v>0</v>
      </c>
      <c r="AJ49" s="39">
        <f t="shared" si="9"/>
        <v>0</v>
      </c>
      <c r="AO49" s="50"/>
      <c r="AP49" s="50"/>
      <c r="AQ49" s="50"/>
      <c r="AR49" s="50"/>
      <c r="AS49" s="50"/>
      <c r="AT49" s="50"/>
      <c r="AU49" s="50"/>
    </row>
    <row r="50" spans="1:47" s="39" customFormat="1" ht="14.25" x14ac:dyDescent="0.45">
      <c r="A50" s="39">
        <f>Außenklima!C12</f>
        <v>5</v>
      </c>
      <c r="B50" s="59">
        <f t="shared" si="3"/>
        <v>15.719999999999999</v>
      </c>
      <c r="C50" s="204"/>
      <c r="D50" s="204">
        <f>Außenklima!E12</f>
        <v>15.719999999999999</v>
      </c>
      <c r="E50" s="204"/>
      <c r="F50" s="22"/>
      <c r="G50" s="48"/>
      <c r="H50" s="204"/>
      <c r="I50" s="204"/>
      <c r="K50" s="205"/>
      <c r="L50" s="178">
        <v>0</v>
      </c>
      <c r="M50" s="178">
        <v>0</v>
      </c>
      <c r="N50" s="178">
        <v>0</v>
      </c>
      <c r="O50" s="178">
        <f>93807.6/(10000-RB!$D$22)*N50+0.912018</f>
        <v>0.912018</v>
      </c>
      <c r="P50" s="178">
        <f>L50*RB!$E$16+M50*RB!$F$16+N50*RB!$G$16</f>
        <v>0</v>
      </c>
      <c r="Q50" s="177">
        <f>RB!$D$23*EXP(-RB!$D$26/O50)</f>
        <v>9.5171021266454723</v>
      </c>
      <c r="R50" s="177">
        <f t="shared" si="4"/>
        <v>0</v>
      </c>
      <c r="S50" s="177">
        <f>RB!$D$24*(RB!$D$23-Q50)*N50*(1+$G$16)/2</f>
        <v>0</v>
      </c>
      <c r="T50" s="177">
        <f>RB!$D$25*(Q50+RB!$D$24*(RB!$D$23-Q50))*N50*(1-$G$16)/2</f>
        <v>0</v>
      </c>
      <c r="U50" s="177">
        <f t="shared" si="5"/>
        <v>0</v>
      </c>
      <c r="V50" s="177">
        <f t="shared" si="6"/>
        <v>0</v>
      </c>
      <c r="X50" s="51">
        <f t="shared" si="7"/>
        <v>0</v>
      </c>
      <c r="AA50" s="39">
        <v>0</v>
      </c>
      <c r="AC50" s="39">
        <f t="shared" si="0"/>
        <v>0</v>
      </c>
      <c r="AD50" s="39">
        <f t="shared" si="1"/>
        <v>0</v>
      </c>
      <c r="AE50" s="39">
        <f t="shared" si="8"/>
        <v>0</v>
      </c>
      <c r="AH50" s="51">
        <f t="shared" si="10"/>
        <v>0</v>
      </c>
      <c r="AI50" s="39">
        <f t="shared" si="2"/>
        <v>0</v>
      </c>
      <c r="AJ50" s="39">
        <f t="shared" si="9"/>
        <v>0</v>
      </c>
      <c r="AO50" s="50"/>
      <c r="AP50" s="50"/>
      <c r="AQ50" s="50"/>
      <c r="AR50" s="50"/>
      <c r="AS50" s="50"/>
      <c r="AT50" s="50"/>
      <c r="AU50" s="50"/>
    </row>
    <row r="51" spans="1:47" s="39" customFormat="1" ht="14.25" x14ac:dyDescent="0.45">
      <c r="A51" s="39">
        <f>Außenklima!C13</f>
        <v>6</v>
      </c>
      <c r="B51" s="59">
        <f t="shared" si="3"/>
        <v>17.291833239030264</v>
      </c>
      <c r="C51" s="204"/>
      <c r="D51" s="204">
        <f>Außenklima!E13</f>
        <v>15.76</v>
      </c>
      <c r="E51" s="204"/>
      <c r="F51" s="22"/>
      <c r="G51" s="48"/>
      <c r="H51" s="204"/>
      <c r="I51" s="204"/>
      <c r="K51" s="205"/>
      <c r="L51" s="178">
        <v>-0.442</v>
      </c>
      <c r="M51" s="178">
        <v>0.89200000000000002</v>
      </c>
      <c r="N51" s="178">
        <v>9.7000000000000003E-2</v>
      </c>
      <c r="O51" s="178">
        <f>93807.6/(10000-RB!$D$22)*N51+0.912018</f>
        <v>1.8468173836038628</v>
      </c>
      <c r="P51" s="178">
        <f>L51*RB!$E$16+M51*RB!$F$16+N51*RB!$G$16</f>
        <v>-0.89200000000000013</v>
      </c>
      <c r="Q51" s="177">
        <f>RB!$D$23*EXP(-RB!$D$26/O51)</f>
        <v>115.65126288822464</v>
      </c>
      <c r="R51" s="177">
        <f t="shared" si="4"/>
        <v>0</v>
      </c>
      <c r="S51" s="177">
        <f>RB!$D$24*(RB!$D$23-Q51)*N51*(1+$G$16)/2</f>
        <v>19.489595478723729</v>
      </c>
      <c r="T51" s="177">
        <f>RB!$D$25*(Q51+RB!$D$24*(RB!$D$23-Q51))*N51*(1-$G$16)/2</f>
        <v>5.0197363457605251</v>
      </c>
      <c r="U51" s="177">
        <f t="shared" si="5"/>
        <v>24.509331824484253</v>
      </c>
      <c r="V51" s="177">
        <f t="shared" si="6"/>
        <v>24.509331824484253</v>
      </c>
      <c r="X51" s="51">
        <f t="shared" si="7"/>
        <v>24.509331824484253</v>
      </c>
      <c r="AA51" s="39">
        <v>24.515823066047034</v>
      </c>
      <c r="AC51" s="39">
        <f t="shared" si="0"/>
        <v>0</v>
      </c>
      <c r="AD51" s="39">
        <f t="shared" si="1"/>
        <v>0</v>
      </c>
      <c r="AE51" s="39">
        <f t="shared" si="8"/>
        <v>0</v>
      </c>
      <c r="AH51" s="51">
        <f t="shared" si="10"/>
        <v>0</v>
      </c>
      <c r="AI51" s="39">
        <f t="shared" si="2"/>
        <v>0</v>
      </c>
      <c r="AJ51" s="39">
        <f t="shared" si="9"/>
        <v>0</v>
      </c>
      <c r="AO51" s="50"/>
      <c r="AP51" s="50"/>
      <c r="AQ51" s="50"/>
      <c r="AR51" s="50"/>
      <c r="AS51" s="50"/>
      <c r="AT51" s="50"/>
      <c r="AU51" s="50"/>
    </row>
    <row r="52" spans="1:47" s="39" customFormat="1" ht="14.25" x14ac:dyDescent="0.45">
      <c r="A52" s="39">
        <f>Außenklima!C14</f>
        <v>7</v>
      </c>
      <c r="B52" s="59">
        <f t="shared" si="3"/>
        <v>20.852141345136555</v>
      </c>
      <c r="C52" s="204"/>
      <c r="D52" s="204">
        <f>Außenklima!E14</f>
        <v>17.170000000000002</v>
      </c>
      <c r="E52" s="204"/>
      <c r="F52" s="22"/>
      <c r="G52" s="48"/>
      <c r="H52" s="204"/>
      <c r="I52" s="204"/>
      <c r="K52" s="205"/>
      <c r="L52" s="178">
        <v>-0.26500000000000001</v>
      </c>
      <c r="M52" s="178">
        <v>0.92900000000000005</v>
      </c>
      <c r="N52" s="178">
        <v>0.25700000000000001</v>
      </c>
      <c r="O52" s="178">
        <f>93807.6/(10000-RB!$D$22)*N52+0.912018</f>
        <v>3.3887545111978632</v>
      </c>
      <c r="P52" s="178">
        <f>L52*RB!$E$16+M52*RB!$F$16+N52*RB!$G$16</f>
        <v>-0.92900000000000005</v>
      </c>
      <c r="Q52" s="177">
        <f>RB!$D$23*EXP(-RB!$D$26/O52)</f>
        <v>350.47242803954708</v>
      </c>
      <c r="R52" s="177">
        <f t="shared" si="4"/>
        <v>0</v>
      </c>
      <c r="S52" s="177">
        <f>RB!$D$24*(RB!$D$23-Q52)*N52*(1+$G$16)/2</f>
        <v>41.589266767973761</v>
      </c>
      <c r="T52" s="177">
        <f>RB!$D$25*(Q52+RB!$D$24*(RB!$D$23-Q52))*N52*(1-$G$16)/2</f>
        <v>17.324994754211112</v>
      </c>
      <c r="U52" s="177">
        <f t="shared" si="5"/>
        <v>58.914261522184873</v>
      </c>
      <c r="V52" s="177">
        <f t="shared" si="6"/>
        <v>58.914261522184873</v>
      </c>
      <c r="X52" s="51">
        <f t="shared" si="7"/>
        <v>58.914261522184873</v>
      </c>
      <c r="AA52" s="39">
        <v>58.955343355966775</v>
      </c>
      <c r="AC52" s="39">
        <f t="shared" si="0"/>
        <v>0</v>
      </c>
      <c r="AD52" s="39">
        <f t="shared" si="1"/>
        <v>0</v>
      </c>
      <c r="AE52" s="39">
        <f t="shared" si="8"/>
        <v>0</v>
      </c>
      <c r="AH52" s="51">
        <f t="shared" si="10"/>
        <v>0</v>
      </c>
      <c r="AI52" s="39">
        <f t="shared" si="2"/>
        <v>0</v>
      </c>
      <c r="AJ52" s="39">
        <f t="shared" si="9"/>
        <v>0</v>
      </c>
      <c r="AO52" s="50"/>
      <c r="AP52" s="50"/>
      <c r="AQ52" s="50"/>
      <c r="AR52" s="50"/>
      <c r="AS52" s="50"/>
      <c r="AT52" s="50"/>
      <c r="AU52" s="50"/>
    </row>
    <row r="53" spans="1:47" s="39" customFormat="1" ht="14.25" x14ac:dyDescent="0.45">
      <c r="A53" s="39">
        <f>Außenklima!C15</f>
        <v>8</v>
      </c>
      <c r="B53" s="59">
        <f t="shared" si="3"/>
        <v>25.047442340025544</v>
      </c>
      <c r="C53" s="204"/>
      <c r="D53" s="204">
        <f>Außenklima!E15</f>
        <v>19.509999999999998</v>
      </c>
      <c r="E53" s="204"/>
      <c r="F53" s="22"/>
      <c r="G53" s="48"/>
      <c r="H53" s="204"/>
      <c r="I53" s="204"/>
      <c r="K53" s="205"/>
      <c r="L53" s="178">
        <v>-8.7999999999999995E-2</v>
      </c>
      <c r="M53" s="178">
        <v>0.90300000000000002</v>
      </c>
      <c r="N53" s="178">
        <v>0.42</v>
      </c>
      <c r="O53" s="178">
        <f>93807.6/(10000-RB!$D$22)*N53+0.912018</f>
        <v>4.9596029599342515</v>
      </c>
      <c r="P53" s="178">
        <f>L53*RB!$E$16+M53*RB!$F$16+N53*RB!$G$16</f>
        <v>-0.90300000000000002</v>
      </c>
      <c r="Q53" s="177">
        <f>RB!$D$23*EXP(-RB!$D$26/O53)</f>
        <v>533.72079777629745</v>
      </c>
      <c r="R53" s="177">
        <f t="shared" si="4"/>
        <v>0</v>
      </c>
      <c r="S53" s="177">
        <f>RB!$D$24*(RB!$D$23-Q53)*N53*(1+$G$16)/2</f>
        <v>55.152336611503529</v>
      </c>
      <c r="T53" s="177">
        <f>RB!$D$25*(Q53+RB!$D$24*(RB!$D$23-Q53))*N53*(1-$G$16)/2</f>
        <v>33.446740828905199</v>
      </c>
      <c r="U53" s="177">
        <f t="shared" si="5"/>
        <v>88.599077440408735</v>
      </c>
      <c r="V53" s="177">
        <f t="shared" si="6"/>
        <v>88.599077440408735</v>
      </c>
      <c r="X53" s="51">
        <f t="shared" si="7"/>
        <v>88.599077440408735</v>
      </c>
      <c r="AA53" s="39">
        <v>88.677157276151192</v>
      </c>
      <c r="AC53" s="39">
        <f t="shared" si="0"/>
        <v>0</v>
      </c>
      <c r="AD53" s="39">
        <f t="shared" si="1"/>
        <v>0</v>
      </c>
      <c r="AE53" s="39">
        <f t="shared" si="8"/>
        <v>0</v>
      </c>
      <c r="AH53" s="51">
        <f t="shared" si="10"/>
        <v>0</v>
      </c>
      <c r="AI53" s="39">
        <f t="shared" si="2"/>
        <v>0</v>
      </c>
      <c r="AJ53" s="39">
        <f t="shared" si="9"/>
        <v>0</v>
      </c>
      <c r="AO53" s="50"/>
      <c r="AP53" s="50"/>
      <c r="AQ53" s="50"/>
      <c r="AR53" s="50"/>
      <c r="AS53" s="50"/>
      <c r="AT53" s="50"/>
      <c r="AU53" s="50"/>
    </row>
    <row r="54" spans="1:47" s="39" customFormat="1" ht="14.25" x14ac:dyDescent="0.45">
      <c r="A54" s="39">
        <f>Außenklima!C16</f>
        <v>9</v>
      </c>
      <c r="B54" s="59">
        <f t="shared" si="3"/>
        <v>29.153763670148905</v>
      </c>
      <c r="C54" s="204"/>
      <c r="D54" s="204">
        <f>Außenklima!E16</f>
        <v>22.04</v>
      </c>
      <c r="E54" s="204"/>
      <c r="F54" s="22"/>
      <c r="G54" s="48"/>
      <c r="H54" s="204"/>
      <c r="I54" s="204"/>
      <c r="K54" s="205"/>
      <c r="L54" s="178">
        <v>7.9000000000000001E-2</v>
      </c>
      <c r="M54" s="178">
        <v>0.81599999999999995</v>
      </c>
      <c r="N54" s="178">
        <v>0.57299999999999995</v>
      </c>
      <c r="O54" s="178">
        <f>93807.6/(10000-RB!$D$22)*N54+0.912018</f>
        <v>6.4340803381960141</v>
      </c>
      <c r="P54" s="178">
        <f>L54*RB!$E$16+M54*RB!$F$16+N54*RB!$G$16</f>
        <v>-0.81599999999999995</v>
      </c>
      <c r="Q54" s="177">
        <f>RB!$D$23*EXP(-RB!$D$26/O54)</f>
        <v>657.07810450949955</v>
      </c>
      <c r="R54" s="177">
        <f t="shared" si="4"/>
        <v>0</v>
      </c>
      <c r="S54" s="177">
        <f>RB!$D$24*(RB!$D$23-Q54)*N54*(1+$G$16)/2</f>
        <v>63.474702778323454</v>
      </c>
      <c r="T54" s="177">
        <f>RB!$D$25*(Q54+RB!$D$24*(RB!$D$23-Q54))*N54*(1-$G$16)/2</f>
        <v>50.345515944059009</v>
      </c>
      <c r="U54" s="177">
        <f t="shared" si="5"/>
        <v>113.82021872238246</v>
      </c>
      <c r="V54" s="177">
        <f t="shared" si="6"/>
        <v>113.82021872238246</v>
      </c>
      <c r="X54" s="51">
        <f t="shared" si="7"/>
        <v>113.82021872238246</v>
      </c>
      <c r="AA54" s="39">
        <v>165.68881333985118</v>
      </c>
      <c r="AC54" s="39">
        <f t="shared" si="0"/>
        <v>0</v>
      </c>
      <c r="AD54" s="39">
        <f t="shared" si="1"/>
        <v>0</v>
      </c>
      <c r="AE54" s="39">
        <f t="shared" si="8"/>
        <v>0</v>
      </c>
      <c r="AH54" s="51">
        <f t="shared" si="10"/>
        <v>0</v>
      </c>
      <c r="AI54" s="39">
        <f t="shared" si="2"/>
        <v>0</v>
      </c>
      <c r="AJ54" s="39">
        <f t="shared" si="9"/>
        <v>0</v>
      </c>
      <c r="AO54" s="50"/>
      <c r="AP54" s="50"/>
      <c r="AQ54" s="50"/>
      <c r="AR54" s="50"/>
      <c r="AS54" s="50"/>
      <c r="AT54" s="50"/>
      <c r="AU54" s="50"/>
    </row>
    <row r="55" spans="1:47" s="39" customFormat="1" ht="14.25" x14ac:dyDescent="0.45">
      <c r="A55" s="39">
        <f>Außenklima!C17</f>
        <v>10</v>
      </c>
      <c r="B55" s="59">
        <f t="shared" si="3"/>
        <v>32.728917223368214</v>
      </c>
      <c r="C55" s="204"/>
      <c r="D55" s="204">
        <f>Außenklima!E17</f>
        <v>24.33</v>
      </c>
      <c r="E55" s="204"/>
      <c r="F55" s="22"/>
      <c r="G55" s="48"/>
      <c r="H55" s="204"/>
      <c r="I55" s="204"/>
      <c r="K55" s="205"/>
      <c r="L55" s="178">
        <v>0.224</v>
      </c>
      <c r="M55" s="178">
        <v>0.67300000000000004</v>
      </c>
      <c r="N55" s="178">
        <v>0.70499999999999996</v>
      </c>
      <c r="O55" s="178">
        <f>93807.6/(10000-RB!$D$22)*N55+0.912018</f>
        <v>7.7061784684610641</v>
      </c>
      <c r="P55" s="178">
        <f>L55*RB!$E$16+M55*RB!$F$16+N55*RB!$G$16</f>
        <v>-0.67300000000000004</v>
      </c>
      <c r="Q55" s="177">
        <f>RB!$D$23*EXP(-RB!$D$26/O55)</f>
        <v>737.49294370455254</v>
      </c>
      <c r="R55" s="177">
        <f t="shared" si="4"/>
        <v>0</v>
      </c>
      <c r="S55" s="177">
        <f>RB!$D$24*(RB!$D$23-Q55)*N55*(1+$G$16)/2</f>
        <v>68.657852535600369</v>
      </c>
      <c r="T55" s="177">
        <f>RB!$D$25*(Q55+RB!$D$24*(RB!$D$23-Q55))*N55*(1-$G$16)/2</f>
        <v>65.724823038291035</v>
      </c>
      <c r="U55" s="177">
        <f t="shared" si="5"/>
        <v>134.38267557389139</v>
      </c>
      <c r="V55" s="177">
        <f t="shared" si="6"/>
        <v>134.38267557389139</v>
      </c>
      <c r="X55" s="51">
        <f t="shared" si="7"/>
        <v>134.38267557389139</v>
      </c>
      <c r="AA55" s="39">
        <v>299.30590604783384</v>
      </c>
      <c r="AC55" s="39">
        <f t="shared" si="0"/>
        <v>0</v>
      </c>
      <c r="AD55" s="39">
        <f t="shared" si="1"/>
        <v>0</v>
      </c>
      <c r="AE55" s="39">
        <f t="shared" si="8"/>
        <v>0</v>
      </c>
      <c r="AH55" s="51">
        <f t="shared" si="10"/>
        <v>0</v>
      </c>
      <c r="AI55" s="39">
        <f t="shared" si="2"/>
        <v>0</v>
      </c>
      <c r="AJ55" s="39">
        <f t="shared" si="9"/>
        <v>0</v>
      </c>
      <c r="AO55" s="50"/>
      <c r="AP55" s="50"/>
      <c r="AQ55" s="50"/>
      <c r="AR55" s="50"/>
      <c r="AS55" s="50"/>
      <c r="AT55" s="50"/>
      <c r="AU55" s="50"/>
    </row>
    <row r="56" spans="1:47" s="39" customFormat="1" ht="14.25" x14ac:dyDescent="0.45">
      <c r="A56" s="39">
        <f>Außenklima!C18</f>
        <v>11</v>
      </c>
      <c r="B56" s="59">
        <f t="shared" si="3"/>
        <v>35.549882457186428</v>
      </c>
      <c r="C56" s="204"/>
      <c r="D56" s="204">
        <f>Außenklima!E18</f>
        <v>26.18</v>
      </c>
      <c r="E56" s="204"/>
      <c r="F56" s="22"/>
      <c r="G56" s="48"/>
      <c r="H56" s="204"/>
      <c r="I56" s="204"/>
      <c r="K56" s="205"/>
      <c r="L56" s="178">
        <v>0.33600000000000002</v>
      </c>
      <c r="M56" s="178">
        <v>0.48399999999999999</v>
      </c>
      <c r="N56" s="178">
        <v>0.80800000000000005</v>
      </c>
      <c r="O56" s="178">
        <f>93807.6/(10000-RB!$D$22)*N56+0.912018</f>
        <v>8.6988004943497028</v>
      </c>
      <c r="P56" s="178">
        <f>L56*RB!$E$16+M56*RB!$F$16+N56*RB!$G$16</f>
        <v>-0.48399999999999993</v>
      </c>
      <c r="Q56" s="177">
        <f>RB!$D$23*EXP(-RB!$D$26/O56)</f>
        <v>788.30955035091404</v>
      </c>
      <c r="R56" s="177">
        <f t="shared" si="4"/>
        <v>0</v>
      </c>
      <c r="S56" s="177">
        <f>RB!$D$24*(RB!$D$23-Q56)*N56*(1+$G$16)/2</f>
        <v>71.852256372190851</v>
      </c>
      <c r="T56" s="177">
        <f>RB!$D$25*(Q56+RB!$D$24*(RB!$D$23-Q56))*N56*(1-$G$16)/2</f>
        <v>78.065862942792023</v>
      </c>
      <c r="U56" s="177">
        <f t="shared" si="5"/>
        <v>149.91811931498287</v>
      </c>
      <c r="V56" s="177">
        <f t="shared" si="6"/>
        <v>149.91811931498287</v>
      </c>
      <c r="X56" s="51">
        <f t="shared" si="7"/>
        <v>149.91811931498287</v>
      </c>
      <c r="AA56" s="39">
        <v>414.35030244619566</v>
      </c>
      <c r="AC56" s="39">
        <f t="shared" si="0"/>
        <v>0</v>
      </c>
      <c r="AD56" s="39">
        <f t="shared" si="1"/>
        <v>0</v>
      </c>
      <c r="AE56" s="39">
        <f t="shared" si="8"/>
        <v>0</v>
      </c>
      <c r="AH56" s="51">
        <f t="shared" si="10"/>
        <v>0</v>
      </c>
      <c r="AI56" s="39">
        <f t="shared" si="2"/>
        <v>0</v>
      </c>
      <c r="AJ56" s="39">
        <f t="shared" si="9"/>
        <v>0</v>
      </c>
      <c r="AO56" s="50"/>
      <c r="AP56" s="50"/>
      <c r="AQ56" s="50"/>
      <c r="AR56" s="50"/>
      <c r="AS56" s="50"/>
      <c r="AT56" s="50"/>
      <c r="AU56" s="50"/>
    </row>
    <row r="57" spans="1:47" s="39" customFormat="1" ht="14.25" x14ac:dyDescent="0.45">
      <c r="A57" s="39">
        <f>Außenklima!C19</f>
        <v>12</v>
      </c>
      <c r="B57" s="59">
        <f t="shared" si="3"/>
        <v>37.561062829679805</v>
      </c>
      <c r="C57" s="204"/>
      <c r="D57" s="204">
        <f>Außenklima!E19</f>
        <v>27.58</v>
      </c>
      <c r="E57" s="204"/>
      <c r="F57" s="22"/>
      <c r="G57" s="48"/>
      <c r="H57" s="204"/>
      <c r="I57" s="204"/>
      <c r="K57" s="205"/>
      <c r="L57" s="178">
        <v>0.40899999999999997</v>
      </c>
      <c r="M57" s="178">
        <v>0.26200000000000001</v>
      </c>
      <c r="N57" s="178">
        <v>0.874</v>
      </c>
      <c r="O57" s="178">
        <f>93807.6/(10000-RB!$D$22)*N57+0.912018</f>
        <v>9.3348495594822278</v>
      </c>
      <c r="P57" s="178">
        <f>L57*RB!$E$16+M57*RB!$F$16+N57*RB!$G$16</f>
        <v>-0.26199999999999996</v>
      </c>
      <c r="Q57" s="177">
        <f>RB!$D$23*EXP(-RB!$D$26/O57)</f>
        <v>816.59152636076635</v>
      </c>
      <c r="R57" s="177">
        <f t="shared" si="4"/>
        <v>0</v>
      </c>
      <c r="S57" s="177">
        <f>RB!$D$24*(RB!$D$23-Q57)*N57*(1+$G$16)/2</f>
        <v>73.605754892454939</v>
      </c>
      <c r="T57" s="177">
        <f>RB!$D$25*(Q57+RB!$D$24*(RB!$D$23-Q57))*N57*(1-$G$16)/2</f>
        <v>86.091250382421975</v>
      </c>
      <c r="U57" s="177">
        <f t="shared" si="5"/>
        <v>159.69700527487691</v>
      </c>
      <c r="V57" s="177">
        <f t="shared" si="6"/>
        <v>159.69700527487691</v>
      </c>
      <c r="X57" s="51">
        <f t="shared" si="7"/>
        <v>159.69700527487691</v>
      </c>
      <c r="AA57" s="39">
        <v>493.14363656013415</v>
      </c>
      <c r="AC57" s="39">
        <f t="shared" si="0"/>
        <v>0</v>
      </c>
      <c r="AD57" s="39">
        <f t="shared" si="1"/>
        <v>0</v>
      </c>
      <c r="AE57" s="39">
        <f t="shared" si="8"/>
        <v>0</v>
      </c>
      <c r="AH57" s="51">
        <f t="shared" si="10"/>
        <v>0</v>
      </c>
      <c r="AI57" s="39">
        <f t="shared" si="2"/>
        <v>0</v>
      </c>
      <c r="AJ57" s="39">
        <f t="shared" si="9"/>
        <v>0</v>
      </c>
      <c r="AO57" s="50"/>
      <c r="AP57" s="50"/>
      <c r="AQ57" s="50"/>
      <c r="AR57" s="50"/>
      <c r="AS57" s="50"/>
      <c r="AT57" s="50"/>
      <c r="AU57" s="50"/>
    </row>
    <row r="58" spans="1:47" s="61" customFormat="1" ht="14.25" x14ac:dyDescent="0.45">
      <c r="A58" s="39">
        <f>Außenklima!C20</f>
        <v>13</v>
      </c>
      <c r="B58" s="59">
        <f t="shared" si="3"/>
        <v>38.789850826501564</v>
      </c>
      <c r="C58" s="204"/>
      <c r="D58" s="204">
        <f>Außenklima!E20</f>
        <v>28.57</v>
      </c>
      <c r="E58" s="204"/>
      <c r="F58" s="22"/>
      <c r="G58" s="48"/>
      <c r="H58" s="204"/>
      <c r="I58" s="204"/>
      <c r="K58" s="62" t="s">
        <v>361</v>
      </c>
      <c r="L58" s="179">
        <v>0.436</v>
      </c>
      <c r="M58" s="179">
        <v>2.3E-2</v>
      </c>
      <c r="N58" s="179">
        <v>0.9</v>
      </c>
      <c r="O58" s="178">
        <f>93807.6/(10000-RB!$D$22)*N58+0.912018</f>
        <v>9.5854143427162537</v>
      </c>
      <c r="P58" s="178">
        <f>L58*RB!$E$16+M58*RB!$F$16+N58*RB!$G$16</f>
        <v>-2.299999999999992E-2</v>
      </c>
      <c r="Q58" s="177">
        <f>RB!$D$23*EXP(-RB!$D$26/O58)</f>
        <v>826.94672429275215</v>
      </c>
      <c r="R58" s="177">
        <f t="shared" si="4"/>
        <v>0</v>
      </c>
      <c r="S58" s="177">
        <f>RB!$D$24*(RB!$D$23-Q58)*N58*(1+$G$16)/2</f>
        <v>74.243673364731109</v>
      </c>
      <c r="T58" s="177">
        <f>RB!$D$25*(Q58+RB!$D$24*(RB!$D$23-Q58))*N58*(1-$G$16)/2</f>
        <v>89.273939859293918</v>
      </c>
      <c r="U58" s="177">
        <f t="shared" si="5"/>
        <v>163.51761322402501</v>
      </c>
      <c r="V58" s="177">
        <f t="shared" si="6"/>
        <v>163.51761322402501</v>
      </c>
      <c r="X58" s="51">
        <f t="shared" si="7"/>
        <v>163.51761322402501</v>
      </c>
      <c r="AA58" s="61">
        <v>523.49253943031363</v>
      </c>
      <c r="AC58" s="61">
        <f t="shared" si="0"/>
        <v>0</v>
      </c>
      <c r="AD58" s="61">
        <f t="shared" si="1"/>
        <v>0</v>
      </c>
      <c r="AE58" s="61">
        <f t="shared" si="8"/>
        <v>0</v>
      </c>
      <c r="AH58" s="51">
        <f t="shared" si="10"/>
        <v>0</v>
      </c>
      <c r="AI58" s="39">
        <f t="shared" si="2"/>
        <v>0</v>
      </c>
      <c r="AJ58" s="39">
        <f t="shared" si="9"/>
        <v>0</v>
      </c>
      <c r="AO58" s="64"/>
      <c r="AP58" s="64"/>
      <c r="AQ58" s="64"/>
      <c r="AR58" s="64"/>
      <c r="AS58" s="64"/>
      <c r="AT58" s="64"/>
      <c r="AU58" s="64"/>
    </row>
    <row r="59" spans="1:47" s="39" customFormat="1" ht="14.25" x14ac:dyDescent="0.45">
      <c r="A59" s="39">
        <f>Außenklima!C21</f>
        <v>14</v>
      </c>
      <c r="B59" s="59">
        <f t="shared" si="3"/>
        <v>50.475967510019515</v>
      </c>
      <c r="C59" s="204"/>
      <c r="D59" s="204">
        <f>Außenklima!E21</f>
        <v>29.2</v>
      </c>
      <c r="E59" s="204"/>
      <c r="F59" s="22"/>
      <c r="G59" s="48"/>
      <c r="H59" s="204"/>
      <c r="I59" s="204"/>
      <c r="K59" s="205"/>
      <c r="L59" s="178">
        <v>0.41699999999999998</v>
      </c>
      <c r="M59" s="178">
        <v>-0.219</v>
      </c>
      <c r="N59" s="178">
        <v>0.88200000000000001</v>
      </c>
      <c r="O59" s="178">
        <f>93807.6/(10000-RB!$D$22)*N59+0.912018</f>
        <v>9.4119464158619284</v>
      </c>
      <c r="P59" s="178">
        <f>L59*RB!$E$16+M59*RB!$F$16+N59*RB!$G$16</f>
        <v>0.21900000000000008</v>
      </c>
      <c r="Q59" s="177">
        <f>RB!$D$23*EXP(-RB!$D$26/O59)</f>
        <v>819.82243763236875</v>
      </c>
      <c r="R59" s="177">
        <f t="shared" si="4"/>
        <v>179.54111384148882</v>
      </c>
      <c r="S59" s="177">
        <f>RB!$D$24*(RB!$D$23-Q59)*N59*(1+$G$16)/2</f>
        <v>73.805022766373767</v>
      </c>
      <c r="T59" s="177">
        <f>RB!$D$25*(Q59+RB!$D$24*(RB!$D$23-Q59))*N59*(1-$G$16)/2</f>
        <v>87.069343552449681</v>
      </c>
      <c r="U59" s="177">
        <f t="shared" si="5"/>
        <v>160.87436631882343</v>
      </c>
      <c r="V59" s="177">
        <f t="shared" si="6"/>
        <v>340.41548016031226</v>
      </c>
      <c r="X59" s="51">
        <f t="shared" si="7"/>
        <v>340.41548016031226</v>
      </c>
      <c r="AA59" s="39">
        <v>502.19080941148457</v>
      </c>
      <c r="AC59" s="39">
        <f t="shared" si="0"/>
        <v>0</v>
      </c>
      <c r="AD59" s="39">
        <f t="shared" si="1"/>
        <v>0</v>
      </c>
      <c r="AE59" s="39">
        <f t="shared" si="8"/>
        <v>0</v>
      </c>
      <c r="AH59" s="51">
        <f t="shared" si="10"/>
        <v>0</v>
      </c>
      <c r="AI59" s="39">
        <f t="shared" si="2"/>
        <v>0</v>
      </c>
      <c r="AJ59" s="39">
        <f t="shared" si="9"/>
        <v>0</v>
      </c>
      <c r="AO59" s="50"/>
      <c r="AP59" s="50"/>
      <c r="AQ59" s="50"/>
      <c r="AR59" s="50"/>
      <c r="AS59" s="50"/>
      <c r="AT59" s="50"/>
      <c r="AU59" s="50"/>
    </row>
    <row r="60" spans="1:47" s="39" customFormat="1" ht="14.25" x14ac:dyDescent="0.45">
      <c r="A60" s="39">
        <f>Außenklima!C22</f>
        <v>15</v>
      </c>
      <c r="B60" s="59">
        <f t="shared" si="3"/>
        <v>61.170509017574226</v>
      </c>
      <c r="C60" s="204"/>
      <c r="D60" s="204">
        <f>Außenklima!E22</f>
        <v>29.55</v>
      </c>
      <c r="E60" s="204"/>
      <c r="F60" s="22"/>
      <c r="G60" s="48"/>
      <c r="H60" s="204"/>
      <c r="I60" s="204"/>
      <c r="K60" s="205"/>
      <c r="L60" s="178">
        <v>0.35299999999999998</v>
      </c>
      <c r="M60" s="178">
        <v>-0.44500000000000001</v>
      </c>
      <c r="N60" s="178">
        <v>0.82299999999999995</v>
      </c>
      <c r="O60" s="178">
        <f>93807.6/(10000-RB!$D$22)*N60+0.912018</f>
        <v>8.84335710006164</v>
      </c>
      <c r="P60" s="178">
        <f>L60*RB!$E$16+M60*RB!$F$16+N60*RB!$G$16</f>
        <v>0.44500000000000006</v>
      </c>
      <c r="Q60" s="177">
        <f>RB!$D$23*EXP(-RB!$D$26/O60)</f>
        <v>795.00389765545481</v>
      </c>
      <c r="R60" s="177">
        <f t="shared" si="4"/>
        <v>353.77673445667745</v>
      </c>
      <c r="S60" s="177">
        <f>RB!$D$24*(RB!$D$23-Q60)*N60*(1+$G$16)/2</f>
        <v>72.268824206221865</v>
      </c>
      <c r="T60" s="177">
        <f>RB!$D$25*(Q60+RB!$D$24*(RB!$D$23-Q60))*N60*(1-$G$16)/2</f>
        <v>79.882585618288303</v>
      </c>
      <c r="U60" s="177">
        <f t="shared" si="5"/>
        <v>152.15140982451015</v>
      </c>
      <c r="V60" s="177">
        <f t="shared" si="6"/>
        <v>505.9281442811876</v>
      </c>
      <c r="X60" s="51">
        <f t="shared" si="7"/>
        <v>505.9281442811876</v>
      </c>
      <c r="AA60" s="39">
        <v>432.3240899781548</v>
      </c>
      <c r="AC60" s="39">
        <f t="shared" si="0"/>
        <v>0</v>
      </c>
      <c r="AD60" s="39">
        <f t="shared" si="1"/>
        <v>0</v>
      </c>
      <c r="AE60" s="39">
        <f t="shared" si="8"/>
        <v>0</v>
      </c>
      <c r="AH60" s="51">
        <f t="shared" si="10"/>
        <v>0</v>
      </c>
      <c r="AI60" s="39">
        <f t="shared" si="2"/>
        <v>0</v>
      </c>
      <c r="AJ60" s="39">
        <f t="shared" si="9"/>
        <v>0</v>
      </c>
      <c r="AO60" s="50"/>
      <c r="AP60" s="50"/>
      <c r="AQ60" s="50"/>
      <c r="AR60" s="50"/>
      <c r="AS60" s="50"/>
      <c r="AT60" s="50"/>
      <c r="AU60" s="50"/>
    </row>
    <row r="61" spans="1:47" s="39" customFormat="1" ht="14.25" x14ac:dyDescent="0.45">
      <c r="A61" s="39">
        <f>Außenklima!C23</f>
        <v>16</v>
      </c>
      <c r="B61" s="59">
        <f t="shared" si="3"/>
        <v>68.229451417782599</v>
      </c>
      <c r="C61" s="204"/>
      <c r="D61" s="204">
        <f>Außenklima!E23</f>
        <v>29.64</v>
      </c>
      <c r="E61" s="204"/>
      <c r="F61" s="22"/>
      <c r="G61" s="48"/>
      <c r="H61" s="204"/>
      <c r="I61" s="204"/>
      <c r="K61" s="205"/>
      <c r="L61" s="178">
        <v>0.247</v>
      </c>
      <c r="M61" s="178">
        <v>-0.64100000000000001</v>
      </c>
      <c r="N61" s="178">
        <v>0.72599999999999998</v>
      </c>
      <c r="O61" s="178">
        <f>93807.6/(10000-RB!$D$22)*N61+0.912018</f>
        <v>7.9085577164577767</v>
      </c>
      <c r="P61" s="178">
        <f>L61*RB!$E$16+M61*RB!$F$16+N61*RB!$G$16</f>
        <v>0.64100000000000001</v>
      </c>
      <c r="Q61" s="177">
        <f>RB!$D$23*EXP(-RB!$D$26/O61)</f>
        <v>748.59616291637258</v>
      </c>
      <c r="R61" s="177">
        <f t="shared" si="4"/>
        <v>479.85014042939486</v>
      </c>
      <c r="S61" s="177">
        <f>RB!$D$24*(RB!$D$23-Q61)*N61*(1+$G$16)/2</f>
        <v>69.36083402283181</v>
      </c>
      <c r="T61" s="177">
        <f>RB!$D$25*(Q61+RB!$D$24*(RB!$D$23-Q61))*N61*(1-$G$16)/2</f>
        <v>68.220248232295006</v>
      </c>
      <c r="U61" s="177">
        <f t="shared" si="5"/>
        <v>137.58108225512683</v>
      </c>
      <c r="V61" s="177">
        <f t="shared" si="6"/>
        <v>617.43122268452169</v>
      </c>
      <c r="X61" s="51">
        <f t="shared" si="7"/>
        <v>617.43122268452169</v>
      </c>
      <c r="AA61" s="39">
        <v>322.17404258990797</v>
      </c>
      <c r="AC61" s="39">
        <f t="shared" si="0"/>
        <v>0</v>
      </c>
      <c r="AD61" s="39">
        <f t="shared" si="1"/>
        <v>0</v>
      </c>
      <c r="AE61" s="39">
        <f t="shared" si="8"/>
        <v>0</v>
      </c>
      <c r="AH61" s="51">
        <f t="shared" si="10"/>
        <v>0</v>
      </c>
      <c r="AI61" s="39">
        <f t="shared" si="2"/>
        <v>0</v>
      </c>
      <c r="AJ61" s="39">
        <f t="shared" si="9"/>
        <v>0</v>
      </c>
      <c r="AO61" s="50"/>
      <c r="AP61" s="50"/>
      <c r="AQ61" s="50"/>
      <c r="AR61" s="50"/>
      <c r="AS61" s="50"/>
      <c r="AT61" s="50"/>
      <c r="AU61" s="50"/>
    </row>
    <row r="62" spans="1:47" s="39" customFormat="1" ht="14.25" x14ac:dyDescent="0.45">
      <c r="A62" s="39">
        <f>Außenklima!C24</f>
        <v>17</v>
      </c>
      <c r="B62" s="59">
        <f t="shared" si="3"/>
        <v>70.202827594810771</v>
      </c>
      <c r="C62" s="204"/>
      <c r="D62" s="204">
        <f>Außenklima!E24</f>
        <v>29.4</v>
      </c>
      <c r="E62" s="204"/>
      <c r="F62" s="22"/>
      <c r="G62" s="48"/>
      <c r="H62" s="204"/>
      <c r="I62" s="204"/>
      <c r="K62" s="205"/>
      <c r="L62" s="178">
        <v>0.108</v>
      </c>
      <c r="M62" s="178">
        <v>-0.79300000000000004</v>
      </c>
      <c r="N62" s="178">
        <v>0.59899999999999998</v>
      </c>
      <c r="O62" s="178">
        <f>93807.6/(10000-RB!$D$22)*N62+0.912018</f>
        <v>6.6846451214300391</v>
      </c>
      <c r="P62" s="178">
        <f>L62*RB!$E$16+M62*RB!$F$16+N62*RB!$G$16</f>
        <v>0.79300000000000004</v>
      </c>
      <c r="Q62" s="177">
        <f>RB!$D$23*EXP(-RB!$D$26/O62)</f>
        <v>674.5319003073464</v>
      </c>
      <c r="R62" s="177">
        <f t="shared" si="4"/>
        <v>534.90379694372575</v>
      </c>
      <c r="S62" s="177">
        <f>RB!$D$24*(RB!$D$23-Q62)*N62*(1+$G$16)/2</f>
        <v>64.614153120697267</v>
      </c>
      <c r="T62" s="177">
        <f>RB!$D$25*(Q62+RB!$D$24*(RB!$D$23-Q62))*N62*(1-$G$16)/2</f>
        <v>53.32729145254951</v>
      </c>
      <c r="U62" s="177">
        <f t="shared" si="5"/>
        <v>117.94144457324677</v>
      </c>
      <c r="V62" s="177">
        <f t="shared" si="6"/>
        <v>652.84524151697246</v>
      </c>
      <c r="X62" s="51">
        <f t="shared" si="7"/>
        <v>652.84524151697246</v>
      </c>
      <c r="AA62" s="39">
        <v>190.70171385740235</v>
      </c>
      <c r="AC62" s="39">
        <f t="shared" si="0"/>
        <v>0</v>
      </c>
      <c r="AD62" s="39">
        <f t="shared" si="1"/>
        <v>0</v>
      </c>
      <c r="AE62" s="39">
        <f t="shared" si="8"/>
        <v>0</v>
      </c>
      <c r="AH62" s="51">
        <f t="shared" si="10"/>
        <v>0</v>
      </c>
      <c r="AI62" s="39">
        <f t="shared" si="2"/>
        <v>0</v>
      </c>
      <c r="AJ62" s="39">
        <f t="shared" si="9"/>
        <v>0</v>
      </c>
      <c r="AO62" s="50"/>
      <c r="AP62" s="50"/>
      <c r="AQ62" s="50"/>
      <c r="AR62" s="50"/>
      <c r="AS62" s="50"/>
      <c r="AT62" s="50"/>
      <c r="AU62" s="50"/>
    </row>
    <row r="63" spans="1:47" s="39" customFormat="1" ht="14.25" x14ac:dyDescent="0.45">
      <c r="A63" s="39">
        <f>Außenklima!C25</f>
        <v>18</v>
      </c>
      <c r="B63" s="59">
        <f t="shared" si="3"/>
        <v>65.776190627556588</v>
      </c>
      <c r="C63" s="204"/>
      <c r="D63" s="204">
        <f>Außenklima!E25</f>
        <v>28.7</v>
      </c>
      <c r="E63" s="204"/>
      <c r="F63" s="22"/>
      <c r="G63" s="48"/>
      <c r="H63" s="204"/>
      <c r="I63" s="204"/>
      <c r="K63" s="205"/>
      <c r="L63" s="178">
        <v>-5.6000000000000001E-2</v>
      </c>
      <c r="M63" s="178">
        <v>-0.89200000000000002</v>
      </c>
      <c r="N63" s="178">
        <v>0.44900000000000001</v>
      </c>
      <c r="O63" s="178">
        <f>93807.6/(10000-RB!$D$22)*N63+0.912018</f>
        <v>5.2390790643106637</v>
      </c>
      <c r="P63" s="178">
        <f>L63*RB!$E$16+M63*RB!$F$16+N63*RB!$G$16</f>
        <v>0.89200000000000002</v>
      </c>
      <c r="Q63" s="177">
        <f>RB!$D$23*EXP(-RB!$D$26/O63)</f>
        <v>560.18885208592621</v>
      </c>
      <c r="R63" s="177">
        <f t="shared" si="4"/>
        <v>499.68845606064622</v>
      </c>
      <c r="S63" s="177">
        <f>RB!$D$24*(RB!$D$23-Q63)*N63*(1+$G$16)/2</f>
        <v>56.981762101334297</v>
      </c>
      <c r="T63" s="177">
        <f>RB!$D$25*(Q63+RB!$D$24*(RB!$D$23-Q63))*N63*(1-$G$16)/2</f>
        <v>36.54883187892495</v>
      </c>
      <c r="U63" s="177">
        <f t="shared" si="5"/>
        <v>93.530593980259255</v>
      </c>
      <c r="V63" s="177">
        <f t="shared" si="6"/>
        <v>593.21905004090547</v>
      </c>
      <c r="X63" s="51">
        <f t="shared" si="7"/>
        <v>593.21905004090547</v>
      </c>
      <c r="AA63" s="39">
        <v>93.614537885176418</v>
      </c>
      <c r="AC63" s="39">
        <f t="shared" si="0"/>
        <v>0</v>
      </c>
      <c r="AD63" s="39">
        <f t="shared" si="1"/>
        <v>0</v>
      </c>
      <c r="AE63" s="39">
        <f t="shared" si="8"/>
        <v>0</v>
      </c>
      <c r="AH63" s="51">
        <f t="shared" si="10"/>
        <v>0</v>
      </c>
      <c r="AI63" s="39">
        <f t="shared" si="2"/>
        <v>0</v>
      </c>
      <c r="AJ63" s="39">
        <f t="shared" si="9"/>
        <v>0</v>
      </c>
      <c r="AO63" s="50"/>
      <c r="AP63" s="50"/>
      <c r="AQ63" s="50"/>
      <c r="AR63" s="50"/>
      <c r="AS63" s="50"/>
      <c r="AT63" s="50"/>
      <c r="AU63" s="50"/>
    </row>
    <row r="64" spans="1:47" s="39" customFormat="1" ht="14.25" x14ac:dyDescent="0.45">
      <c r="A64" s="39">
        <f>Außenklima!C26</f>
        <v>19</v>
      </c>
      <c r="B64" s="59">
        <f t="shared" si="3"/>
        <v>54.235450891884867</v>
      </c>
      <c r="C64" s="204"/>
      <c r="D64" s="204">
        <f>Außenklima!E26</f>
        <v>27.52</v>
      </c>
      <c r="E64" s="204"/>
      <c r="F64" s="22"/>
      <c r="G64" s="48"/>
      <c r="H64" s="204"/>
      <c r="I64" s="204"/>
      <c r="K64" s="205"/>
      <c r="L64" s="178">
        <v>-0.23200000000000001</v>
      </c>
      <c r="M64" s="178">
        <v>-0.92900000000000005</v>
      </c>
      <c r="N64" s="178">
        <v>0.28799999999999998</v>
      </c>
      <c r="O64" s="178">
        <f>93807.6/(10000-RB!$D$22)*N64+0.912018</f>
        <v>3.6875048296692006</v>
      </c>
      <c r="P64" s="178">
        <f>L64*RB!$E$16+M64*RB!$F$16+N64*RB!$G$16</f>
        <v>0.92900000000000005</v>
      </c>
      <c r="Q64" s="177">
        <f>RB!$D$23*EXP(-RB!$D$26/O64)</f>
        <v>390.28067578675012</v>
      </c>
      <c r="R64" s="177">
        <f t="shared" si="4"/>
        <v>362.5707478058909</v>
      </c>
      <c r="S64" s="177">
        <f>RB!$D$24*(RB!$D$23-Q64)*N64*(1+$G$16)/2</f>
        <v>44.696985834673754</v>
      </c>
      <c r="T64" s="177">
        <f>RB!$D$25*(Q64+RB!$D$24*(RB!$D$23-Q64))*N64*(1-$G$16)/2</f>
        <v>20.179480629593154</v>
      </c>
      <c r="U64" s="177">
        <f t="shared" si="5"/>
        <v>64.876466464266912</v>
      </c>
      <c r="V64" s="177">
        <f t="shared" si="6"/>
        <v>427.44721427015782</v>
      </c>
      <c r="X64" s="51">
        <f t="shared" si="7"/>
        <v>427.44721427015782</v>
      </c>
      <c r="AA64" s="39">
        <v>64.924995832409536</v>
      </c>
      <c r="AC64" s="39">
        <f t="shared" si="0"/>
        <v>0</v>
      </c>
      <c r="AD64" s="39">
        <f t="shared" si="1"/>
        <v>0</v>
      </c>
      <c r="AE64" s="39">
        <f t="shared" si="8"/>
        <v>0</v>
      </c>
      <c r="AH64" s="51">
        <f t="shared" si="10"/>
        <v>0</v>
      </c>
      <c r="AI64" s="39">
        <f t="shared" si="2"/>
        <v>0</v>
      </c>
      <c r="AJ64" s="39">
        <f t="shared" si="9"/>
        <v>0</v>
      </c>
      <c r="AO64" s="50"/>
      <c r="AP64" s="50"/>
      <c r="AQ64" s="50"/>
      <c r="AR64" s="50"/>
      <c r="AS64" s="50"/>
      <c r="AT64" s="50"/>
      <c r="AU64" s="50"/>
    </row>
    <row r="65" spans="1:47" s="39" customFormat="1" ht="14.25" x14ac:dyDescent="0.45">
      <c r="A65" s="39">
        <f>Außenklima!C27</f>
        <v>20</v>
      </c>
      <c r="B65" s="59">
        <f t="shared" si="3"/>
        <v>36.906485145021243</v>
      </c>
      <c r="C65" s="204"/>
      <c r="D65" s="204">
        <f>Außenklima!E27</f>
        <v>25.96</v>
      </c>
      <c r="E65" s="204"/>
      <c r="F65" s="22"/>
      <c r="G65" s="48"/>
      <c r="H65" s="204"/>
      <c r="I65" s="204"/>
      <c r="K65" s="205"/>
      <c r="L65" s="178">
        <v>-0.41</v>
      </c>
      <c r="M65" s="178">
        <v>-0.90300000000000002</v>
      </c>
      <c r="N65" s="178">
        <v>0.126</v>
      </c>
      <c r="O65" s="178">
        <f>93807.6/(10000-RB!$D$22)*N65+0.912018</f>
        <v>2.1262934879802753</v>
      </c>
      <c r="P65" s="178">
        <f>L65*RB!$E$16+M65*RB!$F$16+N65*RB!$G$16</f>
        <v>0.90299999999999991</v>
      </c>
      <c r="Q65" s="177">
        <f>RB!$D$23*EXP(-RB!$D$26/O65)</f>
        <v>159.308841214669</v>
      </c>
      <c r="R65" s="177">
        <f t="shared" si="4"/>
        <v>143.85588361684609</v>
      </c>
      <c r="S65" s="177">
        <f>RB!$D$24*(RB!$D$23-Q65)*N65*(1+$G$16)/2</f>
        <v>24.400489420157463</v>
      </c>
      <c r="T65" s="177">
        <f>RB!$D$25*(Q65+RB!$D$24*(RB!$D$23-Q65))*N65*(1-$G$16)/2</f>
        <v>6.8873892833363222</v>
      </c>
      <c r="U65" s="177">
        <f t="shared" si="5"/>
        <v>31.287878703493785</v>
      </c>
      <c r="V65" s="177">
        <f t="shared" si="6"/>
        <v>175.14376232033987</v>
      </c>
      <c r="X65" s="51">
        <f t="shared" si="7"/>
        <v>175.14376232033987</v>
      </c>
      <c r="AA65" s="39">
        <v>31.299264783477522</v>
      </c>
      <c r="AC65" s="39">
        <f t="shared" si="0"/>
        <v>0</v>
      </c>
      <c r="AD65" s="39">
        <f t="shared" si="1"/>
        <v>0</v>
      </c>
      <c r="AE65" s="39">
        <f t="shared" si="8"/>
        <v>0</v>
      </c>
      <c r="AH65" s="51">
        <f t="shared" si="10"/>
        <v>0</v>
      </c>
      <c r="AI65" s="39">
        <f t="shared" si="2"/>
        <v>0</v>
      </c>
      <c r="AJ65" s="39">
        <f t="shared" si="9"/>
        <v>0</v>
      </c>
      <c r="AO65" s="50"/>
      <c r="AP65" s="50"/>
      <c r="AQ65" s="50"/>
      <c r="AR65" s="50"/>
      <c r="AS65" s="50"/>
      <c r="AT65" s="50"/>
      <c r="AU65" s="50"/>
    </row>
    <row r="66" spans="1:47" s="39" customFormat="1" ht="14.25" x14ac:dyDescent="0.45">
      <c r="A66" s="39">
        <f>Außenklima!C28</f>
        <v>21</v>
      </c>
      <c r="B66" s="59">
        <f t="shared" si="3"/>
        <v>24.19</v>
      </c>
      <c r="C66" s="204"/>
      <c r="D66" s="204">
        <f>Außenklima!E28</f>
        <v>24.19</v>
      </c>
      <c r="E66" s="204"/>
      <c r="F66" s="22"/>
      <c r="G66" s="48"/>
      <c r="H66" s="204"/>
      <c r="I66" s="204"/>
      <c r="K66" s="205"/>
      <c r="L66" s="178">
        <v>0</v>
      </c>
      <c r="M66" s="178">
        <v>0</v>
      </c>
      <c r="N66" s="178">
        <v>0</v>
      </c>
      <c r="O66" s="178">
        <f>93807.6/(10000-RB!$D$22)*N66+0.912018</f>
        <v>0.912018</v>
      </c>
      <c r="P66" s="178">
        <f>L66*RB!$E$16+M66*RB!$F$16+N66*RB!$G$16</f>
        <v>0</v>
      </c>
      <c r="Q66" s="177">
        <f>RB!$D$23*EXP(-RB!$D$26/O66)</f>
        <v>9.5171021266454723</v>
      </c>
      <c r="R66" s="177">
        <f t="shared" si="4"/>
        <v>0</v>
      </c>
      <c r="S66" s="177">
        <f>RB!$D$24*(RB!$D$23-Q66)*N66*(1+$G$16)/2</f>
        <v>0</v>
      </c>
      <c r="T66" s="177">
        <f>RB!$D$25*(Q66+RB!$D$24*(RB!$D$23-Q66))*N66*(1-$G$16)/2</f>
        <v>0</v>
      </c>
      <c r="U66" s="177">
        <f t="shared" si="5"/>
        <v>0</v>
      </c>
      <c r="V66" s="177">
        <f t="shared" si="6"/>
        <v>0</v>
      </c>
      <c r="X66" s="51">
        <f t="shared" si="7"/>
        <v>0</v>
      </c>
      <c r="AA66" s="39">
        <v>0</v>
      </c>
      <c r="AC66" s="39">
        <f t="shared" si="0"/>
        <v>0</v>
      </c>
      <c r="AD66" s="39">
        <f t="shared" si="1"/>
        <v>0</v>
      </c>
      <c r="AE66" s="39">
        <f t="shared" si="8"/>
        <v>0</v>
      </c>
      <c r="AH66" s="51">
        <f t="shared" si="10"/>
        <v>0</v>
      </c>
      <c r="AI66" s="39">
        <f t="shared" si="2"/>
        <v>0</v>
      </c>
      <c r="AJ66" s="39">
        <f t="shared" si="9"/>
        <v>0</v>
      </c>
      <c r="AO66" s="50"/>
      <c r="AP66" s="50"/>
      <c r="AQ66" s="50"/>
      <c r="AR66" s="50"/>
      <c r="AS66" s="50"/>
      <c r="AT66" s="50"/>
      <c r="AU66" s="50"/>
    </row>
    <row r="67" spans="1:47" s="39" customFormat="1" ht="14.25" x14ac:dyDescent="0.45">
      <c r="A67" s="39">
        <f>Außenklima!C29</f>
        <v>22</v>
      </c>
      <c r="B67" s="59">
        <f t="shared" si="3"/>
        <v>22.41</v>
      </c>
      <c r="C67" s="204"/>
      <c r="D67" s="204">
        <f>Außenklima!E29</f>
        <v>22.41</v>
      </c>
      <c r="E67" s="204"/>
      <c r="F67" s="22"/>
      <c r="G67" s="48"/>
      <c r="H67" s="204"/>
      <c r="I67" s="204"/>
      <c r="K67" s="205"/>
      <c r="L67" s="178">
        <v>0</v>
      </c>
      <c r="M67" s="178">
        <v>0</v>
      </c>
      <c r="N67" s="178">
        <v>0</v>
      </c>
      <c r="O67" s="178">
        <f>93807.6/(10000-RB!$D$22)*N67+0.912018</f>
        <v>0.912018</v>
      </c>
      <c r="P67" s="178">
        <f>L67*RB!$E$16+M67*RB!$F$16+N67*RB!$G$16</f>
        <v>0</v>
      </c>
      <c r="Q67" s="177">
        <f>RB!$D$23*EXP(-RB!$D$26/O67)</f>
        <v>9.5171021266454723</v>
      </c>
      <c r="R67" s="177">
        <f t="shared" si="4"/>
        <v>0</v>
      </c>
      <c r="S67" s="177">
        <f>RB!$D$24*(RB!$D$23-Q67)*N67*(1+$G$16)/2</f>
        <v>0</v>
      </c>
      <c r="T67" s="177">
        <f>RB!$D$25*(Q67+RB!$D$24*(RB!$D$23-Q67))*N67*(1-$G$16)/2</f>
        <v>0</v>
      </c>
      <c r="U67" s="177">
        <f t="shared" si="5"/>
        <v>0</v>
      </c>
      <c r="V67" s="177">
        <f t="shared" si="6"/>
        <v>0</v>
      </c>
      <c r="X67" s="51">
        <f t="shared" si="7"/>
        <v>0</v>
      </c>
      <c r="AA67" s="39">
        <v>0</v>
      </c>
      <c r="AC67" s="39">
        <f t="shared" si="0"/>
        <v>0</v>
      </c>
      <c r="AD67" s="39">
        <f t="shared" si="1"/>
        <v>0</v>
      </c>
      <c r="AE67" s="39">
        <f t="shared" si="8"/>
        <v>0</v>
      </c>
      <c r="AH67" s="52">
        <v>1</v>
      </c>
      <c r="AI67" s="39">
        <f t="shared" si="2"/>
        <v>0</v>
      </c>
      <c r="AJ67" s="39">
        <f t="shared" si="9"/>
        <v>0</v>
      </c>
      <c r="AO67" s="50"/>
      <c r="AP67" s="50"/>
      <c r="AQ67" s="50"/>
      <c r="AR67" s="50"/>
      <c r="AS67" s="50"/>
      <c r="AT67" s="50"/>
      <c r="AU67" s="50"/>
    </row>
    <row r="68" spans="1:47" s="39" customFormat="1" ht="14.25" x14ac:dyDescent="0.45">
      <c r="A68" s="39">
        <f>Außenklima!C30</f>
        <v>23</v>
      </c>
      <c r="B68" s="59">
        <f t="shared" si="3"/>
        <v>20.79</v>
      </c>
      <c r="C68" s="204"/>
      <c r="D68" s="204">
        <f>Außenklima!E30</f>
        <v>20.79</v>
      </c>
      <c r="E68" s="204"/>
      <c r="F68" s="22"/>
      <c r="G68" s="48"/>
      <c r="H68" s="204"/>
      <c r="I68" s="204"/>
      <c r="K68" s="205"/>
      <c r="L68" s="178">
        <v>0</v>
      </c>
      <c r="M68" s="178">
        <v>0</v>
      </c>
      <c r="N68" s="178">
        <v>0</v>
      </c>
      <c r="O68" s="178">
        <f>93807.6/(10000-RB!$D$22)*N68+0.912018</f>
        <v>0.912018</v>
      </c>
      <c r="P68" s="178">
        <f>L68*RB!$E$16+M68*RB!$F$16+N68*RB!$G$16</f>
        <v>0</v>
      </c>
      <c r="Q68" s="177">
        <f>RB!$D$23*EXP(-RB!$D$26/O68)</f>
        <v>9.5171021266454723</v>
      </c>
      <c r="R68" s="177">
        <f t="shared" si="4"/>
        <v>0</v>
      </c>
      <c r="S68" s="177">
        <f>RB!$D$24*(RB!$D$23-Q68)*N68*(1+$G$16)/2</f>
        <v>0</v>
      </c>
      <c r="T68" s="177">
        <f>RB!$D$25*(Q68+RB!$D$24*(RB!$D$23-Q68))*N68*(1-$G$16)/2</f>
        <v>0</v>
      </c>
      <c r="U68" s="177">
        <f t="shared" si="5"/>
        <v>0</v>
      </c>
      <c r="V68" s="177">
        <f t="shared" si="6"/>
        <v>0</v>
      </c>
      <c r="X68" s="51">
        <f t="shared" si="7"/>
        <v>0</v>
      </c>
      <c r="AA68" s="39">
        <v>0</v>
      </c>
      <c r="AC68" s="39">
        <f t="shared" si="0"/>
        <v>0</v>
      </c>
      <c r="AD68" s="39">
        <f t="shared" si="1"/>
        <v>0</v>
      </c>
      <c r="AE68" s="39">
        <f t="shared" si="8"/>
        <v>0</v>
      </c>
      <c r="AH68" s="39">
        <v>1</v>
      </c>
      <c r="AI68" s="39">
        <f t="shared" si="2"/>
        <v>0</v>
      </c>
      <c r="AJ68" s="39">
        <f t="shared" si="9"/>
        <v>0</v>
      </c>
      <c r="AO68" s="50"/>
      <c r="AP68" s="50"/>
      <c r="AQ68" s="50"/>
      <c r="AR68" s="50"/>
      <c r="AS68" s="50"/>
      <c r="AT68" s="50"/>
      <c r="AU68" s="50"/>
    </row>
    <row r="69" spans="1:47" s="39" customFormat="1" ht="14.25" x14ac:dyDescent="0.45">
      <c r="A69" s="39">
        <f>Außenklima!C31</f>
        <v>24</v>
      </c>
      <c r="B69" s="59">
        <f t="shared" si="3"/>
        <v>19.41</v>
      </c>
      <c r="C69" s="204"/>
      <c r="D69" s="204">
        <f>Außenklima!E31</f>
        <v>19.41</v>
      </c>
      <c r="E69" s="204"/>
      <c r="F69" s="22"/>
      <c r="G69" s="48"/>
      <c r="H69" s="204"/>
      <c r="I69" s="204"/>
      <c r="K69" s="205"/>
      <c r="L69" s="178">
        <v>0</v>
      </c>
      <c r="M69" s="178">
        <v>0</v>
      </c>
      <c r="N69" s="178">
        <v>0</v>
      </c>
      <c r="O69" s="178">
        <f>93807.6/(10000-RB!$D$22)*N69+0.912018</f>
        <v>0.912018</v>
      </c>
      <c r="P69" s="178">
        <f>L69*RB!$E$16+M69*RB!$F$16+N69*RB!$G$16</f>
        <v>0</v>
      </c>
      <c r="Q69" s="177">
        <f>RB!$D$23*EXP(-RB!$D$26/O69)</f>
        <v>9.5171021266454723</v>
      </c>
      <c r="R69" s="177">
        <f t="shared" si="4"/>
        <v>0</v>
      </c>
      <c r="S69" s="177">
        <f>RB!$D$24*(RB!$D$23-Q69)*N69*(1+$G$16)/2</f>
        <v>0</v>
      </c>
      <c r="T69" s="177">
        <f>RB!$D$25*(Q69+RB!$D$24*(RB!$D$23-Q69))*N69*(1-$G$16)/2</f>
        <v>0</v>
      </c>
      <c r="U69" s="177">
        <f t="shared" si="5"/>
        <v>0</v>
      </c>
      <c r="V69" s="177">
        <f t="shared" si="6"/>
        <v>0</v>
      </c>
      <c r="X69" s="51">
        <f t="shared" si="7"/>
        <v>0</v>
      </c>
      <c r="AA69" s="39">
        <v>0</v>
      </c>
      <c r="AC69" s="39">
        <f t="shared" si="0"/>
        <v>0</v>
      </c>
      <c r="AD69" s="39">
        <f t="shared" si="1"/>
        <v>0</v>
      </c>
      <c r="AE69" s="39">
        <f t="shared" si="8"/>
        <v>0</v>
      </c>
      <c r="AH69" s="39">
        <v>1</v>
      </c>
      <c r="AI69" s="39">
        <f t="shared" si="2"/>
        <v>0</v>
      </c>
      <c r="AJ69" s="39">
        <f t="shared" si="9"/>
        <v>0</v>
      </c>
      <c r="AO69" s="50"/>
      <c r="AP69" s="50"/>
      <c r="AQ69" s="50"/>
      <c r="AR69" s="50"/>
      <c r="AS69" s="50"/>
      <c r="AT69" s="50"/>
      <c r="AU69" s="50"/>
    </row>
    <row r="70" spans="1:47" s="39" customFormat="1" ht="14.25" x14ac:dyDescent="0.45">
      <c r="A70" s="205"/>
      <c r="B70" s="205"/>
      <c r="C70" s="204"/>
      <c r="D70" s="204"/>
      <c r="E70" s="204"/>
      <c r="F70" s="22"/>
      <c r="G70" s="204"/>
      <c r="H70" s="15"/>
      <c r="I70" s="204"/>
      <c r="AO70" s="50"/>
      <c r="AP70" s="50"/>
      <c r="AQ70" s="50"/>
      <c r="AR70" s="50"/>
      <c r="AS70" s="50"/>
      <c r="AT70" s="50"/>
      <c r="AU70" s="50"/>
    </row>
    <row r="71" spans="1:47" s="39" customFormat="1" ht="14.25" x14ac:dyDescent="0.45">
      <c r="C71" s="204"/>
      <c r="D71" s="204"/>
      <c r="E71" s="204"/>
      <c r="F71" s="204"/>
      <c r="G71" s="204"/>
      <c r="H71" s="204"/>
      <c r="I71" s="204"/>
      <c r="V71" s="39">
        <f>SUM(V45:V69)</f>
        <v>4205.7884181716336</v>
      </c>
      <c r="AA71" s="39">
        <f>SUM(AA45:AA69)</f>
        <v>3705.3589758605071</v>
      </c>
      <c r="AO71" s="50"/>
      <c r="AP71" s="50"/>
      <c r="AQ71" s="50"/>
      <c r="AR71" s="50"/>
      <c r="AS71" s="50"/>
      <c r="AT71" s="50"/>
      <c r="AU71" s="50"/>
    </row>
    <row r="72" spans="1:47" s="219" customFormat="1" ht="14.25" x14ac:dyDescent="0.45">
      <c r="C72" s="44"/>
      <c r="D72" s="44"/>
      <c r="E72" s="44"/>
      <c r="F72" s="44"/>
      <c r="G72" s="44"/>
      <c r="H72" s="44"/>
      <c r="I72" s="44"/>
      <c r="U72" s="231"/>
      <c r="AO72" s="232"/>
      <c r="AP72" s="232"/>
      <c r="AQ72" s="232"/>
      <c r="AR72" s="232"/>
      <c r="AS72" s="232"/>
      <c r="AT72" s="232"/>
      <c r="AU72" s="232"/>
    </row>
    <row r="73" spans="1:47" s="219" customFormat="1" x14ac:dyDescent="0.35">
      <c r="J73" s="231"/>
      <c r="AO73" s="232"/>
      <c r="AP73" s="232"/>
      <c r="AQ73" s="232"/>
      <c r="AR73" s="232"/>
      <c r="AS73" s="232"/>
      <c r="AT73" s="232"/>
      <c r="AU73" s="232"/>
    </row>
    <row r="74" spans="1:47" s="219" customFormat="1" x14ac:dyDescent="0.35">
      <c r="J74" s="231"/>
      <c r="AO74" s="232"/>
      <c r="AP74" s="232"/>
      <c r="AQ74" s="232"/>
      <c r="AR74" s="232"/>
      <c r="AS74" s="232"/>
      <c r="AT74" s="232"/>
      <c r="AU74" s="232"/>
    </row>
    <row r="75" spans="1:47" s="219" customFormat="1" ht="13.5" customHeight="1" x14ac:dyDescent="0.35">
      <c r="C75" s="231"/>
      <c r="D75" s="231"/>
      <c r="E75" s="231"/>
      <c r="F75" s="231"/>
      <c r="G75" s="231"/>
      <c r="H75" s="231"/>
      <c r="I75" s="231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AO75" s="232"/>
      <c r="AP75" s="232"/>
      <c r="AQ75" s="232"/>
      <c r="AR75" s="232"/>
      <c r="AS75" s="232"/>
      <c r="AT75" s="232"/>
      <c r="AU75" s="232"/>
    </row>
    <row r="76" spans="1:47" s="219" customFormat="1" ht="14.25" customHeight="1" x14ac:dyDescent="0.45">
      <c r="B76" s="44"/>
      <c r="C76" s="231"/>
      <c r="D76" s="231"/>
      <c r="E76" s="231"/>
      <c r="F76" s="231"/>
      <c r="G76" s="231"/>
      <c r="H76" s="231"/>
      <c r="I76" s="231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AO76" s="232"/>
      <c r="AP76" s="232"/>
      <c r="AQ76" s="232"/>
      <c r="AR76" s="232"/>
      <c r="AS76" s="232"/>
      <c r="AT76" s="232"/>
      <c r="AU76" s="232"/>
    </row>
    <row r="77" spans="1:47" s="219" customFormat="1" ht="14.25" x14ac:dyDescent="0.45"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AO77" s="232"/>
      <c r="AP77" s="232"/>
      <c r="AQ77" s="232"/>
      <c r="AR77" s="232"/>
      <c r="AS77" s="232"/>
      <c r="AT77" s="232"/>
      <c r="AU77" s="232"/>
    </row>
    <row r="78" spans="1:47" s="219" customFormat="1" ht="14.25" x14ac:dyDescent="0.45">
      <c r="B78" s="233"/>
      <c r="L78" s="79"/>
      <c r="M78" s="79"/>
      <c r="N78" s="79"/>
      <c r="O78" s="79"/>
      <c r="P78" s="79"/>
      <c r="Q78" s="234"/>
      <c r="R78" s="234"/>
      <c r="S78" s="234"/>
      <c r="T78" s="234"/>
      <c r="U78" s="234"/>
      <c r="V78" s="234"/>
      <c r="AO78" s="232"/>
      <c r="AP78" s="232"/>
      <c r="AQ78" s="232"/>
      <c r="AR78" s="232"/>
      <c r="AS78" s="232"/>
      <c r="AT78" s="232"/>
      <c r="AU78" s="232"/>
    </row>
    <row r="79" spans="1:47" s="219" customFormat="1" ht="14.25" x14ac:dyDescent="0.45">
      <c r="B79" s="233"/>
      <c r="L79" s="79"/>
      <c r="M79" s="79"/>
      <c r="N79" s="79"/>
      <c r="O79" s="79"/>
      <c r="P79" s="79"/>
      <c r="Q79" s="234"/>
      <c r="R79" s="234"/>
      <c r="S79" s="234"/>
      <c r="T79" s="234"/>
      <c r="U79" s="234"/>
      <c r="V79" s="234"/>
      <c r="AO79" s="232"/>
      <c r="AP79" s="232"/>
      <c r="AQ79" s="232"/>
      <c r="AR79" s="232"/>
      <c r="AS79" s="232"/>
      <c r="AT79" s="232"/>
      <c r="AU79" s="232"/>
    </row>
    <row r="80" spans="1:47" s="219" customFormat="1" ht="14.25" x14ac:dyDescent="0.45">
      <c r="B80" s="233"/>
      <c r="L80" s="79"/>
      <c r="M80" s="79"/>
      <c r="N80" s="79"/>
      <c r="O80" s="79"/>
      <c r="P80" s="79"/>
      <c r="Q80" s="234"/>
      <c r="R80" s="234"/>
      <c r="S80" s="234"/>
      <c r="T80" s="234"/>
      <c r="U80" s="234"/>
      <c r="V80" s="234"/>
      <c r="AL80" s="232"/>
      <c r="AM80" s="232"/>
      <c r="AN80" s="232"/>
      <c r="AO80" s="232"/>
      <c r="AP80" s="232"/>
      <c r="AQ80" s="232"/>
      <c r="AR80" s="232"/>
    </row>
    <row r="81" spans="2:44" s="219" customFormat="1" ht="14.25" x14ac:dyDescent="0.45">
      <c r="B81" s="233"/>
      <c r="L81" s="79"/>
      <c r="M81" s="79"/>
      <c r="N81" s="79"/>
      <c r="O81" s="79"/>
      <c r="P81" s="79"/>
      <c r="Q81" s="234"/>
      <c r="R81" s="234"/>
      <c r="S81" s="234"/>
      <c r="T81" s="234"/>
      <c r="U81" s="234"/>
      <c r="V81" s="234"/>
      <c r="AL81" s="232"/>
      <c r="AM81" s="232"/>
      <c r="AN81" s="232"/>
      <c r="AO81" s="232"/>
      <c r="AP81" s="232"/>
      <c r="AQ81" s="232"/>
      <c r="AR81" s="232"/>
    </row>
    <row r="82" spans="2:44" s="219" customFormat="1" ht="14.25" x14ac:dyDescent="0.45">
      <c r="B82" s="233"/>
      <c r="L82" s="79"/>
      <c r="M82" s="79"/>
      <c r="N82" s="79"/>
      <c r="O82" s="79"/>
      <c r="P82" s="79"/>
      <c r="Q82" s="234"/>
      <c r="R82" s="234"/>
      <c r="S82" s="234"/>
      <c r="T82" s="234"/>
      <c r="U82" s="234"/>
      <c r="V82" s="234"/>
      <c r="AL82" s="232"/>
      <c r="AM82" s="232"/>
      <c r="AN82" s="232"/>
      <c r="AO82" s="232"/>
      <c r="AP82" s="232"/>
      <c r="AQ82" s="232"/>
      <c r="AR82" s="232"/>
    </row>
    <row r="83" spans="2:44" s="219" customFormat="1" ht="14.25" x14ac:dyDescent="0.45">
      <c r="B83" s="233"/>
      <c r="L83" s="79"/>
      <c r="M83" s="79"/>
      <c r="N83" s="79"/>
      <c r="O83" s="79"/>
      <c r="P83" s="79"/>
      <c r="Q83" s="234"/>
      <c r="R83" s="234"/>
      <c r="S83" s="234"/>
      <c r="T83" s="234"/>
      <c r="U83" s="234"/>
      <c r="V83" s="234"/>
      <c r="AL83" s="232"/>
      <c r="AM83" s="232"/>
      <c r="AN83" s="232"/>
      <c r="AO83" s="232"/>
      <c r="AP83" s="232"/>
      <c r="AQ83" s="232"/>
      <c r="AR83" s="232"/>
    </row>
    <row r="84" spans="2:44" s="219" customFormat="1" ht="14.25" x14ac:dyDescent="0.45">
      <c r="B84" s="233"/>
      <c r="L84" s="79"/>
      <c r="M84" s="79"/>
      <c r="N84" s="79"/>
      <c r="O84" s="79"/>
      <c r="P84" s="79"/>
      <c r="Q84" s="234"/>
      <c r="R84" s="234"/>
      <c r="S84" s="234"/>
      <c r="T84" s="234"/>
      <c r="U84" s="234"/>
      <c r="V84" s="234"/>
      <c r="AL84" s="232"/>
      <c r="AM84" s="232"/>
      <c r="AN84" s="232"/>
      <c r="AO84" s="232"/>
      <c r="AP84" s="232"/>
      <c r="AQ84" s="232"/>
      <c r="AR84" s="232"/>
    </row>
    <row r="85" spans="2:44" s="219" customFormat="1" ht="14.25" x14ac:dyDescent="0.45">
      <c r="B85" s="233"/>
      <c r="L85" s="79"/>
      <c r="M85" s="79"/>
      <c r="N85" s="79"/>
      <c r="O85" s="79"/>
      <c r="P85" s="79"/>
      <c r="Q85" s="234"/>
      <c r="R85" s="234"/>
      <c r="S85" s="234"/>
      <c r="T85" s="234"/>
      <c r="U85" s="234"/>
      <c r="V85" s="234"/>
    </row>
    <row r="86" spans="2:44" s="219" customFormat="1" ht="14.25" x14ac:dyDescent="0.45">
      <c r="B86" s="233"/>
      <c r="J86" s="231"/>
      <c r="L86" s="79"/>
      <c r="M86" s="79"/>
      <c r="N86" s="79"/>
      <c r="O86" s="79"/>
      <c r="P86" s="79"/>
      <c r="Q86" s="234"/>
      <c r="R86" s="234"/>
      <c r="S86" s="234"/>
      <c r="T86" s="234"/>
      <c r="U86" s="234"/>
      <c r="V86" s="234"/>
    </row>
    <row r="87" spans="2:44" s="219" customFormat="1" ht="14.25" x14ac:dyDescent="0.45">
      <c r="B87" s="233"/>
      <c r="L87" s="79"/>
      <c r="M87" s="79"/>
      <c r="N87" s="79"/>
      <c r="O87" s="79"/>
      <c r="P87" s="79"/>
      <c r="Q87" s="234"/>
      <c r="R87" s="234"/>
      <c r="S87" s="234"/>
      <c r="T87" s="234"/>
      <c r="U87" s="234"/>
      <c r="V87" s="234"/>
    </row>
    <row r="88" spans="2:44" s="219" customFormat="1" ht="14.25" x14ac:dyDescent="0.45">
      <c r="B88" s="233"/>
      <c r="C88" s="231"/>
      <c r="D88" s="231"/>
      <c r="E88" s="231"/>
      <c r="F88" s="231"/>
      <c r="G88" s="231"/>
      <c r="H88" s="231"/>
      <c r="I88" s="231"/>
      <c r="J88" s="235"/>
      <c r="K88" s="236"/>
      <c r="L88" s="79"/>
      <c r="M88" s="79"/>
      <c r="N88" s="79"/>
      <c r="O88" s="79"/>
      <c r="P88" s="79"/>
      <c r="Q88" s="234"/>
      <c r="R88" s="234"/>
      <c r="S88" s="234"/>
      <c r="T88" s="234"/>
      <c r="U88" s="234"/>
      <c r="V88" s="234"/>
    </row>
    <row r="89" spans="2:44" s="219" customFormat="1" ht="14.25" x14ac:dyDescent="0.45">
      <c r="B89" s="233"/>
      <c r="J89" s="235"/>
      <c r="K89" s="236"/>
      <c r="L89" s="79"/>
      <c r="M89" s="79"/>
      <c r="N89" s="79"/>
      <c r="O89" s="79"/>
      <c r="P89" s="79"/>
      <c r="Q89" s="234"/>
      <c r="R89" s="234"/>
      <c r="S89" s="234"/>
      <c r="T89" s="234"/>
      <c r="U89" s="234"/>
      <c r="V89" s="234"/>
    </row>
    <row r="90" spans="2:44" s="219" customFormat="1" ht="14.25" x14ac:dyDescent="0.45">
      <c r="B90" s="233"/>
      <c r="C90" s="235"/>
      <c r="D90" s="235"/>
      <c r="E90" s="235"/>
      <c r="F90" s="235"/>
      <c r="G90" s="235"/>
      <c r="H90" s="235"/>
      <c r="I90" s="235"/>
      <c r="J90" s="235"/>
      <c r="K90" s="236"/>
      <c r="L90" s="79"/>
      <c r="M90" s="79"/>
      <c r="N90" s="79"/>
      <c r="O90" s="79"/>
      <c r="P90" s="79"/>
      <c r="Q90" s="234"/>
      <c r="R90" s="234"/>
      <c r="S90" s="234"/>
      <c r="T90" s="234"/>
      <c r="U90" s="234"/>
      <c r="V90" s="234"/>
    </row>
    <row r="91" spans="2:44" s="219" customFormat="1" ht="14.25" x14ac:dyDescent="0.45">
      <c r="B91" s="233"/>
      <c r="C91" s="235"/>
      <c r="D91" s="235"/>
      <c r="E91" s="235"/>
      <c r="F91" s="235"/>
      <c r="G91" s="235"/>
      <c r="H91" s="235"/>
      <c r="I91" s="235"/>
      <c r="J91" s="235"/>
      <c r="K91" s="236"/>
      <c r="L91" s="237"/>
      <c r="M91" s="237"/>
      <c r="N91" s="237"/>
      <c r="O91" s="79"/>
      <c r="P91" s="79"/>
      <c r="Q91" s="234"/>
      <c r="R91" s="234"/>
      <c r="S91" s="234"/>
      <c r="T91" s="234"/>
      <c r="U91" s="234"/>
      <c r="V91" s="234"/>
      <c r="X91" s="238"/>
      <c r="Y91" s="238"/>
      <c r="Z91" s="238"/>
      <c r="AA91" s="238"/>
      <c r="AB91" s="238"/>
      <c r="AC91" s="238"/>
      <c r="AD91" s="238"/>
      <c r="AF91" s="238"/>
    </row>
    <row r="92" spans="2:44" s="219" customFormat="1" ht="14.25" x14ac:dyDescent="0.45">
      <c r="B92" s="233"/>
      <c r="C92" s="235"/>
      <c r="D92" s="235"/>
      <c r="E92" s="235"/>
      <c r="F92" s="235"/>
      <c r="G92" s="235"/>
      <c r="H92" s="235"/>
      <c r="I92" s="235"/>
      <c r="J92" s="231"/>
      <c r="L92" s="79"/>
      <c r="M92" s="79"/>
      <c r="N92" s="79"/>
      <c r="O92" s="79"/>
      <c r="P92" s="79"/>
      <c r="Q92" s="234"/>
      <c r="R92" s="234"/>
      <c r="S92" s="234"/>
      <c r="T92" s="234"/>
      <c r="U92" s="234"/>
      <c r="V92" s="234"/>
    </row>
    <row r="93" spans="2:44" s="219" customFormat="1" ht="14.25" x14ac:dyDescent="0.45">
      <c r="B93" s="233"/>
      <c r="C93" s="235"/>
      <c r="D93" s="235"/>
      <c r="E93" s="235"/>
      <c r="F93" s="235"/>
      <c r="G93" s="235"/>
      <c r="H93" s="235"/>
      <c r="I93" s="235"/>
      <c r="L93" s="79"/>
      <c r="M93" s="79"/>
      <c r="N93" s="79"/>
      <c r="O93" s="79"/>
      <c r="P93" s="79"/>
      <c r="Q93" s="234"/>
      <c r="R93" s="234"/>
      <c r="S93" s="234"/>
      <c r="T93" s="234"/>
      <c r="U93" s="234"/>
      <c r="V93" s="234"/>
    </row>
    <row r="94" spans="2:44" s="219" customFormat="1" ht="14.25" x14ac:dyDescent="0.45">
      <c r="B94" s="233"/>
      <c r="C94" s="231"/>
      <c r="D94" s="231"/>
      <c r="E94" s="231"/>
      <c r="F94" s="231"/>
      <c r="G94" s="231"/>
      <c r="H94" s="231"/>
      <c r="I94" s="231"/>
      <c r="L94" s="79"/>
      <c r="M94" s="79"/>
      <c r="N94" s="79"/>
      <c r="O94" s="79"/>
      <c r="P94" s="79"/>
      <c r="Q94" s="234"/>
      <c r="R94" s="234"/>
      <c r="S94" s="234"/>
      <c r="T94" s="234"/>
      <c r="U94" s="234"/>
      <c r="V94" s="234"/>
    </row>
    <row r="95" spans="2:44" s="219" customFormat="1" ht="14.25" x14ac:dyDescent="0.45">
      <c r="B95" s="233"/>
      <c r="L95" s="79"/>
      <c r="M95" s="79"/>
      <c r="N95" s="79"/>
      <c r="O95" s="79"/>
      <c r="P95" s="79"/>
      <c r="Q95" s="234"/>
      <c r="R95" s="234"/>
      <c r="S95" s="234"/>
      <c r="T95" s="234"/>
      <c r="U95" s="234"/>
      <c r="V95" s="234"/>
    </row>
    <row r="96" spans="2:44" s="219" customFormat="1" ht="14.25" x14ac:dyDescent="0.45">
      <c r="B96" s="233"/>
      <c r="L96" s="79"/>
      <c r="M96" s="79"/>
      <c r="N96" s="79"/>
      <c r="O96" s="79"/>
      <c r="P96" s="79"/>
      <c r="Q96" s="234"/>
      <c r="R96" s="234"/>
      <c r="S96" s="234"/>
      <c r="T96" s="234"/>
      <c r="U96" s="234"/>
      <c r="V96" s="234"/>
    </row>
    <row r="97" spans="2:22" s="219" customFormat="1" ht="14.25" x14ac:dyDescent="0.45">
      <c r="B97" s="233"/>
      <c r="L97" s="79"/>
      <c r="M97" s="79"/>
      <c r="N97" s="79"/>
      <c r="O97" s="79"/>
      <c r="P97" s="79"/>
      <c r="Q97" s="234"/>
      <c r="R97" s="234"/>
      <c r="S97" s="234"/>
      <c r="T97" s="234"/>
      <c r="U97" s="234"/>
      <c r="V97" s="234"/>
    </row>
    <row r="98" spans="2:22" s="219" customFormat="1" ht="14.25" x14ac:dyDescent="0.45">
      <c r="B98" s="233"/>
      <c r="L98" s="79"/>
      <c r="M98" s="79"/>
      <c r="N98" s="79"/>
      <c r="O98" s="79"/>
      <c r="P98" s="79"/>
      <c r="Q98" s="234"/>
      <c r="R98" s="234"/>
      <c r="S98" s="234"/>
      <c r="T98" s="234"/>
      <c r="U98" s="234"/>
      <c r="V98" s="234"/>
    </row>
    <row r="99" spans="2:22" s="219" customFormat="1" ht="14.25" x14ac:dyDescent="0.45">
      <c r="B99" s="233"/>
      <c r="L99" s="79"/>
      <c r="M99" s="79"/>
      <c r="N99" s="79"/>
      <c r="O99" s="79"/>
      <c r="P99" s="79"/>
      <c r="Q99" s="234"/>
      <c r="R99" s="234"/>
      <c r="S99" s="234"/>
      <c r="T99" s="234"/>
      <c r="U99" s="234"/>
      <c r="V99" s="234"/>
    </row>
    <row r="100" spans="2:22" s="219" customFormat="1" ht="14.25" x14ac:dyDescent="0.45">
      <c r="B100" s="233"/>
      <c r="L100" s="79"/>
      <c r="M100" s="79"/>
      <c r="N100" s="79"/>
      <c r="O100" s="79"/>
      <c r="P100" s="79"/>
      <c r="Q100" s="234"/>
      <c r="R100" s="234"/>
      <c r="S100" s="234"/>
      <c r="T100" s="234"/>
      <c r="U100" s="234"/>
      <c r="V100" s="234"/>
    </row>
    <row r="101" spans="2:22" s="219" customFormat="1" ht="14.25" x14ac:dyDescent="0.45">
      <c r="B101" s="233"/>
      <c r="L101" s="79"/>
      <c r="M101" s="79"/>
      <c r="N101" s="79"/>
      <c r="O101" s="79"/>
      <c r="P101" s="79"/>
      <c r="Q101" s="234"/>
      <c r="R101" s="234"/>
      <c r="S101" s="234"/>
      <c r="T101" s="234"/>
      <c r="U101" s="234"/>
      <c r="V101" s="234"/>
    </row>
    <row r="102" spans="2:22" s="219" customFormat="1" ht="14.25" x14ac:dyDescent="0.45">
      <c r="B102" s="233"/>
      <c r="L102" s="79"/>
      <c r="M102" s="79"/>
      <c r="N102" s="79"/>
      <c r="O102" s="79"/>
      <c r="P102" s="79"/>
      <c r="Q102" s="234"/>
      <c r="R102" s="234"/>
      <c r="S102" s="234"/>
      <c r="T102" s="234"/>
      <c r="U102" s="234"/>
      <c r="V102" s="234"/>
    </row>
    <row r="103" spans="2:22" s="219" customFormat="1" x14ac:dyDescent="0.35"/>
    <row r="104" spans="2:22" s="219" customFormat="1" x14ac:dyDescent="0.35"/>
    <row r="105" spans="2:22" s="219" customFormat="1" x14ac:dyDescent="0.35"/>
    <row r="106" spans="2:22" s="219" customFormat="1" x14ac:dyDescent="0.35"/>
    <row r="107" spans="2:22" s="219" customFormat="1" x14ac:dyDescent="0.35"/>
    <row r="108" spans="2:22" s="219" customFormat="1" x14ac:dyDescent="0.35"/>
    <row r="109" spans="2:22" s="219" customFormat="1" x14ac:dyDescent="0.35"/>
    <row r="110" spans="2:22" s="219" customFormat="1" x14ac:dyDescent="0.35"/>
    <row r="111" spans="2:22" s="219" customFormat="1" x14ac:dyDescent="0.35"/>
    <row r="112" spans="2:22" s="219" customFormat="1" x14ac:dyDescent="0.35"/>
    <row r="113" s="219" customFormat="1" x14ac:dyDescent="0.35"/>
    <row r="114" s="219" customFormat="1" x14ac:dyDescent="0.35"/>
    <row r="115" s="219" customFormat="1" x14ac:dyDescent="0.35"/>
    <row r="116" s="219" customFormat="1" x14ac:dyDescent="0.35"/>
    <row r="117" s="219" customFormat="1" x14ac:dyDescent="0.35"/>
    <row r="118" s="219" customFormat="1" x14ac:dyDescent="0.35"/>
    <row r="119" s="219" customFormat="1" x14ac:dyDescent="0.35"/>
    <row r="120" s="219" customFormat="1" x14ac:dyDescent="0.35"/>
    <row r="121" s="219" customFormat="1" x14ac:dyDescent="0.35"/>
    <row r="122" s="219" customFormat="1" x14ac:dyDescent="0.35"/>
    <row r="123" s="219" customFormat="1" x14ac:dyDescent="0.35"/>
    <row r="124" s="219" customFormat="1" x14ac:dyDescent="0.35"/>
    <row r="125" s="219" customFormat="1" x14ac:dyDescent="0.35"/>
    <row r="126" s="219" customFormat="1" x14ac:dyDescent="0.35"/>
    <row r="127" s="219" customFormat="1" x14ac:dyDescent="0.35"/>
    <row r="128" s="219" customFormat="1" x14ac:dyDescent="0.35"/>
    <row r="129" s="219" customFormat="1" x14ac:dyDescent="0.35"/>
    <row r="130" s="219" customFormat="1" x14ac:dyDescent="0.35"/>
    <row r="131" s="219" customFormat="1" x14ac:dyDescent="0.35"/>
    <row r="132" s="219" customFormat="1" x14ac:dyDescent="0.35"/>
    <row r="133" s="219" customFormat="1" x14ac:dyDescent="0.35"/>
    <row r="134" s="219" customFormat="1" x14ac:dyDescent="0.35"/>
    <row r="135" s="219" customFormat="1" x14ac:dyDescent="0.35"/>
    <row r="136" s="219" customFormat="1" x14ac:dyDescent="0.35"/>
    <row r="137" s="219" customFormat="1" x14ac:dyDescent="0.35"/>
    <row r="138" s="219" customFormat="1" x14ac:dyDescent="0.35"/>
    <row r="139" s="219" customFormat="1" x14ac:dyDescent="0.35"/>
    <row r="140" s="219" customFormat="1" x14ac:dyDescent="0.35"/>
    <row r="141" s="219" customFormat="1" x14ac:dyDescent="0.35"/>
    <row r="142" s="219" customFormat="1" x14ac:dyDescent="0.35"/>
    <row r="143" s="219" customFormat="1" x14ac:dyDescent="0.35"/>
    <row r="144" s="219" customFormat="1" x14ac:dyDescent="0.35"/>
    <row r="145" s="219" customFormat="1" x14ac:dyDescent="0.35"/>
    <row r="146" s="219" customFormat="1" x14ac:dyDescent="0.35"/>
    <row r="147" s="219" customFormat="1" x14ac:dyDescent="0.35"/>
    <row r="148" s="219" customFormat="1" x14ac:dyDescent="0.35"/>
    <row r="149" s="219" customFormat="1" x14ac:dyDescent="0.35"/>
    <row r="150" s="219" customFormat="1" x14ac:dyDescent="0.35"/>
    <row r="151" s="219" customFormat="1" x14ac:dyDescent="0.35"/>
    <row r="152" s="219" customFormat="1" x14ac:dyDescent="0.35"/>
    <row r="153" s="219" customFormat="1" x14ac:dyDescent="0.35"/>
    <row r="154" s="219" customFormat="1" x14ac:dyDescent="0.35"/>
    <row r="155" s="219" customFormat="1" x14ac:dyDescent="0.35"/>
    <row r="156" s="219" customFormat="1" x14ac:dyDescent="0.35"/>
    <row r="157" s="219" customFormat="1" x14ac:dyDescent="0.35"/>
    <row r="158" s="219" customFormat="1" x14ac:dyDescent="0.35"/>
    <row r="159" s="219" customFormat="1" x14ac:dyDescent="0.35"/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AR143"/>
  <sheetViews>
    <sheetView zoomScale="85" zoomScaleNormal="85" workbookViewId="0">
      <selection activeCell="AB18" sqref="AB18"/>
    </sheetView>
  </sheetViews>
  <sheetFormatPr baseColWidth="10" defaultColWidth="11.3984375" defaultRowHeight="13.5" x14ac:dyDescent="0.35"/>
  <cols>
    <col min="1" max="1" width="11.3984375" style="2" customWidth="1"/>
    <col min="2" max="2" width="34.265625" style="2" customWidth="1"/>
    <col min="3" max="3" width="13.265625" style="2" customWidth="1"/>
    <col min="4" max="4" width="11.59765625" style="2" customWidth="1"/>
    <col min="5" max="6" width="10.73046875" style="2" customWidth="1"/>
    <col min="7" max="7" width="11.86328125" style="2" customWidth="1"/>
    <col min="8" max="8" width="11.265625" style="2" bestFit="1" customWidth="1"/>
    <col min="9" max="11" width="10.73046875" style="2" customWidth="1"/>
    <col min="12" max="12" width="11.86328125" style="2" bestFit="1" customWidth="1"/>
    <col min="13" max="33" width="12.73046875" style="2" customWidth="1"/>
    <col min="34" max="35" width="14.86328125" style="2" customWidth="1"/>
    <col min="36" max="37" width="17.86328125" style="2" customWidth="1"/>
    <col min="38" max="41" width="21.9296875" style="2" customWidth="1"/>
    <col min="42" max="16384" width="11.3984375" style="2"/>
  </cols>
  <sheetData>
    <row r="1" spans="2:35" x14ac:dyDescent="0.35">
      <c r="L1" s="16"/>
    </row>
    <row r="2" spans="2:35" ht="14.65" thickBot="1" x14ac:dyDescent="0.5">
      <c r="B2" s="57" t="s">
        <v>37</v>
      </c>
      <c r="C2" s="57" t="s">
        <v>39</v>
      </c>
      <c r="D2" s="57" t="e">
        <f>#REF!</f>
        <v>#REF!</v>
      </c>
      <c r="K2" s="16"/>
      <c r="L2" s="16"/>
    </row>
    <row r="3" spans="2:35" x14ac:dyDescent="0.35">
      <c r="F3" s="16"/>
      <c r="J3" s="16" t="s">
        <v>245</v>
      </c>
      <c r="K3" s="16">
        <f>3.3*10^-4</f>
        <v>3.3E-4</v>
      </c>
      <c r="L3" s="16" t="s">
        <v>246</v>
      </c>
      <c r="AB3" s="122" t="s">
        <v>200</v>
      </c>
      <c r="AC3" s="123"/>
      <c r="AD3" s="123"/>
      <c r="AE3" s="123"/>
      <c r="AF3" s="124"/>
    </row>
    <row r="4" spans="2:35" x14ac:dyDescent="0.35">
      <c r="F4" s="16"/>
      <c r="K4" s="2">
        <f>K3/3600</f>
        <v>9.1666666666666667E-8</v>
      </c>
      <c r="L4" s="16" t="s">
        <v>247</v>
      </c>
      <c r="AB4" s="125" t="s">
        <v>203</v>
      </c>
      <c r="AC4" s="121" t="s">
        <v>205</v>
      </c>
      <c r="AD4" s="83"/>
      <c r="AE4" s="83"/>
      <c r="AF4" s="126"/>
    </row>
    <row r="5" spans="2:35" ht="14.25" x14ac:dyDescent="0.45">
      <c r="B5" s="57"/>
      <c r="C5" s="57"/>
      <c r="D5" s="57"/>
      <c r="J5" s="57"/>
      <c r="K5" s="189"/>
      <c r="AB5" s="127" t="s">
        <v>198</v>
      </c>
      <c r="AC5" s="119" t="s">
        <v>204</v>
      </c>
      <c r="AD5" s="87"/>
      <c r="AE5" s="87"/>
      <c r="AF5" s="128"/>
    </row>
    <row r="6" spans="2:35" ht="14.65" thickBot="1" x14ac:dyDescent="0.5">
      <c r="B6" s="57" t="s">
        <v>35</v>
      </c>
      <c r="C6" s="18" t="s">
        <v>36</v>
      </c>
      <c r="D6" s="79" t="e">
        <f>IF(#REF!&gt;0,#REF!/#REF!,0)</f>
        <v>#REF!</v>
      </c>
      <c r="F6" s="16"/>
      <c r="G6" s="16"/>
      <c r="J6" s="57"/>
      <c r="K6" s="190">
        <f>AC18/K4</f>
        <v>2.1132080581476075E-3</v>
      </c>
      <c r="AB6" s="153" t="e">
        <f>1013.25*2^(-#REF!/5000)</f>
        <v>#REF!</v>
      </c>
      <c r="AC6" s="130" t="e">
        <f>#REF!</f>
        <v>#REF!</v>
      </c>
      <c r="AD6" s="130"/>
      <c r="AE6" s="130"/>
      <c r="AF6" s="131"/>
    </row>
    <row r="7" spans="2:35" ht="14.25" x14ac:dyDescent="0.45">
      <c r="B7" s="57" t="s">
        <v>77</v>
      </c>
      <c r="C7" s="18" t="s">
        <v>36</v>
      </c>
      <c r="D7" s="79" t="e">
        <f>O93</f>
        <v>#REF!</v>
      </c>
      <c r="F7" s="16"/>
      <c r="G7" s="16"/>
      <c r="AB7" s="80"/>
      <c r="AC7" s="80"/>
      <c r="AD7" s="80"/>
    </row>
    <row r="8" spans="2:35" ht="14.65" thickBot="1" x14ac:dyDescent="0.5">
      <c r="B8" s="57" t="s">
        <v>64</v>
      </c>
      <c r="C8" s="19" t="s">
        <v>65</v>
      </c>
      <c r="D8" s="44" t="e">
        <f>#REF!</f>
        <v>#REF!</v>
      </c>
      <c r="O8" s="16"/>
      <c r="AB8" s="19"/>
      <c r="AC8" s="19"/>
      <c r="AD8" s="19"/>
      <c r="AH8" s="91"/>
    </row>
    <row r="9" spans="2:35" ht="14.25" x14ac:dyDescent="0.45">
      <c r="B9" s="57" t="s">
        <v>40</v>
      </c>
      <c r="C9" s="18" t="s">
        <v>36</v>
      </c>
      <c r="D9" s="57" t="e">
        <f>#REF!</f>
        <v>#REF!</v>
      </c>
      <c r="AB9" s="122" t="s">
        <v>200</v>
      </c>
      <c r="AC9" s="123"/>
      <c r="AD9" s="123"/>
      <c r="AE9" s="123"/>
      <c r="AF9" s="124"/>
      <c r="AH9" s="91"/>
    </row>
    <row r="10" spans="2:35" ht="14.25" x14ac:dyDescent="0.45">
      <c r="B10" s="16" t="s">
        <v>87</v>
      </c>
      <c r="C10" s="18" t="s">
        <v>36</v>
      </c>
      <c r="D10" s="2" t="e">
        <f>#REF!</f>
        <v>#REF!</v>
      </c>
      <c r="AB10" s="125" t="s">
        <v>193</v>
      </c>
      <c r="AC10" s="121" t="s">
        <v>194</v>
      </c>
      <c r="AD10" s="83" t="s">
        <v>195</v>
      </c>
      <c r="AE10" s="83" t="s">
        <v>196</v>
      </c>
      <c r="AF10" s="126" t="s">
        <v>197</v>
      </c>
    </row>
    <row r="11" spans="2:35" ht="14.25" x14ac:dyDescent="0.45">
      <c r="B11" s="57" t="s">
        <v>41</v>
      </c>
      <c r="C11" s="18" t="s">
        <v>36</v>
      </c>
      <c r="D11" s="22" t="e">
        <f>#REF!</f>
        <v>#REF!</v>
      </c>
      <c r="AB11" s="127" t="s">
        <v>202</v>
      </c>
      <c r="AC11" s="119" t="s">
        <v>198</v>
      </c>
      <c r="AD11" s="87" t="s">
        <v>198</v>
      </c>
      <c r="AE11" s="87" t="s">
        <v>201</v>
      </c>
      <c r="AF11" s="128" t="s">
        <v>199</v>
      </c>
    </row>
    <row r="12" spans="2:35" ht="14.65" thickBot="1" x14ac:dyDescent="0.5">
      <c r="B12" s="57" t="s">
        <v>42</v>
      </c>
      <c r="C12" s="18" t="s">
        <v>36</v>
      </c>
      <c r="D12" s="57">
        <v>1</v>
      </c>
      <c r="AB12" s="129">
        <f>0.083*AC12/AD12*(AE12/273.15)^1.81</f>
        <v>9.4324525230946976E-2</v>
      </c>
      <c r="AC12" s="130">
        <v>1013.25</v>
      </c>
      <c r="AD12" s="152">
        <f>AC12</f>
        <v>1013.25</v>
      </c>
      <c r="AE12" s="130">
        <f>273.15+20</f>
        <v>293.14999999999998</v>
      </c>
      <c r="AF12" s="131">
        <f>AB12/(AE18*AE12)</f>
        <v>6.9735865918871042E-7</v>
      </c>
    </row>
    <row r="13" spans="2:35" x14ac:dyDescent="0.35">
      <c r="C13" s="4"/>
      <c r="AB13" s="19"/>
    </row>
    <row r="14" spans="2:35" ht="13.9" thickBot="1" x14ac:dyDescent="0.4">
      <c r="B14" s="16" t="s">
        <v>78</v>
      </c>
      <c r="C14" s="19" t="s">
        <v>67</v>
      </c>
      <c r="D14" s="29" t="e">
        <f>D6*D7*D9*D15</f>
        <v>#REF!</v>
      </c>
      <c r="AB14" s="80"/>
    </row>
    <row r="15" spans="2:35" x14ac:dyDescent="0.35">
      <c r="B15" s="16" t="s">
        <v>66</v>
      </c>
      <c r="C15" s="19" t="s">
        <v>67</v>
      </c>
      <c r="D15" s="2" t="e">
        <f>#REF!+#REF!</f>
        <v>#REF!</v>
      </c>
      <c r="R15" s="77" t="s">
        <v>170</v>
      </c>
      <c r="S15" s="76" t="s">
        <v>161</v>
      </c>
      <c r="T15" s="76" t="s">
        <v>162</v>
      </c>
      <c r="U15" s="19" t="s">
        <v>171</v>
      </c>
      <c r="V15" s="76" t="s">
        <v>20</v>
      </c>
      <c r="W15" s="76" t="s">
        <v>166</v>
      </c>
      <c r="X15" s="19" t="s">
        <v>213</v>
      </c>
      <c r="Y15" s="76" t="s">
        <v>19</v>
      </c>
      <c r="Z15" s="76" t="s">
        <v>168</v>
      </c>
      <c r="AA15" s="80"/>
      <c r="AB15" s="122" t="s">
        <v>200</v>
      </c>
      <c r="AC15" s="123"/>
      <c r="AD15" s="132"/>
      <c r="AE15" s="123"/>
      <c r="AF15" s="124"/>
      <c r="AH15" s="158"/>
      <c r="AI15" s="16"/>
    </row>
    <row r="16" spans="2:35" ht="14.25" x14ac:dyDescent="0.45">
      <c r="B16" s="16" t="s">
        <v>68</v>
      </c>
      <c r="C16" s="19" t="s">
        <v>67</v>
      </c>
      <c r="D16" s="29" t="e">
        <f>#REF!-#REF!-#REF!</f>
        <v>#REF!</v>
      </c>
      <c r="S16" s="76" t="s">
        <v>163</v>
      </c>
      <c r="T16" s="76" t="s">
        <v>164</v>
      </c>
      <c r="V16" s="76" t="s">
        <v>165</v>
      </c>
      <c r="W16" s="76" t="s">
        <v>16</v>
      </c>
      <c r="Y16" s="76" t="s">
        <v>167</v>
      </c>
      <c r="Z16" s="76" t="s">
        <v>169</v>
      </c>
      <c r="AA16" s="80"/>
      <c r="AB16" s="133" t="s">
        <v>187</v>
      </c>
      <c r="AC16" s="92" t="s">
        <v>187</v>
      </c>
      <c r="AD16" s="92" t="s">
        <v>208</v>
      </c>
      <c r="AE16" s="92" t="s">
        <v>188</v>
      </c>
      <c r="AF16" s="134" t="s">
        <v>207</v>
      </c>
    </row>
    <row r="17" spans="1:41" x14ac:dyDescent="0.35">
      <c r="I17" s="191"/>
      <c r="AB17" s="127" t="s">
        <v>199</v>
      </c>
      <c r="AC17" s="119" t="s">
        <v>189</v>
      </c>
      <c r="AD17" s="119" t="s">
        <v>191</v>
      </c>
      <c r="AE17" s="119" t="s">
        <v>190</v>
      </c>
      <c r="AF17" s="135" t="s">
        <v>192</v>
      </c>
    </row>
    <row r="18" spans="1:41" ht="13.9" thickBot="1" x14ac:dyDescent="0.4">
      <c r="AB18" s="157">
        <f>AF12</f>
        <v>6.9735865918871042E-7</v>
      </c>
      <c r="AC18" s="156">
        <f>AB18/3600</f>
        <v>1.9371073866353068E-10</v>
      </c>
      <c r="AD18" s="155">
        <f>AC18*(AE18*AE12)</f>
        <v>2.6201257008596383E-5</v>
      </c>
      <c r="AE18" s="130">
        <v>461.40100000000001</v>
      </c>
      <c r="AF18" s="154">
        <f>psat((AE12-273.15))/(AE18*AE12)</f>
        <v>1.7277511996390493E-2</v>
      </c>
    </row>
    <row r="19" spans="1:41" x14ac:dyDescent="0.35">
      <c r="B19" s="2" t="s">
        <v>25</v>
      </c>
      <c r="C19" s="2" t="s">
        <v>31</v>
      </c>
    </row>
    <row r="20" spans="1:41" ht="13.9" x14ac:dyDescent="0.4">
      <c r="I20" s="16"/>
      <c r="M20" s="78" t="s">
        <v>214</v>
      </c>
      <c r="S20" s="78" t="s">
        <v>172</v>
      </c>
      <c r="AB20" s="78" t="s">
        <v>215</v>
      </c>
      <c r="AH20" s="78" t="s">
        <v>174</v>
      </c>
    </row>
    <row r="21" spans="1:41" ht="14.65" x14ac:dyDescent="0.45">
      <c r="B21" s="2" t="s">
        <v>0</v>
      </c>
      <c r="C21" s="73" t="s">
        <v>1</v>
      </c>
      <c r="D21" s="74" t="s">
        <v>2</v>
      </c>
      <c r="E21" s="73" t="s">
        <v>4</v>
      </c>
      <c r="F21" s="74" t="s">
        <v>3</v>
      </c>
      <c r="G21" s="74" t="s">
        <v>5</v>
      </c>
      <c r="H21" s="19" t="s">
        <v>184</v>
      </c>
      <c r="I21" s="19" t="s">
        <v>185</v>
      </c>
      <c r="J21" s="73" t="s">
        <v>206</v>
      </c>
      <c r="K21" s="73" t="s">
        <v>217</v>
      </c>
      <c r="L21" s="16" t="s">
        <v>288</v>
      </c>
      <c r="M21" s="165" t="s">
        <v>1</v>
      </c>
      <c r="N21" s="92" t="s">
        <v>9</v>
      </c>
      <c r="O21" s="145" t="s">
        <v>14</v>
      </c>
      <c r="P21" s="145" t="s">
        <v>13</v>
      </c>
      <c r="Q21" s="146" t="s">
        <v>210</v>
      </c>
      <c r="S21" s="82" t="s">
        <v>175</v>
      </c>
      <c r="T21" s="121" t="s">
        <v>176</v>
      </c>
      <c r="U21" s="121" t="s">
        <v>181</v>
      </c>
      <c r="V21" s="121" t="s">
        <v>182</v>
      </c>
      <c r="W21" s="121" t="s">
        <v>179</v>
      </c>
      <c r="X21" s="121" t="s">
        <v>180</v>
      </c>
      <c r="Y21" s="121" t="s">
        <v>177</v>
      </c>
      <c r="Z21" s="113" t="s">
        <v>178</v>
      </c>
      <c r="AA21" s="81"/>
      <c r="AB21" s="117" t="s">
        <v>186</v>
      </c>
      <c r="AC21" s="92" t="s">
        <v>9</v>
      </c>
      <c r="AD21" s="145" t="s">
        <v>14</v>
      </c>
      <c r="AE21" s="145" t="s">
        <v>13</v>
      </c>
      <c r="AF21" s="146" t="s">
        <v>211</v>
      </c>
      <c r="AG21" s="4"/>
      <c r="AH21" s="82" t="s">
        <v>175</v>
      </c>
      <c r="AI21" s="121" t="s">
        <v>176</v>
      </c>
      <c r="AJ21" s="121" t="s">
        <v>181</v>
      </c>
      <c r="AK21" s="121" t="s">
        <v>182</v>
      </c>
      <c r="AL21" s="121" t="s">
        <v>179</v>
      </c>
      <c r="AM21" s="121" t="s">
        <v>180</v>
      </c>
      <c r="AN21" s="121" t="s">
        <v>177</v>
      </c>
      <c r="AO21" s="113" t="s">
        <v>178</v>
      </c>
    </row>
    <row r="22" spans="1:41" x14ac:dyDescent="0.35">
      <c r="A22" s="16" t="s">
        <v>295</v>
      </c>
      <c r="B22" s="1" t="s">
        <v>24</v>
      </c>
      <c r="C22" s="73" t="s">
        <v>5</v>
      </c>
      <c r="D22" s="73" t="s">
        <v>6</v>
      </c>
      <c r="E22" s="73" t="s">
        <v>7</v>
      </c>
      <c r="F22" s="73" t="s">
        <v>8</v>
      </c>
      <c r="G22" s="73" t="s">
        <v>183</v>
      </c>
      <c r="H22" s="73" t="s">
        <v>8</v>
      </c>
      <c r="I22" s="73" t="s">
        <v>8</v>
      </c>
      <c r="J22" s="75" t="s">
        <v>26</v>
      </c>
      <c r="K22" s="19" t="s">
        <v>220</v>
      </c>
      <c r="L22" s="75" t="s">
        <v>26</v>
      </c>
      <c r="M22" s="118" t="s">
        <v>5</v>
      </c>
      <c r="N22" s="147" t="s">
        <v>26</v>
      </c>
      <c r="O22" s="147"/>
      <c r="P22" s="147"/>
      <c r="Q22" s="120" t="s">
        <v>183</v>
      </c>
      <c r="S22" s="85" t="s">
        <v>20</v>
      </c>
      <c r="T22" s="87" t="s">
        <v>19</v>
      </c>
      <c r="U22" s="87" t="s">
        <v>3</v>
      </c>
      <c r="V22" s="87" t="s">
        <v>11</v>
      </c>
      <c r="W22" s="87" t="s">
        <v>18</v>
      </c>
      <c r="X22" s="87" t="s">
        <v>17</v>
      </c>
      <c r="Y22" s="87" t="s">
        <v>16</v>
      </c>
      <c r="Z22" s="88" t="s">
        <v>15</v>
      </c>
      <c r="AB22" s="118" t="s">
        <v>173</v>
      </c>
      <c r="AC22" s="147"/>
      <c r="AD22" s="147"/>
      <c r="AE22" s="147"/>
      <c r="AF22" s="120" t="s">
        <v>183</v>
      </c>
      <c r="AG22" s="4"/>
      <c r="AH22" s="85" t="s">
        <v>20</v>
      </c>
      <c r="AI22" s="87" t="s">
        <v>19</v>
      </c>
      <c r="AJ22" s="87" t="s">
        <v>3</v>
      </c>
      <c r="AK22" s="87" t="s">
        <v>11</v>
      </c>
      <c r="AL22" s="87" t="s">
        <v>18</v>
      </c>
      <c r="AM22" s="87" t="s">
        <v>17</v>
      </c>
      <c r="AN22" s="87" t="s">
        <v>16</v>
      </c>
      <c r="AO22" s="88" t="s">
        <v>15</v>
      </c>
    </row>
    <row r="23" spans="1:41" ht="14.25" x14ac:dyDescent="0.45">
      <c r="A23"/>
      <c r="B23" t="s">
        <v>439</v>
      </c>
      <c r="C23">
        <v>0.14000000000000001</v>
      </c>
      <c r="D23">
        <v>2.4</v>
      </c>
      <c r="E23">
        <v>880</v>
      </c>
      <c r="F23">
        <v>2400</v>
      </c>
      <c r="G23">
        <v>76.099999999999994</v>
      </c>
      <c r="H23">
        <v>36</v>
      </c>
      <c r="I23">
        <v>101</v>
      </c>
      <c r="J23" s="33">
        <f t="shared" ref="J23:J32" si="0">IF(D23&gt;0,C23/D23,0)</f>
        <v>5.8333333333333341E-2</v>
      </c>
      <c r="K23" s="159">
        <f>G23*C23/$AC$18</f>
        <v>54999532155.548973</v>
      </c>
      <c r="L23" s="2">
        <f>J23</f>
        <v>5.8333333333333341E-2</v>
      </c>
      <c r="M23" s="137">
        <f>IF(C23&gt;0,SQRT(D23*$C$39/PI()/E23/F23),"")</f>
        <v>2.9463840065584428E-3</v>
      </c>
      <c r="N23" s="138">
        <f>IF(C23&gt;0,C23/D23,0)</f>
        <v>5.8333333333333341E-2</v>
      </c>
      <c r="O23" s="138">
        <f>IF(C23&gt;0,SQRT(D23*E23*F23),1)</f>
        <v>2251.399564715246</v>
      </c>
      <c r="P23" s="138">
        <f>O23*SQRT($C$40/2)</f>
        <v>13.575962912832415</v>
      </c>
      <c r="Q23" s="139">
        <f>N23*P23</f>
        <v>0.79193116991522428</v>
      </c>
      <c r="S23" s="137">
        <f>IF(C23=0,1,COSH(Q23)*COS(Q23))</f>
        <v>0.9345074876763203</v>
      </c>
      <c r="T23" s="138">
        <f>IF(C23=0,0,SINH(Q23)*SIN(Q23))</f>
        <v>0.62441500332992916</v>
      </c>
      <c r="U23" s="138">
        <f>IF(C23=0,0,1/2/$P23*(COSH($Q23)*SIN($Q23)+SINH($Q23)*COS($Q23)))</f>
        <v>5.7568935761770898E-2</v>
      </c>
      <c r="V23" s="138">
        <f>IF(C23=0,0,1/2/$P23*(COSH($Q23)*SIN($Q23)-SINH($Q23)*COS($Q23)))</f>
        <v>1.2171844411808706E-2</v>
      </c>
      <c r="W23" s="138">
        <f>IF(C23=0,0,$P23*(SINH($Q23)*COS($Q23)-COSH($Q23)*SIN($Q23)))</f>
        <v>-4.4867066328804084</v>
      </c>
      <c r="X23" s="138">
        <f>IF(C23=0,0,$P23*(COSH($Q23)*SIN($Q23)+SINH($Q23)*COS($Q23)))</f>
        <v>21.220689091261693</v>
      </c>
      <c r="Y23" s="138">
        <f>S23</f>
        <v>0.9345074876763203</v>
      </c>
      <c r="Z23" s="139">
        <f>T23</f>
        <v>0.62441500332992916</v>
      </c>
      <c r="AA23" s="5"/>
      <c r="AB23" s="137">
        <f t="shared" ref="AB23:AB32" si="1">IF(C23&gt;0,SQRT(2*$AD$18*$AF$18*0.6/($C$40*G23*(I23-H23))),0)</f>
        <v>1.2288821006962941E-3</v>
      </c>
      <c r="AC23" s="138">
        <f t="shared" ref="AC23:AC32" si="2">IF(C23&gt;0,C23*G23/$AD$18,0)</f>
        <v>406621.71271036821</v>
      </c>
      <c r="AD23" s="138">
        <f t="shared" ref="AD23:AD32" si="3">IF(C23&gt;0,SQRT($AD$18/G23*(I23-H23)/(0.6*$AF$18)),1)</f>
        <v>4.6463207449304884E-2</v>
      </c>
      <c r="AE23" s="138">
        <f>AD23*SQRT($C$40/2)</f>
        <v>2.8017362667598383E-4</v>
      </c>
      <c r="AF23" s="139">
        <f>AC23*AE23</f>
        <v>113.92467993526385</v>
      </c>
      <c r="AG23" s="6"/>
      <c r="AH23" s="137">
        <f>IF(C23=0,1,COSH(AF23)*COS(AF23))</f>
        <v>1.014638631203867E+49</v>
      </c>
      <c r="AI23" s="138">
        <f>IF(C23=0,0,SINH(AF23)*SIN(AF23))</f>
        <v>1.1035404307226492E+49</v>
      </c>
      <c r="AJ23" s="138">
        <f>IF(C23=0,0,1/2/$AE23*(COSH($AF23)*SIN($AF23)+SINH($AF23)*COS($AF23)))</f>
        <v>3.7801185769282904E+52</v>
      </c>
      <c r="AK23" s="138">
        <f>IF(C23=0,0,1/2/$AE23*(COSH($AF23)*SIN($AF23)-SINH($AF23)*COS($AF23)))</f>
        <v>1.5865483231509793E+51</v>
      </c>
      <c r="AL23" s="138">
        <f>IF(C23=0,0,$AE23*(SINH($AF23)*COS($AF23)-COSH($AF23)*SIN($AF23)))</f>
        <v>-2.4907939589198422E+44</v>
      </c>
      <c r="AM23" s="138">
        <f>IF(C23=0,0,$AE23*(COSH($AF23)*SIN($AF23)+SINH($AF23)*COS($AF23)))</f>
        <v>5.9345790972908538E+45</v>
      </c>
      <c r="AN23" s="138">
        <f>AH23</f>
        <v>1.014638631203867E+49</v>
      </c>
      <c r="AO23" s="139">
        <f>AI23</f>
        <v>1.1035404307226492E+49</v>
      </c>
    </row>
    <row r="24" spans="1:41" ht="14.25" x14ac:dyDescent="0.45">
      <c r="A24"/>
      <c r="B24" t="s">
        <v>440</v>
      </c>
      <c r="C24">
        <v>0.3</v>
      </c>
      <c r="D24">
        <v>0.04</v>
      </c>
      <c r="E24">
        <v>1380</v>
      </c>
      <c r="F24">
        <v>30</v>
      </c>
      <c r="G24">
        <v>150</v>
      </c>
      <c r="H24">
        <v>1</v>
      </c>
      <c r="I24">
        <v>4</v>
      </c>
      <c r="J24" s="33">
        <f t="shared" si="0"/>
        <v>7.5</v>
      </c>
      <c r="K24" s="159">
        <f t="shared" ref="K24:K32" si="4">G24*C24/$AC$18</f>
        <v>232305138633.34933</v>
      </c>
      <c r="L24" s="2">
        <f>L23+J24</f>
        <v>7.5583333333333336</v>
      </c>
      <c r="M24" s="140">
        <f t="shared" ref="M24:M32" si="5">IF(C24&gt;0,SQRT(D24*$C$39/PI()/E24/F24),"")</f>
        <v>2.7168177727000596E-3</v>
      </c>
      <c r="N24" s="136">
        <f t="shared" ref="N24:N32" si="6">IF(C24&gt;0,C24/D24,0)</f>
        <v>7.5</v>
      </c>
      <c r="O24" s="136">
        <f t="shared" ref="O24:O32" si="7">IF(C24&gt;0,SQRT(D24*E24*F24),1)</f>
        <v>40.693979898751607</v>
      </c>
      <c r="P24" s="136">
        <f t="shared" ref="P24:P32" si="8">O24*SQRT($C$40/2)</f>
        <v>0.24538512423087991</v>
      </c>
      <c r="Q24" s="141">
        <f t="shared" ref="Q24:Q32" si="9">N24*P24</f>
        <v>1.8403884317315993</v>
      </c>
      <c r="S24" s="140">
        <f t="shared" ref="S24:S32" si="10">IF(C24=0,1,COSH(Q24)*COS(Q24))</f>
        <v>-0.85997177200717789</v>
      </c>
      <c r="T24" s="136">
        <f t="shared" ref="T24:T32" si="11">IF(C24=0,0,SINH(Q24)*SIN(Q24))</f>
        <v>2.9592206668900998</v>
      </c>
      <c r="U24" s="136">
        <f t="shared" ref="U24:U32" si="12">IF(C24=0,0,1/2/$P24*(COSH($Q24)*SIN($Q24)+SINH($Q24)*COS($Q24)))</f>
        <v>4.6754119005744803</v>
      </c>
      <c r="V24" s="136">
        <f t="shared" ref="V24:V32" si="13">IF(C24=0,0,1/2/$P24*(COSH($Q24)*SIN($Q24)-SINH($Q24)*COS($Q24)))</f>
        <v>8.0076800602449953</v>
      </c>
      <c r="W24" s="136">
        <f t="shared" ref="W24:W32" si="14">IF(C24=0,0,$P24*(SINH($Q24)*COS($Q24)-COSH($Q24)*SIN($Q24)))</f>
        <v>-0.96434663923325403</v>
      </c>
      <c r="X24" s="136">
        <f t="shared" ref="X24:X32" si="15">IF(C24=0,0,$P24*(COSH($Q24)*SIN($Q24)+SINH($Q24)*COS($Q24)))</f>
        <v>0.56304918770845802</v>
      </c>
      <c r="Y24" s="136">
        <f t="shared" ref="Y24:Y32" si="16">S24</f>
        <v>-0.85997177200717789</v>
      </c>
      <c r="Z24" s="141">
        <f t="shared" ref="Z24:Z32" si="17">T24</f>
        <v>2.9592206668900998</v>
      </c>
      <c r="AA24" s="5"/>
      <c r="AB24" s="140">
        <f t="shared" si="1"/>
        <v>4.0742996663168055E-3</v>
      </c>
      <c r="AC24" s="136">
        <f t="shared" si="2"/>
        <v>1717474.8518834775</v>
      </c>
      <c r="AD24" s="136">
        <f t="shared" si="3"/>
        <v>7.1098401171444817E-3</v>
      </c>
      <c r="AE24" s="136">
        <f t="shared" ref="AE24:AE32" si="18">AD24*SQRT($C$40/2)</f>
        <v>4.2872410237287065E-5</v>
      </c>
      <c r="AF24" s="141">
        <f t="shared" ref="AF24:AF32" si="19">AC24*AE24</f>
        <v>73.632286422172285</v>
      </c>
      <c r="AG24" s="6"/>
      <c r="AH24" s="140">
        <f t="shared" ref="AH24:AH33" si="20">IF(C24=0,1,COSH(AF24)*COS(AF24))</f>
        <v>-9.2183723320495934E+30</v>
      </c>
      <c r="AI24" s="136">
        <f t="shared" ref="AI24:AI33" si="21">IF(C24=0,0,SINH(AF24)*SIN(AF24))</f>
        <v>-4.6638406579477391E+31</v>
      </c>
      <c r="AJ24" s="136">
        <f t="shared" ref="AJ24:AJ32" si="22">IF(C24=0,0,1/2/$AE24*(COSH($AF24)*SIN($AF24)+SINH($AF24)*COS($AF24)))</f>
        <v>-6.5143035582061977E+35</v>
      </c>
      <c r="AK24" s="136">
        <f t="shared" ref="AK24:AK33" si="23">IF(C24=0,0,1/2/$AE24*(COSH($AF24)*SIN($AF24)-SINH($AF24)*COS($AF24)))</f>
        <v>-4.3641159944493606E+35</v>
      </c>
      <c r="AL24" s="136">
        <f t="shared" ref="AL24:AL33" si="24">IF(C24=0,0,$AE24*(SINH($AF24)*COS($AF24)-COSH($AF24)*SIN($AF24)))</f>
        <v>1.604287059349056E+27</v>
      </c>
      <c r="AM24" s="136">
        <f t="shared" ref="AM24:AM33" si="25">IF(C24=0,0,$AE24*(COSH($AF24)*SIN($AF24)+SINH($AF24)*COS($AF24)))</f>
        <v>-2.3947147400284299E+27</v>
      </c>
      <c r="AN24" s="136">
        <f t="shared" ref="AN24:AN33" si="26">AH24</f>
        <v>-9.2183723320495934E+30</v>
      </c>
      <c r="AO24" s="141">
        <f t="shared" ref="AO24:AO33" si="27">AI24</f>
        <v>-4.6638406579477391E+31</v>
      </c>
    </row>
    <row r="25" spans="1:41" ht="14.25" x14ac:dyDescent="0.45">
      <c r="A25"/>
      <c r="B25" t="s">
        <v>441</v>
      </c>
      <c r="C25">
        <v>5.0000000000000001E-3</v>
      </c>
      <c r="D25">
        <v>0.8</v>
      </c>
      <c r="E25">
        <v>850</v>
      </c>
      <c r="F25">
        <v>1900</v>
      </c>
      <c r="G25">
        <v>19</v>
      </c>
      <c r="H25">
        <v>12</v>
      </c>
      <c r="I25">
        <v>45</v>
      </c>
      <c r="J25" s="33">
        <f t="shared" si="0"/>
        <v>6.2499999999999995E-3</v>
      </c>
      <c r="K25" s="159">
        <f t="shared" si="4"/>
        <v>490421959.33707088</v>
      </c>
      <c r="L25" s="2">
        <f t="shared" ref="L25:L32" si="28">L24+J25</f>
        <v>7.5645833333333332</v>
      </c>
      <c r="M25" s="140">
        <f t="shared" si="5"/>
        <v>1.9453126667322894E-3</v>
      </c>
      <c r="N25" s="136">
        <f t="shared" si="6"/>
        <v>6.2499999999999995E-3</v>
      </c>
      <c r="O25" s="136">
        <f t="shared" si="7"/>
        <v>1136.6617790706257</v>
      </c>
      <c r="P25" s="136">
        <f t="shared" si="8"/>
        <v>6.8540824111994771</v>
      </c>
      <c r="Q25" s="141">
        <f t="shared" si="9"/>
        <v>4.2838015069996731E-2</v>
      </c>
      <c r="S25" s="140">
        <f t="shared" si="10"/>
        <v>0.9999994387374006</v>
      </c>
      <c r="T25" s="136">
        <f t="shared" si="11"/>
        <v>1.8350954664725673E-3</v>
      </c>
      <c r="U25" s="136">
        <f t="shared" si="12"/>
        <v>6.2499992984217474E-3</v>
      </c>
      <c r="V25" s="136">
        <f t="shared" si="13"/>
        <v>3.8231156368947017E-6</v>
      </c>
      <c r="W25" s="136">
        <f t="shared" si="14"/>
        <v>-3.5920806070164154E-4</v>
      </c>
      <c r="X25" s="136">
        <f t="shared" si="15"/>
        <v>0.58723050532581378</v>
      </c>
      <c r="Y25" s="136">
        <f t="shared" si="16"/>
        <v>0.9999994387374006</v>
      </c>
      <c r="Z25" s="141">
        <f t="shared" si="17"/>
        <v>1.8350954664725673E-3</v>
      </c>
      <c r="AA25" s="5"/>
      <c r="AB25" s="140">
        <f t="shared" si="1"/>
        <v>3.4516396946988807E-3</v>
      </c>
      <c r="AC25" s="136">
        <f t="shared" si="2"/>
        <v>3625.7802428651194</v>
      </c>
      <c r="AD25" s="136">
        <f t="shared" si="3"/>
        <v>6.6255968434525178E-2</v>
      </c>
      <c r="AE25" s="136">
        <f t="shared" si="18"/>
        <v>3.9952418234329498E-4</v>
      </c>
      <c r="AF25" s="141">
        <f t="shared" si="19"/>
        <v>1.4485868868871603</v>
      </c>
      <c r="AG25" s="6"/>
      <c r="AH25" s="140">
        <f t="shared" si="20"/>
        <v>0.27379945975713904</v>
      </c>
      <c r="AI25" s="136">
        <f t="shared" si="21"/>
        <v>1.9960969276748759</v>
      </c>
      <c r="AJ25" s="136">
        <f t="shared" si="22"/>
        <v>3096.6968843536342</v>
      </c>
      <c r="AK25" s="136">
        <f t="shared" si="23"/>
        <v>2483.0578767417305</v>
      </c>
      <c r="AL25" s="136">
        <f t="shared" si="24"/>
        <v>-7.9268927244949109E-4</v>
      </c>
      <c r="AM25" s="136">
        <f t="shared" si="25"/>
        <v>9.8858686430457698E-4</v>
      </c>
      <c r="AN25" s="136">
        <f t="shared" si="26"/>
        <v>0.27379945975713904</v>
      </c>
      <c r="AO25" s="141">
        <f t="shared" si="27"/>
        <v>1.9960969276748759</v>
      </c>
    </row>
    <row r="26" spans="1:41" ht="14.25" x14ac:dyDescent="0.45">
      <c r="A26"/>
      <c r="B26"/>
      <c r="C26"/>
      <c r="D26"/>
      <c r="E26"/>
      <c r="F26"/>
      <c r="G26"/>
      <c r="H26"/>
      <c r="I26"/>
      <c r="J26" s="33">
        <f t="shared" si="0"/>
        <v>0</v>
      </c>
      <c r="K26" s="159">
        <f t="shared" si="4"/>
        <v>0</v>
      </c>
      <c r="L26" s="2">
        <f t="shared" si="28"/>
        <v>7.5645833333333332</v>
      </c>
      <c r="M26" s="140" t="str">
        <f t="shared" si="5"/>
        <v/>
      </c>
      <c r="N26" s="136">
        <f t="shared" si="6"/>
        <v>0</v>
      </c>
      <c r="O26" s="136">
        <f t="shared" si="7"/>
        <v>1</v>
      </c>
      <c r="P26" s="136">
        <f t="shared" si="8"/>
        <v>6.0300104546522305E-3</v>
      </c>
      <c r="Q26" s="141">
        <f t="shared" si="9"/>
        <v>0</v>
      </c>
      <c r="S26" s="140">
        <f t="shared" si="10"/>
        <v>1</v>
      </c>
      <c r="T26" s="136">
        <f t="shared" si="11"/>
        <v>0</v>
      </c>
      <c r="U26" s="136">
        <f t="shared" si="12"/>
        <v>0</v>
      </c>
      <c r="V26" s="136">
        <f t="shared" si="13"/>
        <v>0</v>
      </c>
      <c r="W26" s="136">
        <f t="shared" si="14"/>
        <v>0</v>
      </c>
      <c r="X26" s="136">
        <f t="shared" si="15"/>
        <v>0</v>
      </c>
      <c r="Y26" s="136">
        <f t="shared" si="16"/>
        <v>1</v>
      </c>
      <c r="Z26" s="141">
        <f t="shared" si="17"/>
        <v>0</v>
      </c>
      <c r="AA26" s="5"/>
      <c r="AB26" s="140">
        <f t="shared" si="1"/>
        <v>0</v>
      </c>
      <c r="AC26" s="136">
        <f t="shared" si="2"/>
        <v>0</v>
      </c>
      <c r="AD26" s="136">
        <f t="shared" si="3"/>
        <v>1</v>
      </c>
      <c r="AE26" s="136">
        <f t="shared" si="18"/>
        <v>6.0300104546522305E-3</v>
      </c>
      <c r="AF26" s="141">
        <f t="shared" si="19"/>
        <v>0</v>
      </c>
      <c r="AG26" s="6"/>
      <c r="AH26" s="140">
        <f t="shared" si="20"/>
        <v>1</v>
      </c>
      <c r="AI26" s="136">
        <f t="shared" si="21"/>
        <v>0</v>
      </c>
      <c r="AJ26" s="136">
        <f t="shared" si="22"/>
        <v>0</v>
      </c>
      <c r="AK26" s="136">
        <f t="shared" si="23"/>
        <v>0</v>
      </c>
      <c r="AL26" s="136">
        <f t="shared" si="24"/>
        <v>0</v>
      </c>
      <c r="AM26" s="136">
        <f t="shared" si="25"/>
        <v>0</v>
      </c>
      <c r="AN26" s="136">
        <f t="shared" si="26"/>
        <v>1</v>
      </c>
      <c r="AO26" s="141">
        <f t="shared" si="27"/>
        <v>0</v>
      </c>
    </row>
    <row r="27" spans="1:41" ht="14.25" x14ac:dyDescent="0.45">
      <c r="A27"/>
      <c r="B27"/>
      <c r="C27"/>
      <c r="D27"/>
      <c r="E27"/>
      <c r="F27"/>
      <c r="G27"/>
      <c r="H27"/>
      <c r="I27"/>
      <c r="J27" s="33">
        <f t="shared" si="0"/>
        <v>0</v>
      </c>
      <c r="K27" s="159">
        <f t="shared" si="4"/>
        <v>0</v>
      </c>
      <c r="L27" s="2">
        <f t="shared" si="28"/>
        <v>7.5645833333333332</v>
      </c>
      <c r="M27" s="140" t="str">
        <f t="shared" si="5"/>
        <v/>
      </c>
      <c r="N27" s="136">
        <f t="shared" si="6"/>
        <v>0</v>
      </c>
      <c r="O27" s="136">
        <f t="shared" si="7"/>
        <v>1</v>
      </c>
      <c r="P27" s="136">
        <f t="shared" si="8"/>
        <v>6.0300104546522305E-3</v>
      </c>
      <c r="Q27" s="141">
        <f t="shared" si="9"/>
        <v>0</v>
      </c>
      <c r="S27" s="140">
        <f t="shared" si="10"/>
        <v>1</v>
      </c>
      <c r="T27" s="136">
        <f t="shared" si="11"/>
        <v>0</v>
      </c>
      <c r="U27" s="136">
        <f t="shared" si="12"/>
        <v>0</v>
      </c>
      <c r="V27" s="136">
        <f t="shared" si="13"/>
        <v>0</v>
      </c>
      <c r="W27" s="136">
        <f t="shared" si="14"/>
        <v>0</v>
      </c>
      <c r="X27" s="136">
        <f t="shared" si="15"/>
        <v>0</v>
      </c>
      <c r="Y27" s="136">
        <f t="shared" si="16"/>
        <v>1</v>
      </c>
      <c r="Z27" s="141">
        <f t="shared" si="17"/>
        <v>0</v>
      </c>
      <c r="AA27" s="5"/>
      <c r="AB27" s="140">
        <f t="shared" si="1"/>
        <v>0</v>
      </c>
      <c r="AC27" s="136">
        <f t="shared" si="2"/>
        <v>0</v>
      </c>
      <c r="AD27" s="136">
        <f t="shared" si="3"/>
        <v>1</v>
      </c>
      <c r="AE27" s="136">
        <f t="shared" si="18"/>
        <v>6.0300104546522305E-3</v>
      </c>
      <c r="AF27" s="141">
        <f t="shared" si="19"/>
        <v>0</v>
      </c>
      <c r="AG27" s="6"/>
      <c r="AH27" s="140">
        <f t="shared" si="20"/>
        <v>1</v>
      </c>
      <c r="AI27" s="136">
        <f t="shared" si="21"/>
        <v>0</v>
      </c>
      <c r="AJ27" s="136">
        <f t="shared" si="22"/>
        <v>0</v>
      </c>
      <c r="AK27" s="136">
        <f t="shared" si="23"/>
        <v>0</v>
      </c>
      <c r="AL27" s="136">
        <f t="shared" si="24"/>
        <v>0</v>
      </c>
      <c r="AM27" s="136">
        <f t="shared" si="25"/>
        <v>0</v>
      </c>
      <c r="AN27" s="136">
        <f t="shared" si="26"/>
        <v>1</v>
      </c>
      <c r="AO27" s="141">
        <f t="shared" si="27"/>
        <v>0</v>
      </c>
    </row>
    <row r="28" spans="1:41" ht="14.25" x14ac:dyDescent="0.45">
      <c r="A28"/>
      <c r="B28"/>
      <c r="C28"/>
      <c r="D28"/>
      <c r="E28"/>
      <c r="F28"/>
      <c r="G28"/>
      <c r="H28"/>
      <c r="I28"/>
      <c r="J28" s="33">
        <f t="shared" si="0"/>
        <v>0</v>
      </c>
      <c r="K28" s="159">
        <f t="shared" si="4"/>
        <v>0</v>
      </c>
      <c r="L28" s="2">
        <f t="shared" si="28"/>
        <v>7.5645833333333332</v>
      </c>
      <c r="M28" s="140" t="str">
        <f t="shared" si="5"/>
        <v/>
      </c>
      <c r="N28" s="136">
        <f t="shared" si="6"/>
        <v>0</v>
      </c>
      <c r="O28" s="136">
        <f t="shared" si="7"/>
        <v>1</v>
      </c>
      <c r="P28" s="136">
        <f t="shared" si="8"/>
        <v>6.0300104546522305E-3</v>
      </c>
      <c r="Q28" s="141">
        <f t="shared" si="9"/>
        <v>0</v>
      </c>
      <c r="S28" s="140">
        <f t="shared" si="10"/>
        <v>1</v>
      </c>
      <c r="T28" s="136">
        <f t="shared" si="11"/>
        <v>0</v>
      </c>
      <c r="U28" s="136">
        <f t="shared" si="12"/>
        <v>0</v>
      </c>
      <c r="V28" s="136">
        <f t="shared" si="13"/>
        <v>0</v>
      </c>
      <c r="W28" s="136">
        <f t="shared" si="14"/>
        <v>0</v>
      </c>
      <c r="X28" s="136">
        <f t="shared" si="15"/>
        <v>0</v>
      </c>
      <c r="Y28" s="136">
        <f t="shared" si="16"/>
        <v>1</v>
      </c>
      <c r="Z28" s="141">
        <f t="shared" si="17"/>
        <v>0</v>
      </c>
      <c r="AA28" s="5"/>
      <c r="AB28" s="140">
        <f t="shared" si="1"/>
        <v>0</v>
      </c>
      <c r="AC28" s="136">
        <f t="shared" si="2"/>
        <v>0</v>
      </c>
      <c r="AD28" s="136">
        <f t="shared" si="3"/>
        <v>1</v>
      </c>
      <c r="AE28" s="136">
        <f t="shared" si="18"/>
        <v>6.0300104546522305E-3</v>
      </c>
      <c r="AF28" s="141">
        <f t="shared" si="19"/>
        <v>0</v>
      </c>
      <c r="AG28" s="6"/>
      <c r="AH28" s="140">
        <f t="shared" si="20"/>
        <v>1</v>
      </c>
      <c r="AI28" s="136">
        <f t="shared" si="21"/>
        <v>0</v>
      </c>
      <c r="AJ28" s="136">
        <f t="shared" si="22"/>
        <v>0</v>
      </c>
      <c r="AK28" s="136">
        <f t="shared" si="23"/>
        <v>0</v>
      </c>
      <c r="AL28" s="136">
        <f t="shared" si="24"/>
        <v>0</v>
      </c>
      <c r="AM28" s="136">
        <f t="shared" si="25"/>
        <v>0</v>
      </c>
      <c r="AN28" s="136">
        <f t="shared" si="26"/>
        <v>1</v>
      </c>
      <c r="AO28" s="141">
        <f t="shared" si="27"/>
        <v>0</v>
      </c>
    </row>
    <row r="29" spans="1:41" ht="14.25" x14ac:dyDescent="0.45">
      <c r="A29"/>
      <c r="B29"/>
      <c r="C29"/>
      <c r="D29"/>
      <c r="E29"/>
      <c r="F29"/>
      <c r="G29"/>
      <c r="H29"/>
      <c r="I29"/>
      <c r="J29" s="33">
        <f t="shared" si="0"/>
        <v>0</v>
      </c>
      <c r="K29" s="159">
        <f t="shared" si="4"/>
        <v>0</v>
      </c>
      <c r="L29" s="2">
        <f t="shared" si="28"/>
        <v>7.5645833333333332</v>
      </c>
      <c r="M29" s="140" t="str">
        <f t="shared" si="5"/>
        <v/>
      </c>
      <c r="N29" s="136">
        <f t="shared" si="6"/>
        <v>0</v>
      </c>
      <c r="O29" s="136">
        <f t="shared" si="7"/>
        <v>1</v>
      </c>
      <c r="P29" s="136">
        <f t="shared" si="8"/>
        <v>6.0300104546522305E-3</v>
      </c>
      <c r="Q29" s="141">
        <f t="shared" si="9"/>
        <v>0</v>
      </c>
      <c r="S29" s="140">
        <f t="shared" si="10"/>
        <v>1</v>
      </c>
      <c r="T29" s="136">
        <f t="shared" si="11"/>
        <v>0</v>
      </c>
      <c r="U29" s="136">
        <f t="shared" si="12"/>
        <v>0</v>
      </c>
      <c r="V29" s="136">
        <f t="shared" si="13"/>
        <v>0</v>
      </c>
      <c r="W29" s="136">
        <f t="shared" si="14"/>
        <v>0</v>
      </c>
      <c r="X29" s="136">
        <f t="shared" si="15"/>
        <v>0</v>
      </c>
      <c r="Y29" s="136">
        <f t="shared" si="16"/>
        <v>1</v>
      </c>
      <c r="Z29" s="141">
        <f t="shared" si="17"/>
        <v>0</v>
      </c>
      <c r="AA29" s="5"/>
      <c r="AB29" s="140">
        <f t="shared" si="1"/>
        <v>0</v>
      </c>
      <c r="AC29" s="136">
        <f t="shared" si="2"/>
        <v>0</v>
      </c>
      <c r="AD29" s="136">
        <f t="shared" si="3"/>
        <v>1</v>
      </c>
      <c r="AE29" s="136">
        <f t="shared" si="18"/>
        <v>6.0300104546522305E-3</v>
      </c>
      <c r="AF29" s="141">
        <f t="shared" si="19"/>
        <v>0</v>
      </c>
      <c r="AG29" s="6"/>
      <c r="AH29" s="140">
        <f t="shared" si="20"/>
        <v>1</v>
      </c>
      <c r="AI29" s="136">
        <f t="shared" si="21"/>
        <v>0</v>
      </c>
      <c r="AJ29" s="136">
        <f t="shared" si="22"/>
        <v>0</v>
      </c>
      <c r="AK29" s="136">
        <f t="shared" si="23"/>
        <v>0</v>
      </c>
      <c r="AL29" s="136">
        <f t="shared" si="24"/>
        <v>0</v>
      </c>
      <c r="AM29" s="136">
        <f t="shared" si="25"/>
        <v>0</v>
      </c>
      <c r="AN29" s="136">
        <f t="shared" si="26"/>
        <v>1</v>
      </c>
      <c r="AO29" s="141">
        <f t="shared" si="27"/>
        <v>0</v>
      </c>
    </row>
    <row r="30" spans="1:41" ht="14.25" x14ac:dyDescent="0.45">
      <c r="A30"/>
      <c r="B30"/>
      <c r="C30"/>
      <c r="D30"/>
      <c r="E30"/>
      <c r="F30"/>
      <c r="G30"/>
      <c r="H30"/>
      <c r="I30"/>
      <c r="J30" s="33">
        <f t="shared" si="0"/>
        <v>0</v>
      </c>
      <c r="K30" s="159">
        <f t="shared" si="4"/>
        <v>0</v>
      </c>
      <c r="L30" s="2">
        <f t="shared" si="28"/>
        <v>7.5645833333333332</v>
      </c>
      <c r="M30" s="140" t="str">
        <f t="shared" si="5"/>
        <v/>
      </c>
      <c r="N30" s="136">
        <f t="shared" si="6"/>
        <v>0</v>
      </c>
      <c r="O30" s="136">
        <f t="shared" si="7"/>
        <v>1</v>
      </c>
      <c r="P30" s="136">
        <f t="shared" si="8"/>
        <v>6.0300104546522305E-3</v>
      </c>
      <c r="Q30" s="141">
        <f t="shared" si="9"/>
        <v>0</v>
      </c>
      <c r="S30" s="140">
        <f t="shared" si="10"/>
        <v>1</v>
      </c>
      <c r="T30" s="136">
        <f t="shared" si="11"/>
        <v>0</v>
      </c>
      <c r="U30" s="136">
        <f t="shared" si="12"/>
        <v>0</v>
      </c>
      <c r="V30" s="136">
        <f t="shared" si="13"/>
        <v>0</v>
      </c>
      <c r="W30" s="136">
        <f t="shared" si="14"/>
        <v>0</v>
      </c>
      <c r="X30" s="136">
        <f t="shared" si="15"/>
        <v>0</v>
      </c>
      <c r="Y30" s="136">
        <f t="shared" si="16"/>
        <v>1</v>
      </c>
      <c r="Z30" s="141">
        <f t="shared" si="17"/>
        <v>0</v>
      </c>
      <c r="AA30" s="5"/>
      <c r="AB30" s="140">
        <f t="shared" si="1"/>
        <v>0</v>
      </c>
      <c r="AC30" s="136">
        <f t="shared" si="2"/>
        <v>0</v>
      </c>
      <c r="AD30" s="136">
        <f t="shared" si="3"/>
        <v>1</v>
      </c>
      <c r="AE30" s="136">
        <f t="shared" si="18"/>
        <v>6.0300104546522305E-3</v>
      </c>
      <c r="AF30" s="141">
        <f t="shared" si="19"/>
        <v>0</v>
      </c>
      <c r="AG30" s="6"/>
      <c r="AH30" s="140">
        <f t="shared" si="20"/>
        <v>1</v>
      </c>
      <c r="AI30" s="136">
        <f t="shared" si="21"/>
        <v>0</v>
      </c>
      <c r="AJ30" s="136">
        <f t="shared" si="22"/>
        <v>0</v>
      </c>
      <c r="AK30" s="136">
        <f t="shared" si="23"/>
        <v>0</v>
      </c>
      <c r="AL30" s="136">
        <f t="shared" si="24"/>
        <v>0</v>
      </c>
      <c r="AM30" s="136">
        <f t="shared" si="25"/>
        <v>0</v>
      </c>
      <c r="AN30" s="136">
        <f t="shared" si="26"/>
        <v>1</v>
      </c>
      <c r="AO30" s="141">
        <f t="shared" si="27"/>
        <v>0</v>
      </c>
    </row>
    <row r="31" spans="1:41" ht="14.25" x14ac:dyDescent="0.45">
      <c r="A31"/>
      <c r="B31"/>
      <c r="C31"/>
      <c r="D31"/>
      <c r="E31"/>
      <c r="F31"/>
      <c r="G31"/>
      <c r="H31"/>
      <c r="I31"/>
      <c r="J31" s="33">
        <f t="shared" si="0"/>
        <v>0</v>
      </c>
      <c r="K31" s="159">
        <f t="shared" si="4"/>
        <v>0</v>
      </c>
      <c r="L31" s="2">
        <f t="shared" si="28"/>
        <v>7.5645833333333332</v>
      </c>
      <c r="M31" s="140" t="str">
        <f t="shared" si="5"/>
        <v/>
      </c>
      <c r="N31" s="136">
        <f t="shared" si="6"/>
        <v>0</v>
      </c>
      <c r="O31" s="136">
        <f t="shared" si="7"/>
        <v>1</v>
      </c>
      <c r="P31" s="136">
        <f t="shared" si="8"/>
        <v>6.0300104546522305E-3</v>
      </c>
      <c r="Q31" s="141">
        <f t="shared" si="9"/>
        <v>0</v>
      </c>
      <c r="S31" s="140">
        <f t="shared" si="10"/>
        <v>1</v>
      </c>
      <c r="T31" s="136">
        <f t="shared" si="11"/>
        <v>0</v>
      </c>
      <c r="U31" s="136">
        <f t="shared" si="12"/>
        <v>0</v>
      </c>
      <c r="V31" s="136">
        <f t="shared" si="13"/>
        <v>0</v>
      </c>
      <c r="W31" s="136">
        <f t="shared" si="14"/>
        <v>0</v>
      </c>
      <c r="X31" s="136">
        <f t="shared" si="15"/>
        <v>0</v>
      </c>
      <c r="Y31" s="136">
        <f t="shared" si="16"/>
        <v>1</v>
      </c>
      <c r="Z31" s="141">
        <f t="shared" si="17"/>
        <v>0</v>
      </c>
      <c r="AA31" s="5"/>
      <c r="AB31" s="140">
        <f t="shared" si="1"/>
        <v>0</v>
      </c>
      <c r="AC31" s="136">
        <f t="shared" si="2"/>
        <v>0</v>
      </c>
      <c r="AD31" s="136">
        <f t="shared" si="3"/>
        <v>1</v>
      </c>
      <c r="AE31" s="136">
        <f t="shared" si="18"/>
        <v>6.0300104546522305E-3</v>
      </c>
      <c r="AF31" s="141">
        <f t="shared" si="19"/>
        <v>0</v>
      </c>
      <c r="AG31" s="6"/>
      <c r="AH31" s="140">
        <f t="shared" si="20"/>
        <v>1</v>
      </c>
      <c r="AI31" s="136">
        <f t="shared" si="21"/>
        <v>0</v>
      </c>
      <c r="AJ31" s="136">
        <f t="shared" si="22"/>
        <v>0</v>
      </c>
      <c r="AK31" s="136">
        <f t="shared" si="23"/>
        <v>0</v>
      </c>
      <c r="AL31" s="136">
        <f t="shared" si="24"/>
        <v>0</v>
      </c>
      <c r="AM31" s="136">
        <f t="shared" si="25"/>
        <v>0</v>
      </c>
      <c r="AN31" s="136">
        <f t="shared" si="26"/>
        <v>1</v>
      </c>
      <c r="AO31" s="141">
        <f t="shared" si="27"/>
        <v>0</v>
      </c>
    </row>
    <row r="32" spans="1:41" ht="14.25" x14ac:dyDescent="0.45">
      <c r="A32"/>
      <c r="B32"/>
      <c r="C32"/>
      <c r="D32"/>
      <c r="E32"/>
      <c r="F32"/>
      <c r="G32"/>
      <c r="H32"/>
      <c r="I32"/>
      <c r="J32" s="33">
        <f t="shared" si="0"/>
        <v>0</v>
      </c>
      <c r="K32" s="159">
        <f t="shared" si="4"/>
        <v>0</v>
      </c>
      <c r="L32" s="2">
        <f t="shared" si="28"/>
        <v>7.5645833333333332</v>
      </c>
      <c r="M32" s="142" t="str">
        <f t="shared" si="5"/>
        <v/>
      </c>
      <c r="N32" s="143">
        <f t="shared" si="6"/>
        <v>0</v>
      </c>
      <c r="O32" s="143">
        <f t="shared" si="7"/>
        <v>1</v>
      </c>
      <c r="P32" s="143">
        <f t="shared" si="8"/>
        <v>6.0300104546522305E-3</v>
      </c>
      <c r="Q32" s="144">
        <f t="shared" si="9"/>
        <v>0</v>
      </c>
      <c r="S32" s="142">
        <f t="shared" si="10"/>
        <v>1</v>
      </c>
      <c r="T32" s="143">
        <f t="shared" si="11"/>
        <v>0</v>
      </c>
      <c r="U32" s="143">
        <f t="shared" si="12"/>
        <v>0</v>
      </c>
      <c r="V32" s="143">
        <f t="shared" si="13"/>
        <v>0</v>
      </c>
      <c r="W32" s="143">
        <f t="shared" si="14"/>
        <v>0</v>
      </c>
      <c r="X32" s="143">
        <f t="shared" si="15"/>
        <v>0</v>
      </c>
      <c r="Y32" s="143">
        <f t="shared" si="16"/>
        <v>1</v>
      </c>
      <c r="Z32" s="144">
        <f t="shared" si="17"/>
        <v>0</v>
      </c>
      <c r="AA32" s="5"/>
      <c r="AB32" s="142">
        <f t="shared" si="1"/>
        <v>0</v>
      </c>
      <c r="AC32" s="143">
        <f t="shared" si="2"/>
        <v>0</v>
      </c>
      <c r="AD32" s="143">
        <f t="shared" si="3"/>
        <v>1</v>
      </c>
      <c r="AE32" s="143">
        <f t="shared" si="18"/>
        <v>6.0300104546522305E-3</v>
      </c>
      <c r="AF32" s="144">
        <f t="shared" si="19"/>
        <v>0</v>
      </c>
      <c r="AG32" s="6"/>
      <c r="AH32" s="142">
        <f t="shared" si="20"/>
        <v>1</v>
      </c>
      <c r="AI32" s="143">
        <f t="shared" si="21"/>
        <v>0</v>
      </c>
      <c r="AJ32" s="143">
        <f t="shared" si="22"/>
        <v>0</v>
      </c>
      <c r="AK32" s="143">
        <f t="shared" si="23"/>
        <v>0</v>
      </c>
      <c r="AL32" s="143">
        <f t="shared" si="24"/>
        <v>0</v>
      </c>
      <c r="AM32" s="143">
        <f t="shared" si="25"/>
        <v>0</v>
      </c>
      <c r="AN32" s="143">
        <f t="shared" si="26"/>
        <v>1</v>
      </c>
      <c r="AO32" s="144">
        <f t="shared" si="27"/>
        <v>0</v>
      </c>
    </row>
    <row r="33" spans="2:44" x14ac:dyDescent="0.35">
      <c r="B33" s="40" t="s">
        <v>141</v>
      </c>
      <c r="C33" s="41"/>
      <c r="D33" s="42"/>
      <c r="E33" s="42"/>
      <c r="F33" s="41"/>
      <c r="G33" s="41"/>
      <c r="H33" s="41"/>
      <c r="I33" s="41"/>
      <c r="J33" s="41"/>
      <c r="K33" s="41"/>
      <c r="M33" s="136"/>
      <c r="N33" s="136"/>
      <c r="O33" s="136"/>
      <c r="P33" s="136"/>
      <c r="Q33" s="136"/>
      <c r="S33" s="170">
        <v>1</v>
      </c>
      <c r="T33" s="148">
        <v>0</v>
      </c>
      <c r="U33" s="148">
        <f>IF(C54="ja",C50,0)</f>
        <v>0</v>
      </c>
      <c r="V33" s="148">
        <v>0</v>
      </c>
      <c r="W33" s="148">
        <v>0</v>
      </c>
      <c r="X33" s="148">
        <v>0</v>
      </c>
      <c r="Y33" s="148">
        <v>1</v>
      </c>
      <c r="Z33" s="171">
        <v>0</v>
      </c>
      <c r="AA33" s="81" t="s">
        <v>225</v>
      </c>
      <c r="AB33" s="136"/>
      <c r="AC33" s="136"/>
      <c r="AD33" s="136"/>
      <c r="AE33" s="136"/>
      <c r="AF33" s="136"/>
      <c r="AG33" s="166"/>
      <c r="AH33" s="170">
        <f t="shared" si="20"/>
        <v>1</v>
      </c>
      <c r="AI33" s="148">
        <f t="shared" si="21"/>
        <v>0</v>
      </c>
      <c r="AJ33" s="143">
        <f>IF(H54="ja",H50,0)</f>
        <v>0</v>
      </c>
      <c r="AK33" s="148">
        <f t="shared" si="23"/>
        <v>0</v>
      </c>
      <c r="AL33" s="148">
        <f t="shared" si="24"/>
        <v>0</v>
      </c>
      <c r="AM33" s="148">
        <f t="shared" si="25"/>
        <v>0</v>
      </c>
      <c r="AN33" s="148">
        <f t="shared" si="26"/>
        <v>1</v>
      </c>
      <c r="AO33" s="171">
        <f t="shared" si="27"/>
        <v>0</v>
      </c>
      <c r="AP33" s="81" t="s">
        <v>225</v>
      </c>
      <c r="AQ33" s="12"/>
      <c r="AR33" s="12"/>
    </row>
    <row r="34" spans="2:44" x14ac:dyDescent="0.35">
      <c r="C34" s="43"/>
      <c r="D34" s="12"/>
      <c r="E34" s="12"/>
      <c r="F34" s="12"/>
      <c r="G34" s="12"/>
      <c r="H34" s="12"/>
      <c r="I34" s="12"/>
      <c r="J34" s="12"/>
      <c r="K34" s="12"/>
      <c r="U34" s="5"/>
      <c r="V34" s="5"/>
      <c r="W34" s="5"/>
      <c r="AB34" s="5"/>
      <c r="AC34" s="5"/>
      <c r="AD34" s="5"/>
      <c r="AJ34" s="5"/>
      <c r="AK34" s="5"/>
      <c r="AL34" s="5"/>
    </row>
    <row r="35" spans="2:44" x14ac:dyDescent="0.35">
      <c r="C35" s="7"/>
      <c r="H35" s="12"/>
      <c r="I35" s="16"/>
      <c r="U35" s="5"/>
      <c r="V35" s="5"/>
      <c r="W35" s="5"/>
      <c r="AB35" s="5"/>
      <c r="AC35" s="5"/>
      <c r="AD35" s="5"/>
      <c r="AJ35" s="5"/>
      <c r="AK35" s="5"/>
      <c r="AL35" s="5"/>
    </row>
    <row r="36" spans="2:44" x14ac:dyDescent="0.35">
      <c r="B36" s="33" t="s">
        <v>69</v>
      </c>
      <c r="C36" s="33" t="e">
        <f>#REF!</f>
        <v>#REF!</v>
      </c>
      <c r="S36" s="5"/>
      <c r="T36" s="5"/>
      <c r="U36" s="5"/>
      <c r="V36" s="5"/>
      <c r="W36" s="5"/>
      <c r="AB36" s="5"/>
      <c r="AC36" s="5"/>
      <c r="AD36" s="5"/>
      <c r="AF36" s="5"/>
      <c r="AG36" s="5"/>
      <c r="AH36" s="5"/>
      <c r="AI36" s="5"/>
      <c r="AJ36" s="5"/>
      <c r="AK36" s="5"/>
      <c r="AL36" s="5"/>
    </row>
    <row r="37" spans="2:44" x14ac:dyDescent="0.35">
      <c r="B37" s="33" t="s">
        <v>118</v>
      </c>
      <c r="C37" s="33" t="e">
        <f>#REF!</f>
        <v>#REF!</v>
      </c>
      <c r="I37" s="16"/>
      <c r="K37" s="16"/>
      <c r="L37" s="89"/>
      <c r="S37" s="5"/>
      <c r="T37" s="5"/>
      <c r="U37" s="5"/>
      <c r="V37" s="5"/>
      <c r="W37" s="5"/>
      <c r="AB37" s="5"/>
      <c r="AC37" s="5"/>
      <c r="AD37" s="5"/>
      <c r="AF37" s="5"/>
      <c r="AG37" s="5"/>
      <c r="AH37" s="5"/>
      <c r="AI37" s="5"/>
      <c r="AJ37" s="5"/>
      <c r="AK37" s="5"/>
      <c r="AL37" s="5"/>
    </row>
    <row r="38" spans="2:44" x14ac:dyDescent="0.35">
      <c r="S38" s="5"/>
      <c r="T38" s="5"/>
      <c r="U38" s="5"/>
      <c r="V38" s="5"/>
      <c r="W38" s="5"/>
      <c r="AB38" s="5"/>
      <c r="AC38" s="5"/>
      <c r="AD38" s="5"/>
      <c r="AF38" s="5"/>
      <c r="AG38" s="5"/>
      <c r="AH38" s="5"/>
      <c r="AI38" s="5"/>
      <c r="AJ38" s="5"/>
      <c r="AK38" s="5"/>
      <c r="AL38" s="5"/>
    </row>
    <row r="39" spans="2:44" x14ac:dyDescent="0.35">
      <c r="B39" s="108" t="s">
        <v>27</v>
      </c>
      <c r="C39" s="83">
        <v>24</v>
      </c>
      <c r="D39" s="84" t="s">
        <v>10</v>
      </c>
      <c r="O39" s="89"/>
      <c r="S39" s="149">
        <v>1</v>
      </c>
      <c r="T39" s="150">
        <v>0</v>
      </c>
      <c r="U39" s="172">
        <f>IF(C54="ja",C51,0)</f>
        <v>0</v>
      </c>
      <c r="V39" s="150">
        <v>0</v>
      </c>
      <c r="W39" s="150">
        <v>0</v>
      </c>
      <c r="X39" s="150">
        <v>0</v>
      </c>
      <c r="Y39" s="150">
        <v>1</v>
      </c>
      <c r="Z39" s="151">
        <v>0</v>
      </c>
      <c r="AA39" s="16" t="s">
        <v>226</v>
      </c>
      <c r="AB39" s="5"/>
      <c r="AC39" s="5"/>
      <c r="AD39" s="5"/>
      <c r="AF39" s="5"/>
      <c r="AG39" s="5"/>
      <c r="AH39" s="149">
        <v>1</v>
      </c>
      <c r="AI39" s="150">
        <v>0</v>
      </c>
      <c r="AJ39" s="173">
        <f>IF(H54="ja",H51,0)</f>
        <v>0</v>
      </c>
      <c r="AK39" s="150">
        <v>0</v>
      </c>
      <c r="AL39" s="150">
        <v>0</v>
      </c>
      <c r="AM39" s="150">
        <v>0</v>
      </c>
      <c r="AN39" s="150">
        <v>1</v>
      </c>
      <c r="AO39" s="151">
        <v>0</v>
      </c>
      <c r="AP39" s="16" t="s">
        <v>226</v>
      </c>
    </row>
    <row r="40" spans="2:44" ht="14.25" x14ac:dyDescent="0.4">
      <c r="B40" s="109" t="s">
        <v>28</v>
      </c>
      <c r="C40" s="12">
        <f>2*PI()/(C39*3600)</f>
        <v>7.2722052166430395E-5</v>
      </c>
      <c r="D40" s="95" t="s">
        <v>12</v>
      </c>
      <c r="N40" s="91"/>
      <c r="S40" s="140">
        <f>S23*S39-T23*T39+U23*W39-V23*X39</f>
        <v>0.9345074876763203</v>
      </c>
      <c r="T40" s="136">
        <f>S23*T39+T23*S39+U23*X39+V23*W39</f>
        <v>0.62441500332992916</v>
      </c>
      <c r="U40" s="136">
        <f>S23*U39-T23*V39+U23*Y39-V23*Z39</f>
        <v>5.7568935761770898E-2</v>
      </c>
      <c r="V40" s="136">
        <f>S23*V39+T23*U39+U23*Z39+V23*Y39</f>
        <v>1.2171844411808706E-2</v>
      </c>
      <c r="W40" s="136">
        <f>W23*S39-X23*T39+Y23*W39-Z23*X39</f>
        <v>-4.4867066328804084</v>
      </c>
      <c r="X40" s="136">
        <f>W23*T39+X23*S39+Y23*X39+Z23*W39</f>
        <v>21.220689091261693</v>
      </c>
      <c r="Y40" s="136">
        <f>W23*U39-X23*V39+Y23*Y39-Z23*Z39</f>
        <v>0.9345074876763203</v>
      </c>
      <c r="Z40" s="141">
        <f>W23*V39+X23*U39+Y23*Z39+Z23*Y39</f>
        <v>0.62441500332992916</v>
      </c>
      <c r="AA40" s="5"/>
      <c r="AB40" s="5"/>
      <c r="AC40" s="5"/>
      <c r="AD40" s="5"/>
      <c r="AF40" s="5"/>
      <c r="AG40" s="5"/>
      <c r="AH40" s="137">
        <f>AH23*AH39-AI23*AI39+AJ23*AL39-AK23*AM39</f>
        <v>1.014638631203867E+49</v>
      </c>
      <c r="AI40" s="138">
        <f>AH23*AI39+AI23*AH39+AJ23*AM39+AK23*AL39</f>
        <v>1.1035404307226492E+49</v>
      </c>
      <c r="AJ40" s="138">
        <f>AH23*AJ39-AI23*AK39+AJ23*AN39-AK23*AO39</f>
        <v>3.7801185769282904E+52</v>
      </c>
      <c r="AK40" s="138">
        <f>AH23*AK39+AI23*AJ39+AJ23*AO39+AK23*AN39</f>
        <v>1.5865483231509793E+51</v>
      </c>
      <c r="AL40" s="138">
        <f>AL23*AH39-AM23*AI39+AN23*AL39-AO23*AM39</f>
        <v>-2.4907939589198422E+44</v>
      </c>
      <c r="AM40" s="138">
        <f>AL23*AI39+AM23*AH39+AN23*AM39+AO23*AL39</f>
        <v>5.9345790972908538E+45</v>
      </c>
      <c r="AN40" s="138">
        <f>AL23*AJ39-AM23*AK39+AN23*AN39-AO23*AO39</f>
        <v>1.014638631203867E+49</v>
      </c>
      <c r="AO40" s="139">
        <f>AL23*AK39+AM23*AJ39+AN23*AO39+AO23*AN39</f>
        <v>1.1035404307226492E+49</v>
      </c>
    </row>
    <row r="41" spans="2:44" ht="14.25" x14ac:dyDescent="0.4">
      <c r="B41" s="163" t="s">
        <v>221</v>
      </c>
      <c r="C41" s="83"/>
      <c r="D41" s="83"/>
      <c r="E41" s="84"/>
      <c r="G41" s="163" t="s">
        <v>222</v>
      </c>
      <c r="H41" s="83"/>
      <c r="I41" s="84"/>
      <c r="N41" s="91"/>
      <c r="S41" s="140">
        <f>S24*S40-T24*T40+U24*W40-V24*X40</f>
        <v>-193.55712232921144</v>
      </c>
      <c r="T41" s="136">
        <f>S24*T40+T24*S40+U24*X40+V24*W40</f>
        <v>65.51578566940438</v>
      </c>
      <c r="U41" s="136">
        <f>S24*U40-T24*V40+U24*Y40-V24*Z40</f>
        <v>-0.71643497566227055</v>
      </c>
      <c r="V41" s="136">
        <f>S24*V40+T24*U40+U24*Z40+V24*Y40</f>
        <v>10.562526054551002</v>
      </c>
      <c r="W41" s="136">
        <f>W24*S40-X24*T40+Y24*W40-Z24*X40</f>
        <v>-60.191026186453236</v>
      </c>
      <c r="X41" s="136">
        <f>W24*T40+X24*S40+Y24*X40+Z24*W40</f>
        <v>-31.602327423422722</v>
      </c>
      <c r="Y41" s="136">
        <f>W24*U40-X24*V40+Y24*Y40-Z24*Z40</f>
        <v>-2.7138015995362395</v>
      </c>
      <c r="Z41" s="141">
        <f>W24*V40+X24*U40+Y24*Z40+Z24*Y40</f>
        <v>2.2491108592799129</v>
      </c>
      <c r="AA41" s="5"/>
      <c r="AB41" s="5"/>
      <c r="AC41" s="5"/>
      <c r="AD41" s="5"/>
      <c r="AF41" s="5"/>
      <c r="AG41" s="5"/>
      <c r="AH41" s="140">
        <f>AH24*AH40-AI24*AI40+AJ24*AL40-AK24*AM40</f>
        <v>3.1733175413748475E+81</v>
      </c>
      <c r="AI41" s="136">
        <f>AH24*AI40+AI24*AH40+AJ24*AM40+AK24*AL40</f>
        <v>-4.3322035913158148E+81</v>
      </c>
      <c r="AJ41" s="136">
        <f>AH24*AJ40-AI24*AK40+AJ24*AN40-AK24*AO40</f>
        <v>-2.0681569205676881E+84</v>
      </c>
      <c r="AK41" s="136">
        <f>AH24*AK40+AI24*AJ40+AJ24*AO40+AK24*AN40</f>
        <v>-1.339441049776372E+85</v>
      </c>
      <c r="AL41" s="136">
        <f>AL24*AH40-AM24*AI40+AN24*AL40-AO24*AM40</f>
        <v>3.2177978104534159E+77</v>
      </c>
      <c r="AM41" s="136">
        <f>AL24*AI40+AM24*AH40+AN24*AM40+AO24*AL40</f>
        <v>-4.9684238151338305E+76</v>
      </c>
      <c r="AN41" s="136">
        <f>AL24*AJ40-AM24*AK40+AN24*AN40-AO24*AO40</f>
        <v>4.8558378981308843E+80</v>
      </c>
      <c r="AO41" s="141">
        <f>AL24*AK40+AM24*AJ40+AN24*AO40+AO24*AN40</f>
        <v>-6.6291753368041292E+80</v>
      </c>
    </row>
    <row r="42" spans="2:44" x14ac:dyDescent="0.35">
      <c r="B42" s="110"/>
      <c r="C42" s="81" t="s">
        <v>81</v>
      </c>
      <c r="D42" s="81" t="s">
        <v>82</v>
      </c>
      <c r="E42" s="95"/>
      <c r="G42" s="110"/>
      <c r="H42" s="81" t="s">
        <v>81</v>
      </c>
      <c r="I42" s="96"/>
      <c r="N42" s="91"/>
      <c r="S42" s="140">
        <f>S25*S41-T25*T41+U25*W41-V25*X41</f>
        <v>-194.05331446618663</v>
      </c>
      <c r="T42" s="136">
        <f>S25*T41+T25*S41+U25*X41+V25*W41</f>
        <v>64.962808458676108</v>
      </c>
      <c r="U42" s="136">
        <f>S25*U41-T25*V41+U25*Y41-V25*Z41</f>
        <v>-0.75278767393537116</v>
      </c>
      <c r="V42" s="136">
        <f>S25*V41+T25*U41+U25*Z41+V25*Y41</f>
        <v>10.575251965739556</v>
      </c>
      <c r="W42" s="136">
        <f>W25*S41-X25*T41+Y25*W41-Z25*X41</f>
        <v>-98.536339762611874</v>
      </c>
      <c r="X42" s="136">
        <f>W25*T41+X25*S41+Y25*X41+Z25*W41</f>
        <v>-145.39894651860422</v>
      </c>
      <c r="Y42" s="136">
        <f>W25*U41-X25*V41+Y25*Y41-Z25*Z41</f>
        <v>-8.9203075728351902</v>
      </c>
      <c r="Z42" s="141">
        <f>W25*V41+X25*U41+Y25*Z41+Z25*Y41</f>
        <v>1.8196228946344828</v>
      </c>
      <c r="AA42" s="5"/>
      <c r="AB42" s="5"/>
      <c r="AC42" s="5"/>
      <c r="AD42" s="5"/>
      <c r="AF42" s="5"/>
      <c r="AG42" s="5"/>
      <c r="AH42" s="140">
        <f>AH25*AH41-AI25*AI41+AJ25*AL41-AK25*AM41</f>
        <v>1.0636174191456544E+82</v>
      </c>
      <c r="AI42" s="136">
        <f>AH25*AI41+AI25*AH41+AJ25*AM41+AK25*AL41</f>
        <v>5.7932351864310482E+81</v>
      </c>
      <c r="AJ42" s="136">
        <f>AH25*AJ41-AI25*AK41+AJ25*AN41-AK25*AO41</f>
        <v>2.9320049807700014E+85</v>
      </c>
      <c r="AK42" s="136">
        <f>AH25*AK41+AI25*AJ41+AJ25*AO41+AK25*AN41</f>
        <v>-8.6427460401657944E+84</v>
      </c>
      <c r="AL42" s="136">
        <f>AL25*AH41-AM25*AI41+AN25*AL41-AO25*AM41</f>
        <v>1.9545824760830309E+78</v>
      </c>
      <c r="AM42" s="136">
        <f>AL25*AI41+AM25*AH41+AN25*AM41+AO25*AL41</f>
        <v>7.1998914653418956E+78</v>
      </c>
      <c r="AN42" s="136">
        <f>AL25*AJ41-AM25*AK41+AN25*AN41-AO25*AO41</f>
        <v>1.633714430946765E+82</v>
      </c>
      <c r="AO42" s="141">
        <f>AL25*AK41+AM25*AJ41+AN25*AO41+AO25*AN41</f>
        <v>9.3608185957577265E+81</v>
      </c>
    </row>
    <row r="43" spans="2:44" x14ac:dyDescent="0.35">
      <c r="B43" s="110" t="s">
        <v>32</v>
      </c>
      <c r="C43" s="11">
        <f t="shared" ref="C43:D45" si="29">T53/$C$40/1000</f>
        <v>265.29606495535063</v>
      </c>
      <c r="D43" s="11">
        <f t="shared" si="29"/>
        <v>11.802561850397108</v>
      </c>
      <c r="E43" s="95" t="s">
        <v>29</v>
      </c>
      <c r="G43" s="110" t="s">
        <v>32</v>
      </c>
      <c r="H43" s="183">
        <f>AI53/$C$40</f>
        <v>5.4484895689912394</v>
      </c>
      <c r="I43" s="96" t="s">
        <v>209</v>
      </c>
      <c r="N43" s="91"/>
      <c r="S43" s="140">
        <f t="shared" ref="S43:S49" si="30">S26*S42-T26*T42+U26*W42-V26*X42</f>
        <v>-194.05331446618663</v>
      </c>
      <c r="T43" s="136">
        <f t="shared" ref="T43:T50" si="31">S26*T42+T26*S42+U26*X42+V26*W42</f>
        <v>64.962808458676108</v>
      </c>
      <c r="U43" s="136">
        <f t="shared" ref="U43:U50" si="32">S26*U42-T26*V42+U26*Y42-V26*Z42</f>
        <v>-0.75278767393537116</v>
      </c>
      <c r="V43" s="136">
        <f t="shared" ref="V43:V50" si="33">S26*V42+T26*U42+U26*Z42+V26*Y42</f>
        <v>10.575251965739556</v>
      </c>
      <c r="W43" s="136">
        <f t="shared" ref="W43:W50" si="34">W26*S42-X26*T42+Y26*W42-Z26*X42</f>
        <v>-98.536339762611874</v>
      </c>
      <c r="X43" s="136">
        <f t="shared" ref="X43:X50" si="35">W26*T42+X26*S42+Y26*X42+Z26*W42</f>
        <v>-145.39894651860422</v>
      </c>
      <c r="Y43" s="136">
        <f t="shared" ref="Y43:Y50" si="36">W26*U42-X26*V42+Y26*Y42-Z26*Z42</f>
        <v>-8.9203075728351902</v>
      </c>
      <c r="Z43" s="141">
        <f t="shared" ref="Z43:Z50" si="37">W26*V42+X26*U42+Y26*Z42+Z26*Y42</f>
        <v>1.8196228946344828</v>
      </c>
      <c r="AA43" s="5"/>
      <c r="AB43" s="5"/>
      <c r="AC43" s="5"/>
      <c r="AD43" s="5"/>
      <c r="AF43" s="5"/>
      <c r="AG43" s="5"/>
      <c r="AH43" s="140">
        <f t="shared" ref="AH43:AH49" si="38">AH26*AH42-AI26*AI42+AJ26*AL42-AK26*AM42</f>
        <v>1.0636174191456544E+82</v>
      </c>
      <c r="AI43" s="136">
        <f t="shared" ref="AI43:AI50" si="39">AH26*AI42+AI26*AH42+AJ26*AM42+AK26*AL42</f>
        <v>5.7932351864310482E+81</v>
      </c>
      <c r="AJ43" s="136">
        <f t="shared" ref="AJ43:AJ50" si="40">AH26*AJ42-AI26*AK42+AJ26*AN42-AK26*AO42</f>
        <v>2.9320049807700014E+85</v>
      </c>
      <c r="AK43" s="136">
        <f t="shared" ref="AK43:AK50" si="41">AH26*AK42+AI26*AJ42+AJ26*AO42+AK26*AN42</f>
        <v>-8.6427460401657944E+84</v>
      </c>
      <c r="AL43" s="136">
        <f t="shared" ref="AL43:AL50" si="42">AL26*AH42-AM26*AI42+AN26*AL42-AO26*AM42</f>
        <v>1.9545824760830309E+78</v>
      </c>
      <c r="AM43" s="136">
        <f t="shared" ref="AM43:AM50" si="43">AL26*AI42+AM26*AH42+AN26*AM42+AO26*AL42</f>
        <v>7.1998914653418956E+78</v>
      </c>
      <c r="AN43" s="136">
        <f t="shared" ref="AN43:AN50" si="44">AL26*AJ42-AM26*AK42+AN26*AN42-AO26*AO42</f>
        <v>1.633714430946765E+82</v>
      </c>
      <c r="AO43" s="141">
        <f t="shared" ref="AO43:AO50" si="45">AL26*AK42+AM26*AJ42+AN26*AO42+AO26*AN42</f>
        <v>9.3608185957577265E+81</v>
      </c>
    </row>
    <row r="44" spans="2:44" x14ac:dyDescent="0.35">
      <c r="B44" s="110" t="s">
        <v>33</v>
      </c>
      <c r="C44" s="11">
        <f t="shared" si="29"/>
        <v>265.41938745766942</v>
      </c>
      <c r="D44" s="11">
        <f t="shared" si="29"/>
        <v>11.808048254657978</v>
      </c>
      <c r="E44" s="95" t="s">
        <v>29</v>
      </c>
      <c r="G44" s="110" t="s">
        <v>33</v>
      </c>
      <c r="H44" s="183">
        <v>14.4406718452184</v>
      </c>
      <c r="I44" s="96" t="s">
        <v>209</v>
      </c>
      <c r="N44" s="91"/>
      <c r="S44" s="140">
        <f t="shared" si="30"/>
        <v>-194.05331446618663</v>
      </c>
      <c r="T44" s="136">
        <f t="shared" si="31"/>
        <v>64.962808458676108</v>
      </c>
      <c r="U44" s="136">
        <f t="shared" si="32"/>
        <v>-0.75278767393537116</v>
      </c>
      <c r="V44" s="136">
        <f t="shared" si="33"/>
        <v>10.575251965739556</v>
      </c>
      <c r="W44" s="136">
        <f t="shared" si="34"/>
        <v>-98.536339762611874</v>
      </c>
      <c r="X44" s="136">
        <f t="shared" si="35"/>
        <v>-145.39894651860422</v>
      </c>
      <c r="Y44" s="136">
        <f t="shared" si="36"/>
        <v>-8.9203075728351902</v>
      </c>
      <c r="Z44" s="141">
        <f t="shared" si="37"/>
        <v>1.8196228946344828</v>
      </c>
      <c r="AA44" s="5"/>
      <c r="AB44" s="5"/>
      <c r="AC44" s="5"/>
      <c r="AD44" s="5"/>
      <c r="AF44" s="5"/>
      <c r="AG44" s="5"/>
      <c r="AH44" s="140">
        <f t="shared" si="38"/>
        <v>1.0636174191456544E+82</v>
      </c>
      <c r="AI44" s="136">
        <f t="shared" si="39"/>
        <v>5.7932351864310482E+81</v>
      </c>
      <c r="AJ44" s="136">
        <f t="shared" si="40"/>
        <v>2.9320049807700014E+85</v>
      </c>
      <c r="AK44" s="136">
        <f t="shared" si="41"/>
        <v>-8.6427460401657944E+84</v>
      </c>
      <c r="AL44" s="136">
        <f t="shared" si="42"/>
        <v>1.9545824760830309E+78</v>
      </c>
      <c r="AM44" s="136">
        <f t="shared" si="43"/>
        <v>7.1998914653418956E+78</v>
      </c>
      <c r="AN44" s="136">
        <f t="shared" si="44"/>
        <v>1.633714430946765E+82</v>
      </c>
      <c r="AO44" s="141">
        <f t="shared" si="45"/>
        <v>9.3608185957577265E+81</v>
      </c>
    </row>
    <row r="45" spans="2:44" x14ac:dyDescent="0.35">
      <c r="B45" s="110" t="s">
        <v>34</v>
      </c>
      <c r="C45" s="47">
        <f t="shared" si="29"/>
        <v>266.64963322591728</v>
      </c>
      <c r="D45" s="11">
        <f t="shared" si="29"/>
        <v>13.081463163889193</v>
      </c>
      <c r="E45" s="95" t="s">
        <v>29</v>
      </c>
      <c r="G45" s="85" t="s">
        <v>34</v>
      </c>
      <c r="H45" s="184">
        <f>AI55/$C$40</f>
        <v>2.6061377187242734</v>
      </c>
      <c r="I45" s="97" t="s">
        <v>209</v>
      </c>
      <c r="M45" s="2">
        <v>2.4213842332941335E-3</v>
      </c>
      <c r="N45" s="91"/>
      <c r="S45" s="140">
        <f t="shared" si="30"/>
        <v>-194.05331446618663</v>
      </c>
      <c r="T45" s="136">
        <f t="shared" si="31"/>
        <v>64.962808458676108</v>
      </c>
      <c r="U45" s="136">
        <f t="shared" si="32"/>
        <v>-0.75278767393537116</v>
      </c>
      <c r="V45" s="136">
        <f t="shared" si="33"/>
        <v>10.575251965739556</v>
      </c>
      <c r="W45" s="136">
        <f t="shared" si="34"/>
        <v>-98.536339762611874</v>
      </c>
      <c r="X45" s="136">
        <f t="shared" si="35"/>
        <v>-145.39894651860422</v>
      </c>
      <c r="Y45" s="136">
        <f t="shared" si="36"/>
        <v>-8.9203075728351902</v>
      </c>
      <c r="Z45" s="141">
        <f t="shared" si="37"/>
        <v>1.8196228946344828</v>
      </c>
      <c r="AA45" s="5"/>
      <c r="AB45" s="5"/>
      <c r="AC45" s="5"/>
      <c r="AD45" s="5"/>
      <c r="AF45" s="5"/>
      <c r="AG45" s="5"/>
      <c r="AH45" s="140">
        <f t="shared" si="38"/>
        <v>1.0636174191456544E+82</v>
      </c>
      <c r="AI45" s="136">
        <f t="shared" si="39"/>
        <v>5.7932351864310482E+81</v>
      </c>
      <c r="AJ45" s="136">
        <f t="shared" si="40"/>
        <v>2.9320049807700014E+85</v>
      </c>
      <c r="AK45" s="136">
        <f t="shared" si="41"/>
        <v>-8.6427460401657944E+84</v>
      </c>
      <c r="AL45" s="136">
        <f t="shared" si="42"/>
        <v>1.9545824760830309E+78</v>
      </c>
      <c r="AM45" s="136">
        <f t="shared" si="43"/>
        <v>7.1998914653418956E+78</v>
      </c>
      <c r="AN45" s="136">
        <f t="shared" si="44"/>
        <v>1.633714430946765E+82</v>
      </c>
      <c r="AO45" s="141">
        <f t="shared" si="45"/>
        <v>9.3608185957577265E+81</v>
      </c>
    </row>
    <row r="46" spans="2:44" x14ac:dyDescent="0.35">
      <c r="B46" s="111" t="s">
        <v>86</v>
      </c>
      <c r="C46" s="112">
        <f>C45/1.0467</f>
        <v>254.7526829329486</v>
      </c>
      <c r="D46" s="86" t="s">
        <v>30</v>
      </c>
      <c r="E46" s="88"/>
      <c r="G46" s="16"/>
      <c r="H46" s="98"/>
      <c r="I46" s="16"/>
      <c r="M46" s="2">
        <v>9.6855369331765341E-3</v>
      </c>
      <c r="N46" s="91"/>
      <c r="S46" s="140">
        <f t="shared" si="30"/>
        <v>-194.05331446618663</v>
      </c>
      <c r="T46" s="136">
        <f t="shared" si="31"/>
        <v>64.962808458676108</v>
      </c>
      <c r="U46" s="136">
        <f t="shared" si="32"/>
        <v>-0.75278767393537116</v>
      </c>
      <c r="V46" s="136">
        <f t="shared" si="33"/>
        <v>10.575251965739556</v>
      </c>
      <c r="W46" s="136">
        <f t="shared" si="34"/>
        <v>-98.536339762611874</v>
      </c>
      <c r="X46" s="136">
        <f t="shared" si="35"/>
        <v>-145.39894651860422</v>
      </c>
      <c r="Y46" s="136">
        <f t="shared" si="36"/>
        <v>-8.9203075728351902</v>
      </c>
      <c r="Z46" s="141">
        <f t="shared" si="37"/>
        <v>1.8196228946344828</v>
      </c>
      <c r="AA46" s="5"/>
      <c r="AB46" s="5"/>
      <c r="AC46" s="5"/>
      <c r="AD46" s="5"/>
      <c r="AF46" s="5"/>
      <c r="AG46" s="5"/>
      <c r="AH46" s="140">
        <f t="shared" si="38"/>
        <v>1.0636174191456544E+82</v>
      </c>
      <c r="AI46" s="136">
        <f t="shared" si="39"/>
        <v>5.7932351864310482E+81</v>
      </c>
      <c r="AJ46" s="136">
        <f t="shared" si="40"/>
        <v>2.9320049807700014E+85</v>
      </c>
      <c r="AK46" s="136">
        <f t="shared" si="41"/>
        <v>-8.6427460401657944E+84</v>
      </c>
      <c r="AL46" s="136">
        <f t="shared" si="42"/>
        <v>1.9545824760830309E+78</v>
      </c>
      <c r="AM46" s="136">
        <f t="shared" si="43"/>
        <v>7.1998914653418956E+78</v>
      </c>
      <c r="AN46" s="136">
        <f t="shared" si="44"/>
        <v>1.633714430946765E+82</v>
      </c>
      <c r="AO46" s="141">
        <f t="shared" si="45"/>
        <v>9.3608185957577265E+81</v>
      </c>
    </row>
    <row r="47" spans="2:44" x14ac:dyDescent="0.35">
      <c r="N47" s="91"/>
      <c r="S47" s="140">
        <f t="shared" si="30"/>
        <v>-194.05331446618663</v>
      </c>
      <c r="T47" s="136">
        <f t="shared" si="31"/>
        <v>64.962808458676108</v>
      </c>
      <c r="U47" s="136">
        <f t="shared" si="32"/>
        <v>-0.75278767393537116</v>
      </c>
      <c r="V47" s="136">
        <f t="shared" si="33"/>
        <v>10.575251965739556</v>
      </c>
      <c r="W47" s="136">
        <f t="shared" si="34"/>
        <v>-98.536339762611874</v>
      </c>
      <c r="X47" s="136">
        <f t="shared" si="35"/>
        <v>-145.39894651860422</v>
      </c>
      <c r="Y47" s="136">
        <f t="shared" si="36"/>
        <v>-8.9203075728351902</v>
      </c>
      <c r="Z47" s="141">
        <f t="shared" si="37"/>
        <v>1.8196228946344828</v>
      </c>
      <c r="AA47" s="5"/>
      <c r="AB47" s="5"/>
      <c r="AC47" s="5"/>
      <c r="AD47" s="5"/>
      <c r="AF47" s="5"/>
      <c r="AG47" s="5"/>
      <c r="AH47" s="140">
        <f t="shared" si="38"/>
        <v>1.0636174191456544E+82</v>
      </c>
      <c r="AI47" s="136">
        <f t="shared" si="39"/>
        <v>5.7932351864310482E+81</v>
      </c>
      <c r="AJ47" s="136">
        <f t="shared" si="40"/>
        <v>2.9320049807700014E+85</v>
      </c>
      <c r="AK47" s="136">
        <f t="shared" si="41"/>
        <v>-8.6427460401657944E+84</v>
      </c>
      <c r="AL47" s="136">
        <f t="shared" si="42"/>
        <v>1.9545824760830309E+78</v>
      </c>
      <c r="AM47" s="136">
        <f t="shared" si="43"/>
        <v>7.1998914653418956E+78</v>
      </c>
      <c r="AN47" s="136">
        <f t="shared" si="44"/>
        <v>1.633714430946765E+82</v>
      </c>
      <c r="AO47" s="141">
        <f t="shared" si="45"/>
        <v>9.3608185957577265E+81</v>
      </c>
    </row>
    <row r="48" spans="2:44" x14ac:dyDescent="0.35">
      <c r="C48" s="25"/>
      <c r="D48" s="25"/>
      <c r="F48" s="25"/>
      <c r="G48" s="25"/>
      <c r="H48" s="25"/>
      <c r="I48" s="25"/>
      <c r="J48" s="25"/>
      <c r="K48" s="25"/>
      <c r="N48" s="91"/>
      <c r="S48" s="140">
        <f t="shared" si="30"/>
        <v>-194.05331446618663</v>
      </c>
      <c r="T48" s="136">
        <f t="shared" si="31"/>
        <v>64.962808458676108</v>
      </c>
      <c r="U48" s="136">
        <f t="shared" si="32"/>
        <v>-0.75278767393537116</v>
      </c>
      <c r="V48" s="136">
        <f t="shared" si="33"/>
        <v>10.575251965739556</v>
      </c>
      <c r="W48" s="136">
        <f t="shared" si="34"/>
        <v>-98.536339762611874</v>
      </c>
      <c r="X48" s="136">
        <f t="shared" si="35"/>
        <v>-145.39894651860422</v>
      </c>
      <c r="Y48" s="136">
        <f t="shared" si="36"/>
        <v>-8.9203075728351902</v>
      </c>
      <c r="Z48" s="141">
        <f t="shared" si="37"/>
        <v>1.8196228946344828</v>
      </c>
      <c r="AA48" s="5"/>
      <c r="AB48" s="5"/>
      <c r="AC48" s="5"/>
      <c r="AD48" s="5"/>
      <c r="AF48" s="5"/>
      <c r="AG48" s="5"/>
      <c r="AH48" s="140">
        <f t="shared" si="38"/>
        <v>1.0636174191456544E+82</v>
      </c>
      <c r="AI48" s="136">
        <f t="shared" si="39"/>
        <v>5.7932351864310482E+81</v>
      </c>
      <c r="AJ48" s="136">
        <f t="shared" si="40"/>
        <v>2.9320049807700014E+85</v>
      </c>
      <c r="AK48" s="136">
        <f t="shared" si="41"/>
        <v>-8.6427460401657944E+84</v>
      </c>
      <c r="AL48" s="136">
        <f t="shared" si="42"/>
        <v>1.9545824760830309E+78</v>
      </c>
      <c r="AM48" s="136">
        <f t="shared" si="43"/>
        <v>7.1998914653418956E+78</v>
      </c>
      <c r="AN48" s="136">
        <f t="shared" si="44"/>
        <v>1.633714430946765E+82</v>
      </c>
      <c r="AO48" s="141">
        <f t="shared" si="45"/>
        <v>9.3608185957577265E+81</v>
      </c>
    </row>
    <row r="49" spans="2:42" ht="14.25" x14ac:dyDescent="0.4">
      <c r="B49" s="78" t="s">
        <v>259</v>
      </c>
      <c r="C49" s="13"/>
      <c r="F49" s="3"/>
      <c r="G49" s="78" t="s">
        <v>260</v>
      </c>
      <c r="H49" s="8"/>
      <c r="I49" s="8"/>
      <c r="J49" s="8"/>
      <c r="K49" s="8"/>
      <c r="N49" s="91"/>
      <c r="O49" s="16"/>
      <c r="S49" s="140">
        <f t="shared" si="30"/>
        <v>-194.05331446618663</v>
      </c>
      <c r="T49" s="136">
        <f t="shared" si="31"/>
        <v>64.962808458676108</v>
      </c>
      <c r="U49" s="136">
        <f t="shared" si="32"/>
        <v>-0.75278767393537116</v>
      </c>
      <c r="V49" s="136">
        <f t="shared" si="33"/>
        <v>10.575251965739556</v>
      </c>
      <c r="W49" s="136">
        <f t="shared" si="34"/>
        <v>-98.536339762611874</v>
      </c>
      <c r="X49" s="136">
        <f t="shared" si="35"/>
        <v>-145.39894651860422</v>
      </c>
      <c r="Y49" s="136">
        <f t="shared" si="36"/>
        <v>-8.9203075728351902</v>
      </c>
      <c r="Z49" s="141">
        <f t="shared" si="37"/>
        <v>1.8196228946344828</v>
      </c>
      <c r="AA49" s="5"/>
      <c r="AB49" s="5"/>
      <c r="AC49" s="5"/>
      <c r="AD49" s="5"/>
      <c r="AF49" s="5"/>
      <c r="AG49" s="5"/>
      <c r="AH49" s="142">
        <f t="shared" si="38"/>
        <v>1.0636174191456544E+82</v>
      </c>
      <c r="AI49" s="143">
        <f t="shared" si="39"/>
        <v>5.7932351864310482E+81</v>
      </c>
      <c r="AJ49" s="143">
        <f t="shared" si="40"/>
        <v>2.9320049807700014E+85</v>
      </c>
      <c r="AK49" s="143">
        <f t="shared" si="41"/>
        <v>-8.6427460401657944E+84</v>
      </c>
      <c r="AL49" s="143">
        <f t="shared" si="42"/>
        <v>1.9545824760830309E+78</v>
      </c>
      <c r="AM49" s="143">
        <f t="shared" si="43"/>
        <v>7.1998914653418956E+78</v>
      </c>
      <c r="AN49" s="143">
        <f t="shared" si="44"/>
        <v>1.633714430946765E+82</v>
      </c>
      <c r="AO49" s="144">
        <f t="shared" si="45"/>
        <v>9.3608185957577265E+81</v>
      </c>
    </row>
    <row r="50" spans="2:42" ht="14.25" x14ac:dyDescent="0.4">
      <c r="B50" s="58" t="s">
        <v>83</v>
      </c>
      <c r="C50" s="58">
        <v>0.04</v>
      </c>
      <c r="D50" s="58" t="s">
        <v>26</v>
      </c>
      <c r="G50" s="82" t="s">
        <v>228</v>
      </c>
      <c r="H50" s="160">
        <f>K50/$AD$18</f>
        <v>87.782047985155515</v>
      </c>
      <c r="I50" s="113" t="s">
        <v>227</v>
      </c>
      <c r="J50" s="58" t="s">
        <v>223</v>
      </c>
      <c r="K50" s="58">
        <v>2.3E-3</v>
      </c>
      <c r="L50" s="58" t="s">
        <v>5</v>
      </c>
      <c r="N50" s="91"/>
      <c r="O50" s="89"/>
      <c r="S50" s="167">
        <f>S33*S49-T33*T49+U33*W49-V33*X49</f>
        <v>-194.05331446618663</v>
      </c>
      <c r="T50" s="168">
        <f t="shared" si="31"/>
        <v>64.962808458676108</v>
      </c>
      <c r="U50" s="168">
        <f t="shared" si="32"/>
        <v>-0.75278767393537116</v>
      </c>
      <c r="V50" s="168">
        <f t="shared" si="33"/>
        <v>10.575251965739556</v>
      </c>
      <c r="W50" s="168">
        <f t="shared" si="34"/>
        <v>-98.536339762611874</v>
      </c>
      <c r="X50" s="168">
        <f t="shared" si="35"/>
        <v>-145.39894651860422</v>
      </c>
      <c r="Y50" s="168">
        <f t="shared" si="36"/>
        <v>-8.9203075728351902</v>
      </c>
      <c r="Z50" s="169">
        <f t="shared" si="37"/>
        <v>1.8196228946344828</v>
      </c>
      <c r="AA50" s="5"/>
      <c r="AB50" s="5"/>
      <c r="AC50" s="5"/>
      <c r="AD50" s="5"/>
      <c r="AF50" s="5"/>
      <c r="AG50" s="5"/>
      <c r="AH50" s="174">
        <f>AH33*AH49-AI33*AI49+AJ33*AL49-AK33*AM49</f>
        <v>1.0636174191456544E+82</v>
      </c>
      <c r="AI50" s="175">
        <f t="shared" si="39"/>
        <v>5.7932351864310482E+81</v>
      </c>
      <c r="AJ50" s="175">
        <f t="shared" si="40"/>
        <v>2.9320049807700014E+85</v>
      </c>
      <c r="AK50" s="175">
        <f t="shared" si="41"/>
        <v>-8.6427460401657944E+84</v>
      </c>
      <c r="AL50" s="175">
        <f t="shared" si="42"/>
        <v>1.9545824760830309E+78</v>
      </c>
      <c r="AM50" s="175">
        <f t="shared" si="43"/>
        <v>7.1998914653418956E+78</v>
      </c>
      <c r="AN50" s="175">
        <f t="shared" si="44"/>
        <v>1.633714430946765E+82</v>
      </c>
      <c r="AO50" s="176">
        <f t="shared" si="45"/>
        <v>9.3608185957577265E+81</v>
      </c>
      <c r="AP50" s="16"/>
    </row>
    <row r="51" spans="2:42" ht="14.25" x14ac:dyDescent="0.4">
      <c r="B51" s="58" t="s">
        <v>84</v>
      </c>
      <c r="C51" s="58">
        <v>0.25</v>
      </c>
      <c r="D51" s="58" t="s">
        <v>26</v>
      </c>
      <c r="G51" s="94" t="s">
        <v>229</v>
      </c>
      <c r="H51" s="161">
        <f>K51/$AD$18</f>
        <v>152.66443127853134</v>
      </c>
      <c r="I51" s="96" t="s">
        <v>227</v>
      </c>
      <c r="J51" s="58" t="s">
        <v>224</v>
      </c>
      <c r="K51" s="58">
        <v>4.0000000000000001E-3</v>
      </c>
      <c r="L51" s="58" t="s">
        <v>5</v>
      </c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F51" s="9"/>
      <c r="AG51" s="9"/>
      <c r="AH51" s="9">
        <f>AH50/$AH$50</f>
        <v>1</v>
      </c>
      <c r="AI51" s="9">
        <f>AI50/$AH$50</f>
        <v>0.54467283838623448</v>
      </c>
      <c r="AJ51" s="9">
        <f>AJ50/$AH$50</f>
        <v>2756.6349779464126</v>
      </c>
      <c r="AK51" s="9">
        <f>AK50/$AH$50</f>
        <v>-812.58033994103243</v>
      </c>
      <c r="AL51" s="9">
        <f>AL50/$AL$50</f>
        <v>1</v>
      </c>
      <c r="AM51" s="9">
        <f>AM50/$AL$50</f>
        <v>3.683595628960322</v>
      </c>
      <c r="AN51" s="9">
        <f>AN50/$AL$50</f>
        <v>8358.3806308379317</v>
      </c>
      <c r="AO51" s="9">
        <f>AO50/$AL$50</f>
        <v>4789.1653129504866</v>
      </c>
    </row>
    <row r="52" spans="2:42" ht="14.65" thickBot="1" x14ac:dyDescent="0.45">
      <c r="B52" s="94" t="s">
        <v>85</v>
      </c>
      <c r="C52" s="183">
        <f>1/SUM(J23:J32)</f>
        <v>0.13219498760671991</v>
      </c>
      <c r="D52" s="96" t="s">
        <v>65</v>
      </c>
      <c r="G52" s="94" t="s">
        <v>219</v>
      </c>
      <c r="H52" s="161">
        <f>1/SUM(K23:K32)</f>
        <v>3.4746944100079045E-12</v>
      </c>
      <c r="I52" s="96" t="s">
        <v>216</v>
      </c>
    </row>
    <row r="53" spans="2:42" x14ac:dyDescent="0.35">
      <c r="B53" s="111" t="s">
        <v>21</v>
      </c>
      <c r="C53" s="93">
        <f>1/(C50+C51+1/C52)</f>
        <v>0.12731420083815181</v>
      </c>
      <c r="D53" s="97" t="s">
        <v>65</v>
      </c>
      <c r="F53" s="16"/>
      <c r="G53" s="111" t="s">
        <v>218</v>
      </c>
      <c r="H53" s="162">
        <f>1/(H50+H51+1/H52)</f>
        <v>3.4746944071048737E-12</v>
      </c>
      <c r="I53" s="97" t="s">
        <v>216</v>
      </c>
      <c r="S53" s="99" t="s">
        <v>21</v>
      </c>
      <c r="T53" s="103">
        <f>SQRT((W50^2+X50^2)/(Y50^2+Z50^2))</f>
        <v>19.292874275231718</v>
      </c>
      <c r="U53" s="104">
        <f>SQRT((W50^2+X50^2)/(S50^2+T50^2))</f>
        <v>0.85830651858209972</v>
      </c>
      <c r="AF53" s="46"/>
      <c r="AG53" s="10"/>
      <c r="AH53" s="99" t="s">
        <v>21</v>
      </c>
      <c r="AI53" s="180">
        <f>SQRT((AL51^2+AM51^2)/(AN51^2+AO51^2))</f>
        <v>3.9622534266443274E-4</v>
      </c>
      <c r="AJ53" s="10"/>
      <c r="AK53" s="16"/>
    </row>
    <row r="54" spans="2:42" x14ac:dyDescent="0.35">
      <c r="B54" s="58" t="s">
        <v>262</v>
      </c>
      <c r="C54" s="197" t="s">
        <v>144</v>
      </c>
      <c r="D54" s="58" t="str">
        <f>IF(OR(C54="ja",C54="nein"),"ok","FEHLER!")</f>
        <v>ok</v>
      </c>
      <c r="G54" s="58" t="s">
        <v>261</v>
      </c>
      <c r="H54" s="197" t="s">
        <v>144</v>
      </c>
      <c r="I54" s="58" t="str">
        <f>IF(OR(H54="ja",H54="nein"),"ok","FEHLER!")</f>
        <v>ok</v>
      </c>
      <c r="S54" s="100" t="s">
        <v>22</v>
      </c>
      <c r="T54" s="102">
        <f>SQRT((S50^2+T50^2)/(U50^2+V50^2))</f>
        <v>19.301842540678638</v>
      </c>
      <c r="U54" s="105">
        <f>SQRT((Y50^2+Z50^2)/(U50^2+V50^2))</f>
        <v>0.85870550115896482</v>
      </c>
      <c r="AF54" s="46"/>
      <c r="AG54" s="10"/>
      <c r="AH54" s="100" t="s">
        <v>22</v>
      </c>
      <c r="AI54" s="181">
        <f>SQRT((AH51^2+AI51^2)/(AJ51^2+AK51^2))</f>
        <v>3.9622534266443274E-4</v>
      </c>
      <c r="AJ54" s="10"/>
    </row>
    <row r="55" spans="2:42" ht="14.25" thickBot="1" x14ac:dyDescent="0.45">
      <c r="B55" s="78" t="s">
        <v>287</v>
      </c>
      <c r="M55" s="16"/>
      <c r="S55" s="101" t="s">
        <v>23</v>
      </c>
      <c r="T55" s="106">
        <f>SQRT(((S50-1)^2+T50^2)/(U50^2+V50^2))</f>
        <v>19.391308537614691</v>
      </c>
      <c r="U55" s="107">
        <f>SQRT(((Y50-1)^2+Z50^2)/(U50^2+V50^2))</f>
        <v>0.95131084661758758</v>
      </c>
      <c r="AF55" s="46"/>
      <c r="AG55" s="10"/>
      <c r="AH55" s="101" t="s">
        <v>23</v>
      </c>
      <c r="AI55" s="182">
        <f>SQRT(((AH51-1)^2+AI51^2)/(AJ51^2+AK51^2))</f>
        <v>1.8952368313396851E-4</v>
      </c>
      <c r="AJ55" s="10"/>
    </row>
    <row r="56" spans="2:42" x14ac:dyDescent="0.35">
      <c r="B56" s="16" t="s">
        <v>290</v>
      </c>
      <c r="C56" s="2" t="e">
        <f>VLOOKUP(Simulation!B44,A23:L32,12,FALSE)-VLOOKUP(Simulation!B44,A23:J32,10,FALSE)/2</f>
        <v>#N/A</v>
      </c>
      <c r="D56" s="75" t="s">
        <v>26</v>
      </c>
      <c r="M56" s="164"/>
      <c r="N56" s="158"/>
    </row>
    <row r="57" spans="2:42" x14ac:dyDescent="0.35">
      <c r="B57" s="16" t="s">
        <v>289</v>
      </c>
      <c r="C57" s="2" t="e">
        <f>L32-C56</f>
        <v>#N/A</v>
      </c>
      <c r="D57" s="75" t="s">
        <v>26</v>
      </c>
    </row>
    <row r="58" spans="2:42" ht="14.25" x14ac:dyDescent="0.45">
      <c r="B58" s="16" t="s">
        <v>58</v>
      </c>
      <c r="C58" s="16" t="s">
        <v>38</v>
      </c>
      <c r="E58" s="57" t="s">
        <v>44</v>
      </c>
      <c r="F58" s="57" t="s">
        <v>45</v>
      </c>
      <c r="G58" s="57" t="s">
        <v>46</v>
      </c>
      <c r="H58" s="57"/>
      <c r="I58" s="57"/>
      <c r="J58" s="57"/>
      <c r="K58" s="57"/>
      <c r="AI58" s="16"/>
      <c r="AJ58" s="90"/>
    </row>
    <row r="59" spans="2:42" ht="14.25" x14ac:dyDescent="0.45">
      <c r="B59" s="16" t="s">
        <v>358</v>
      </c>
      <c r="C59" s="16" t="s">
        <v>358</v>
      </c>
      <c r="E59" s="57"/>
      <c r="F59" s="57"/>
      <c r="G59" s="57"/>
      <c r="H59" s="57"/>
      <c r="I59" s="57"/>
      <c r="J59" s="57"/>
      <c r="K59" s="57"/>
      <c r="Y59" s="57"/>
    </row>
    <row r="60" spans="2:42" s="39" customFormat="1" ht="14.25" x14ac:dyDescent="0.45">
      <c r="B60" s="39">
        <v>0</v>
      </c>
      <c r="C60" s="39">
        <v>0</v>
      </c>
      <c r="E60" s="32">
        <f>-COS(C60/180*PI())*COS(B60/180*PI())</f>
        <v>-1</v>
      </c>
      <c r="F60" s="32">
        <f>COS(C60/180*PI())*SIN(B60/180*PI())</f>
        <v>0</v>
      </c>
      <c r="G60" s="32">
        <f>SIN(C60/180*PI())</f>
        <v>0</v>
      </c>
      <c r="H60" s="32"/>
      <c r="I60" s="32"/>
      <c r="J60" s="32"/>
      <c r="K60" s="32"/>
    </row>
    <row r="61" spans="2:42" s="39" customFormat="1" x14ac:dyDescent="0.35"/>
    <row r="62" spans="2:42" s="39" customFormat="1" ht="14.25" x14ac:dyDescent="0.45">
      <c r="K62" s="49" t="s">
        <v>136</v>
      </c>
      <c r="L62" s="49" t="s">
        <v>137</v>
      </c>
      <c r="M62" s="49" t="s">
        <v>138</v>
      </c>
      <c r="N62" s="49" t="s">
        <v>139</v>
      </c>
      <c r="O62" s="49" t="s">
        <v>140</v>
      </c>
      <c r="U62" s="32"/>
      <c r="AE62" s="50"/>
      <c r="AF62" s="50"/>
      <c r="AG62" s="50"/>
      <c r="AH62" s="50"/>
      <c r="AI62" s="50"/>
      <c r="AJ62" s="50"/>
      <c r="AK62" s="50"/>
    </row>
    <row r="63" spans="2:42" s="39" customFormat="1" ht="14.25" x14ac:dyDescent="0.45">
      <c r="B63" s="32"/>
      <c r="C63" s="32"/>
      <c r="D63" s="32"/>
      <c r="E63" s="275" t="s">
        <v>291</v>
      </c>
      <c r="F63" s="275"/>
      <c r="G63" s="275"/>
      <c r="H63" s="275"/>
      <c r="I63" s="275"/>
      <c r="J63" s="275"/>
      <c r="K63" s="275"/>
      <c r="L63" s="275"/>
      <c r="M63" s="275"/>
      <c r="N63" s="275"/>
      <c r="O63" s="275"/>
      <c r="S63" s="49" t="s">
        <v>134</v>
      </c>
      <c r="T63" s="49" t="s">
        <v>135</v>
      </c>
      <c r="U63" s="49" t="s">
        <v>70</v>
      </c>
      <c r="AE63" s="50"/>
      <c r="AF63" s="50"/>
      <c r="AG63" s="50"/>
      <c r="AH63" s="50"/>
      <c r="AI63" s="50"/>
      <c r="AJ63" s="50"/>
      <c r="AK63" s="50"/>
    </row>
    <row r="64" spans="2:42" s="39" customFormat="1" ht="14.25" x14ac:dyDescent="0.45">
      <c r="B64" s="32" t="s">
        <v>117</v>
      </c>
      <c r="C64" s="32" t="s">
        <v>48</v>
      </c>
      <c r="D64" s="32"/>
      <c r="E64" s="275"/>
      <c r="F64" s="275"/>
      <c r="G64" s="275"/>
      <c r="H64" s="275"/>
      <c r="I64" s="275"/>
      <c r="J64" s="275"/>
      <c r="K64" s="275"/>
      <c r="L64" s="275"/>
      <c r="M64" s="275"/>
      <c r="N64" s="275"/>
      <c r="O64" s="275"/>
      <c r="Q64" s="49" t="s">
        <v>76</v>
      </c>
      <c r="S64" s="49" t="s">
        <v>103</v>
      </c>
      <c r="U64" s="49"/>
      <c r="X64" s="49" t="s">
        <v>116</v>
      </c>
      <c r="AE64" s="50"/>
      <c r="AF64" s="50"/>
      <c r="AG64" s="50"/>
      <c r="AH64" s="50"/>
      <c r="AI64" s="50"/>
      <c r="AJ64" s="50"/>
      <c r="AK64" s="50"/>
    </row>
    <row r="65" spans="1:37" s="39" customFormat="1" ht="15.75" x14ac:dyDescent="0.55000000000000004">
      <c r="B65" s="32" t="e">
        <f>#REF!</f>
        <v>#REF!</v>
      </c>
      <c r="C65" s="32"/>
      <c r="D65" s="32"/>
      <c r="E65" s="53" t="s">
        <v>61</v>
      </c>
      <c r="F65" s="53" t="s">
        <v>60</v>
      </c>
      <c r="G65" s="53" t="s">
        <v>59</v>
      </c>
      <c r="H65" s="53" t="s">
        <v>47</v>
      </c>
      <c r="I65" s="53" t="s">
        <v>62</v>
      </c>
      <c r="J65" s="53" t="s">
        <v>49</v>
      </c>
      <c r="K65" s="53" t="s">
        <v>50</v>
      </c>
      <c r="L65" s="53" t="s">
        <v>51</v>
      </c>
      <c r="M65" s="53" t="s">
        <v>52</v>
      </c>
      <c r="N65" s="53" t="s">
        <v>53</v>
      </c>
      <c r="O65" s="53" t="s">
        <v>54</v>
      </c>
      <c r="P65" s="49"/>
      <c r="S65" s="39" t="e">
        <f>#REF!</f>
        <v>#REF!</v>
      </c>
      <c r="U65" s="51"/>
      <c r="Y65" s="49" t="s">
        <v>121</v>
      </c>
      <c r="Z65" s="49"/>
      <c r="AA65" s="49"/>
      <c r="AB65" s="49"/>
      <c r="AC65" s="49"/>
      <c r="AD65" s="49"/>
      <c r="AE65" s="50"/>
      <c r="AF65" s="50"/>
      <c r="AG65" s="50"/>
      <c r="AH65" s="50"/>
      <c r="AI65" s="50"/>
      <c r="AJ65" s="50"/>
      <c r="AK65" s="50"/>
    </row>
    <row r="66" spans="1:37" s="39" customFormat="1" ht="14.25" x14ac:dyDescent="0.45">
      <c r="A66" s="39" t="e">
        <f>#REF!</f>
        <v>#REF!</v>
      </c>
      <c r="B66" s="59" t="e">
        <f>IF(#REF!="S",#REF!+1/25*(5*(($C$37*$B$65+(1-$C$37)*#REF!)-#REF!)+O66*$C$36),Wand!B99)</f>
        <v>#REF!</v>
      </c>
      <c r="D66" s="32"/>
      <c r="E66" s="178">
        <v>0</v>
      </c>
      <c r="F66" s="178">
        <v>0</v>
      </c>
      <c r="G66" s="178">
        <v>0</v>
      </c>
      <c r="H66" s="178" t="e">
        <f>93807.6/(10000-#REF!)*G66+0.912018</f>
        <v>#REF!</v>
      </c>
      <c r="I66" s="178">
        <f>E66*Wand!$E$60+F66*Wand!$F$60+G66*Wand!$G$60</f>
        <v>0</v>
      </c>
      <c r="J66" s="177" t="e">
        <f>#REF!*EXP(-#REF!/H66)</f>
        <v>#REF!</v>
      </c>
      <c r="K66" s="177">
        <f>IF(I66&gt;0,J66*I66,0)</f>
        <v>0</v>
      </c>
      <c r="L66" s="177" t="e">
        <f>#REF!*(#REF!-J66)*G66*(1+$G$60)/2</f>
        <v>#REF!</v>
      </c>
      <c r="M66" s="177" t="e">
        <f>#REF!*(J66+#REF!*(#REF!-J66))*G66*(1-$G$60)/2</f>
        <v>#REF!</v>
      </c>
      <c r="N66" s="177" t="e">
        <f>L66+M66</f>
        <v>#REF!</v>
      </c>
      <c r="O66" s="177" t="e">
        <f>K66+N66</f>
        <v>#REF!</v>
      </c>
      <c r="Q66" s="39">
        <v>0</v>
      </c>
      <c r="S66" s="39" t="e">
        <f t="shared" ref="S66:S90" si="46">K66*(1-(1-I66)^$S$65)</f>
        <v>#REF!</v>
      </c>
      <c r="T66" s="39" t="e">
        <f t="shared" ref="T66:T90" si="47">N66*$S$65*($S$65+3)/($S$65+1)/($S$65+2)</f>
        <v>#REF!</v>
      </c>
      <c r="U66" s="39" t="e">
        <f>S66+T66</f>
        <v>#REF!</v>
      </c>
      <c r="X66" s="39">
        <v>1</v>
      </c>
      <c r="Y66" s="39" t="e">
        <f t="shared" ref="Y66:Y90" si="48">IF(X66=1,U66*X66*$D$15*$D$6*$D$9,O66*X66*$D$15*$D$6*$D$9)</f>
        <v>#REF!</v>
      </c>
      <c r="AE66" s="50"/>
      <c r="AF66" s="50"/>
      <c r="AG66" s="50"/>
      <c r="AH66" s="50"/>
      <c r="AI66" s="50"/>
      <c r="AJ66" s="50"/>
      <c r="AK66" s="50"/>
    </row>
    <row r="67" spans="1:37" s="39" customFormat="1" ht="14.25" x14ac:dyDescent="0.45">
      <c r="A67" s="39" t="e">
        <f>#REF!</f>
        <v>#REF!</v>
      </c>
      <c r="B67" s="59" t="e">
        <f>IF(#REF!="S",#REF!+1/25*(5*(($C$37*$B$65+(1-$C$37)*#REF!)-#REF!)+O67*$C$36),Wand!B100)</f>
        <v>#REF!</v>
      </c>
      <c r="D67" s="32"/>
      <c r="E67" s="178">
        <v>0</v>
      </c>
      <c r="F67" s="178">
        <v>0</v>
      </c>
      <c r="G67" s="178">
        <v>0</v>
      </c>
      <c r="H67" s="178" t="e">
        <f>93807.6/(10000-#REF!)*G67+0.912018</f>
        <v>#REF!</v>
      </c>
      <c r="I67" s="178">
        <f>E67*Wand!$E$60+F67*Wand!$F$60+G67*Wand!$G$60</f>
        <v>0</v>
      </c>
      <c r="J67" s="177" t="e">
        <f>#REF!*EXP(-#REF!/H67)</f>
        <v>#REF!</v>
      </c>
      <c r="K67" s="177">
        <f t="shared" ref="K67:K90" si="49">IF(I67&gt;0,J67*I67,0)</f>
        <v>0</v>
      </c>
      <c r="L67" s="177" t="e">
        <f>#REF!*(#REF!-J67)*G67*(1+$G$60)/2</f>
        <v>#REF!</v>
      </c>
      <c r="M67" s="177" t="e">
        <f>#REF!*(J67+#REF!*(#REF!-J67))*G67*(1-$G$60)/2</f>
        <v>#REF!</v>
      </c>
      <c r="N67" s="177" t="e">
        <f t="shared" ref="N67:N90" si="50">L67+M67</f>
        <v>#REF!</v>
      </c>
      <c r="O67" s="177" t="e">
        <f t="shared" ref="O67:O90" si="51">K67+N67</f>
        <v>#REF!</v>
      </c>
      <c r="Q67" s="39">
        <v>0</v>
      </c>
      <c r="S67" s="39" t="e">
        <f t="shared" si="46"/>
        <v>#REF!</v>
      </c>
      <c r="T67" s="39" t="e">
        <f t="shared" si="47"/>
        <v>#REF!</v>
      </c>
      <c r="U67" s="39" t="e">
        <f t="shared" ref="U67:U90" si="52">S67+T67</f>
        <v>#REF!</v>
      </c>
      <c r="X67" s="39">
        <v>1</v>
      </c>
      <c r="Y67" s="39" t="e">
        <f t="shared" si="48"/>
        <v>#REF!</v>
      </c>
      <c r="AE67" s="50"/>
      <c r="AF67" s="50"/>
      <c r="AG67" s="50"/>
      <c r="AH67" s="50"/>
      <c r="AI67" s="50"/>
      <c r="AJ67" s="50"/>
      <c r="AK67" s="50"/>
    </row>
    <row r="68" spans="1:37" s="39" customFormat="1" ht="14.25" x14ac:dyDescent="0.45">
      <c r="A68" s="39" t="e">
        <f>#REF!</f>
        <v>#REF!</v>
      </c>
      <c r="B68" s="59" t="e">
        <f>IF(#REF!="S",#REF!+1/25*(5*(($C$37*$B$65+(1-$C$37)*#REF!)-#REF!)+O68*$C$36),Wand!B101)</f>
        <v>#REF!</v>
      </c>
      <c r="D68" s="32"/>
      <c r="E68" s="178">
        <v>0</v>
      </c>
      <c r="F68" s="178">
        <v>0</v>
      </c>
      <c r="G68" s="178">
        <v>0</v>
      </c>
      <c r="H68" s="178" t="e">
        <f>93807.6/(10000-#REF!)*G68+0.912018</f>
        <v>#REF!</v>
      </c>
      <c r="I68" s="178">
        <f>E68*Wand!$E$60+F68*Wand!$F$60+G68*Wand!$G$60</f>
        <v>0</v>
      </c>
      <c r="J68" s="177" t="e">
        <f>#REF!*EXP(-#REF!/H68)</f>
        <v>#REF!</v>
      </c>
      <c r="K68" s="177">
        <f t="shared" si="49"/>
        <v>0</v>
      </c>
      <c r="L68" s="177" t="e">
        <f>#REF!*(#REF!-J68)*G68*(1+$G$60)/2</f>
        <v>#REF!</v>
      </c>
      <c r="M68" s="177" t="e">
        <f>#REF!*(J68+#REF!*(#REF!-J68))*G68*(1-$G$60)/2</f>
        <v>#REF!</v>
      </c>
      <c r="N68" s="177" t="e">
        <f t="shared" si="50"/>
        <v>#REF!</v>
      </c>
      <c r="O68" s="177" t="e">
        <f t="shared" si="51"/>
        <v>#REF!</v>
      </c>
      <c r="Q68" s="39">
        <v>0</v>
      </c>
      <c r="S68" s="39" t="e">
        <f t="shared" si="46"/>
        <v>#REF!</v>
      </c>
      <c r="T68" s="39" t="e">
        <f t="shared" si="47"/>
        <v>#REF!</v>
      </c>
      <c r="U68" s="39" t="e">
        <f t="shared" si="52"/>
        <v>#REF!</v>
      </c>
      <c r="X68" s="39">
        <v>1</v>
      </c>
      <c r="Y68" s="39" t="e">
        <f t="shared" si="48"/>
        <v>#REF!</v>
      </c>
      <c r="AE68" s="50"/>
      <c r="AF68" s="50"/>
      <c r="AG68" s="50"/>
      <c r="AH68" s="50"/>
      <c r="AI68" s="50"/>
      <c r="AJ68" s="50"/>
      <c r="AK68" s="50"/>
    </row>
    <row r="69" spans="1:37" s="39" customFormat="1" ht="14.25" x14ac:dyDescent="0.45">
      <c r="A69" s="39" t="e">
        <f>#REF!</f>
        <v>#REF!</v>
      </c>
      <c r="B69" s="59" t="e">
        <f>IF(#REF!="S",#REF!+1/25*(5*(($C$37*$B$65+(1-$C$37)*#REF!)-#REF!)+O69*$C$36),Wand!B102)</f>
        <v>#REF!</v>
      </c>
      <c r="D69" s="32"/>
      <c r="E69" s="178">
        <v>0</v>
      </c>
      <c r="F69" s="178">
        <v>0</v>
      </c>
      <c r="G69" s="178">
        <v>0</v>
      </c>
      <c r="H69" s="178" t="e">
        <f>93807.6/(10000-#REF!)*G69+0.912018</f>
        <v>#REF!</v>
      </c>
      <c r="I69" s="178">
        <f>E69*Wand!$E$60+F69*Wand!$F$60+G69*Wand!$G$60</f>
        <v>0</v>
      </c>
      <c r="J69" s="177" t="e">
        <f>#REF!*EXP(-#REF!/H69)</f>
        <v>#REF!</v>
      </c>
      <c r="K69" s="177">
        <f t="shared" si="49"/>
        <v>0</v>
      </c>
      <c r="L69" s="177" t="e">
        <f>#REF!*(#REF!-J69)*G69*(1+$G$60)/2</f>
        <v>#REF!</v>
      </c>
      <c r="M69" s="177" t="e">
        <f>#REF!*(J69+#REF!*(#REF!-J69))*G69*(1-$G$60)/2</f>
        <v>#REF!</v>
      </c>
      <c r="N69" s="177" t="e">
        <f t="shared" si="50"/>
        <v>#REF!</v>
      </c>
      <c r="O69" s="177" t="e">
        <f t="shared" si="51"/>
        <v>#REF!</v>
      </c>
      <c r="Q69" s="39">
        <v>0</v>
      </c>
      <c r="S69" s="39" t="e">
        <f t="shared" si="46"/>
        <v>#REF!</v>
      </c>
      <c r="T69" s="39" t="e">
        <f t="shared" si="47"/>
        <v>#REF!</v>
      </c>
      <c r="U69" s="39" t="e">
        <f t="shared" si="52"/>
        <v>#REF!</v>
      </c>
      <c r="X69" s="39">
        <v>1</v>
      </c>
      <c r="Y69" s="39" t="e">
        <f t="shared" si="48"/>
        <v>#REF!</v>
      </c>
      <c r="AE69" s="50"/>
      <c r="AF69" s="50"/>
      <c r="AG69" s="50"/>
      <c r="AH69" s="50"/>
      <c r="AI69" s="50"/>
      <c r="AJ69" s="50"/>
      <c r="AK69" s="50"/>
    </row>
    <row r="70" spans="1:37" s="39" customFormat="1" ht="14.25" x14ac:dyDescent="0.45">
      <c r="A70" s="39" t="e">
        <f>#REF!</f>
        <v>#REF!</v>
      </c>
      <c r="B70" s="59" t="e">
        <f>IF(#REF!="S",#REF!+1/25*(5*(($C$37*$B$65+(1-$C$37)*#REF!)-#REF!)+O70*$C$36),Wand!B103)</f>
        <v>#REF!</v>
      </c>
      <c r="D70" s="32"/>
      <c r="E70" s="178">
        <v>0</v>
      </c>
      <c r="F70" s="178">
        <v>0</v>
      </c>
      <c r="G70" s="178">
        <v>0</v>
      </c>
      <c r="H70" s="178" t="e">
        <f>93807.6/(10000-#REF!)*G70+0.912018</f>
        <v>#REF!</v>
      </c>
      <c r="I70" s="178">
        <f>E70*Wand!$E$60+F70*Wand!$F$60+G70*Wand!$G$60</f>
        <v>0</v>
      </c>
      <c r="J70" s="177" t="e">
        <f>#REF!*EXP(-#REF!/H70)</f>
        <v>#REF!</v>
      </c>
      <c r="K70" s="177">
        <f t="shared" si="49"/>
        <v>0</v>
      </c>
      <c r="L70" s="177" t="e">
        <f>#REF!*(#REF!-J70)*G70*(1+$G$60)/2</f>
        <v>#REF!</v>
      </c>
      <c r="M70" s="177" t="e">
        <f>#REF!*(J70+#REF!*(#REF!-J70))*G70*(1-$G$60)/2</f>
        <v>#REF!</v>
      </c>
      <c r="N70" s="177" t="e">
        <f t="shared" si="50"/>
        <v>#REF!</v>
      </c>
      <c r="O70" s="177" t="e">
        <f t="shared" si="51"/>
        <v>#REF!</v>
      </c>
      <c r="Q70" s="39">
        <v>0</v>
      </c>
      <c r="S70" s="39" t="e">
        <f t="shared" si="46"/>
        <v>#REF!</v>
      </c>
      <c r="T70" s="39" t="e">
        <f t="shared" si="47"/>
        <v>#REF!</v>
      </c>
      <c r="U70" s="39" t="e">
        <f t="shared" si="52"/>
        <v>#REF!</v>
      </c>
      <c r="X70" s="51" t="e">
        <f t="shared" ref="X70:X87" si="53">$D$11</f>
        <v>#REF!</v>
      </c>
      <c r="Y70" s="39" t="e">
        <f>IF(X70=1,U70*X70*$D$15*$D$6*$D$9,O70*X70*$D$15*$D$6*$D$9)</f>
        <v>#REF!</v>
      </c>
      <c r="AE70" s="50"/>
      <c r="AF70" s="50"/>
      <c r="AG70" s="50"/>
      <c r="AH70" s="50"/>
      <c r="AI70" s="50"/>
      <c r="AJ70" s="50"/>
      <c r="AK70" s="50"/>
    </row>
    <row r="71" spans="1:37" s="39" customFormat="1" ht="14.25" x14ac:dyDescent="0.45">
      <c r="A71" s="39" t="e">
        <f>#REF!</f>
        <v>#REF!</v>
      </c>
      <c r="B71" s="59" t="e">
        <f>IF(#REF!="S",#REF!+1/25*(5*(($C$37*$B$65+(1-$C$37)*#REF!)-#REF!)+O71*$C$36),Wand!B104)</f>
        <v>#REF!</v>
      </c>
      <c r="D71" s="32"/>
      <c r="E71" s="178">
        <v>0</v>
      </c>
      <c r="F71" s="178">
        <v>0</v>
      </c>
      <c r="G71" s="178">
        <v>0</v>
      </c>
      <c r="H71" s="178" t="e">
        <f>93807.6/(10000-#REF!)*G71+0.912018</f>
        <v>#REF!</v>
      </c>
      <c r="I71" s="178">
        <f>E71*Wand!$E$60+F71*Wand!$F$60+G71*Wand!$G$60</f>
        <v>0</v>
      </c>
      <c r="J71" s="177" t="e">
        <f>#REF!*EXP(-#REF!/H71)</f>
        <v>#REF!</v>
      </c>
      <c r="K71" s="177">
        <f t="shared" si="49"/>
        <v>0</v>
      </c>
      <c r="L71" s="177" t="e">
        <f>#REF!*(#REF!-J71)*G71*(1+$G$60)/2</f>
        <v>#REF!</v>
      </c>
      <c r="M71" s="177" t="e">
        <f>#REF!*(J71+#REF!*(#REF!-J71))*G71*(1-$G$60)/2</f>
        <v>#REF!</v>
      </c>
      <c r="N71" s="177" t="e">
        <f t="shared" si="50"/>
        <v>#REF!</v>
      </c>
      <c r="O71" s="177" t="e">
        <f t="shared" si="51"/>
        <v>#REF!</v>
      </c>
      <c r="Q71" s="39">
        <v>0</v>
      </c>
      <c r="S71" s="39" t="e">
        <f t="shared" si="46"/>
        <v>#REF!</v>
      </c>
      <c r="T71" s="39" t="e">
        <f t="shared" si="47"/>
        <v>#REF!</v>
      </c>
      <c r="U71" s="39" t="e">
        <f t="shared" si="52"/>
        <v>#REF!</v>
      </c>
      <c r="X71" s="51" t="e">
        <f t="shared" si="53"/>
        <v>#REF!</v>
      </c>
      <c r="Y71" s="39" t="e">
        <f>IF(X71=1,U71*X71*$D$15*$D$6*$D$9,O71*X71*$D$15*$D$6*$D$9)</f>
        <v>#REF!</v>
      </c>
      <c r="AE71" s="50"/>
      <c r="AF71" s="50"/>
      <c r="AG71" s="50"/>
      <c r="AH71" s="50"/>
      <c r="AI71" s="50"/>
      <c r="AJ71" s="50"/>
      <c r="AK71" s="50"/>
    </row>
    <row r="72" spans="1:37" s="39" customFormat="1" ht="14.25" x14ac:dyDescent="0.45">
      <c r="A72" s="39" t="e">
        <f>#REF!</f>
        <v>#REF!</v>
      </c>
      <c r="B72" s="59" t="e">
        <f>IF(#REF!="S",#REF!+1/25*(5*(($C$37*$B$65+(1-$C$37)*#REF!)-#REF!)+O72*$C$36),Wand!B105)</f>
        <v>#REF!</v>
      </c>
      <c r="D72" s="32"/>
      <c r="E72" s="178">
        <v>-0.442</v>
      </c>
      <c r="F72" s="178">
        <v>0.89200000000000002</v>
      </c>
      <c r="G72" s="178">
        <v>9.7000000000000003E-2</v>
      </c>
      <c r="H72" s="178" t="e">
        <f>93807.6/(10000-#REF!)*G72+0.912018</f>
        <v>#REF!</v>
      </c>
      <c r="I72" s="178">
        <f>E72*Wand!$E$60+F72*Wand!$F$60+G72*Wand!$G$60</f>
        <v>0.442</v>
      </c>
      <c r="J72" s="177" t="e">
        <f>#REF!*EXP(-#REF!/H72)</f>
        <v>#REF!</v>
      </c>
      <c r="K72" s="177" t="e">
        <f t="shared" si="49"/>
        <v>#REF!</v>
      </c>
      <c r="L72" s="177" t="e">
        <f>#REF!*(#REF!-J72)*G72*(1+$G$60)/2</f>
        <v>#REF!</v>
      </c>
      <c r="M72" s="177" t="e">
        <f>#REF!*(J72+#REF!*(#REF!-J72))*G72*(1-$G$60)/2</f>
        <v>#REF!</v>
      </c>
      <c r="N72" s="177" t="e">
        <f t="shared" si="50"/>
        <v>#REF!</v>
      </c>
      <c r="O72" s="177" t="e">
        <f t="shared" si="51"/>
        <v>#REF!</v>
      </c>
      <c r="Q72" s="39">
        <v>24.515823066047034</v>
      </c>
      <c r="S72" s="39" t="e">
        <f>K72*(1-(1-I72)^$S$65)</f>
        <v>#REF!</v>
      </c>
      <c r="T72" s="39" t="e">
        <f t="shared" si="47"/>
        <v>#REF!</v>
      </c>
      <c r="U72" s="39" t="e">
        <f t="shared" si="52"/>
        <v>#REF!</v>
      </c>
      <c r="X72" s="51" t="e">
        <f t="shared" si="53"/>
        <v>#REF!</v>
      </c>
      <c r="Y72" s="39" t="e">
        <f>IF(X72=1,U72*X72*$D$15*$D$6*$D$9,O72*X72*$D$15*$D$6*$D$9)</f>
        <v>#REF!</v>
      </c>
      <c r="AE72" s="50"/>
      <c r="AF72" s="50"/>
      <c r="AG72" s="50"/>
      <c r="AH72" s="50"/>
      <c r="AI72" s="50"/>
      <c r="AJ72" s="50"/>
      <c r="AK72" s="50"/>
    </row>
    <row r="73" spans="1:37" s="39" customFormat="1" ht="14.25" x14ac:dyDescent="0.45">
      <c r="A73" s="39" t="e">
        <f>#REF!</f>
        <v>#REF!</v>
      </c>
      <c r="B73" s="59" t="e">
        <f>IF(#REF!="S",#REF!+1/25*(5*(($C$37*$B$65+(1-$C$37)*#REF!)-#REF!)+O73*$C$36),Wand!B106)</f>
        <v>#REF!</v>
      </c>
      <c r="D73" s="32"/>
      <c r="E73" s="178">
        <v>-0.26500000000000001</v>
      </c>
      <c r="F73" s="178">
        <v>0.92900000000000005</v>
      </c>
      <c r="G73" s="178">
        <v>0.25700000000000001</v>
      </c>
      <c r="H73" s="178" t="e">
        <f>93807.6/(10000-#REF!)*G73+0.912018</f>
        <v>#REF!</v>
      </c>
      <c r="I73" s="178">
        <f>E73*Wand!$E$60+F73*Wand!$F$60+G73*Wand!$G$60</f>
        <v>0.26500000000000001</v>
      </c>
      <c r="J73" s="177" t="e">
        <f>#REF!*EXP(-#REF!/H73)</f>
        <v>#REF!</v>
      </c>
      <c r="K73" s="177" t="e">
        <f t="shared" si="49"/>
        <v>#REF!</v>
      </c>
      <c r="L73" s="177" t="e">
        <f>#REF!*(#REF!-J73)*G73*(1+$G$60)/2</f>
        <v>#REF!</v>
      </c>
      <c r="M73" s="177" t="e">
        <f>#REF!*(J73+#REF!*(#REF!-J73))*G73*(1-$G$60)/2</f>
        <v>#REF!</v>
      </c>
      <c r="N73" s="177" t="e">
        <f t="shared" si="50"/>
        <v>#REF!</v>
      </c>
      <c r="O73" s="177" t="e">
        <f t="shared" si="51"/>
        <v>#REF!</v>
      </c>
      <c r="Q73" s="39">
        <v>58.955343355966775</v>
      </c>
      <c r="S73" s="39" t="e">
        <f t="shared" si="46"/>
        <v>#REF!</v>
      </c>
      <c r="T73" s="39" t="e">
        <f t="shared" si="47"/>
        <v>#REF!</v>
      </c>
      <c r="U73" s="39" t="e">
        <f t="shared" si="52"/>
        <v>#REF!</v>
      </c>
      <c r="X73" s="51" t="e">
        <f t="shared" si="53"/>
        <v>#REF!</v>
      </c>
      <c r="Y73" s="39" t="e">
        <f>IF(X73=1,U73*X73*$D$15*$D$6*$D$9,O73*X73*$D$15*$D$6*$D$9)</f>
        <v>#REF!</v>
      </c>
      <c r="AE73" s="50"/>
      <c r="AF73" s="50"/>
      <c r="AG73" s="50"/>
      <c r="AH73" s="50"/>
      <c r="AI73" s="50"/>
      <c r="AJ73" s="50"/>
      <c r="AK73" s="50"/>
    </row>
    <row r="74" spans="1:37" s="39" customFormat="1" ht="14.25" x14ac:dyDescent="0.45">
      <c r="A74" s="39" t="e">
        <f>#REF!</f>
        <v>#REF!</v>
      </c>
      <c r="B74" s="59" t="e">
        <f>IF(#REF!="S",#REF!+1/25*(5*(($C$37*$B$65+(1-$C$37)*#REF!)-#REF!)+O74*$C$36),Wand!B107)</f>
        <v>#REF!</v>
      </c>
      <c r="D74" s="32"/>
      <c r="E74" s="178">
        <v>-8.7999999999999995E-2</v>
      </c>
      <c r="F74" s="178">
        <v>0.90300000000000002</v>
      </c>
      <c r="G74" s="178">
        <v>0.42</v>
      </c>
      <c r="H74" s="178" t="e">
        <f>93807.6/(10000-#REF!)*G74+0.912018</f>
        <v>#REF!</v>
      </c>
      <c r="I74" s="178">
        <f>E74*Wand!$E$60+F74*Wand!$F$60+G74*Wand!$G$60</f>
        <v>8.7999999999999995E-2</v>
      </c>
      <c r="J74" s="177" t="e">
        <f>#REF!*EXP(-#REF!/H74)</f>
        <v>#REF!</v>
      </c>
      <c r="K74" s="177" t="e">
        <f t="shared" si="49"/>
        <v>#REF!</v>
      </c>
      <c r="L74" s="177" t="e">
        <f>#REF!*(#REF!-J74)*G74*(1+$G$60)/2</f>
        <v>#REF!</v>
      </c>
      <c r="M74" s="177" t="e">
        <f>#REF!*(J74+#REF!*(#REF!-J74))*G74*(1-$G$60)/2</f>
        <v>#REF!</v>
      </c>
      <c r="N74" s="177" t="e">
        <f t="shared" si="50"/>
        <v>#REF!</v>
      </c>
      <c r="O74" s="177" t="e">
        <f t="shared" si="51"/>
        <v>#REF!</v>
      </c>
      <c r="Q74" s="39">
        <v>88.677157276151192</v>
      </c>
      <c r="S74" s="39" t="e">
        <f t="shared" si="46"/>
        <v>#REF!</v>
      </c>
      <c r="T74" s="39" t="e">
        <f t="shared" si="47"/>
        <v>#REF!</v>
      </c>
      <c r="U74" s="39" t="e">
        <f t="shared" si="52"/>
        <v>#REF!</v>
      </c>
      <c r="X74" s="51" t="e">
        <f t="shared" si="53"/>
        <v>#REF!</v>
      </c>
      <c r="Y74" s="39" t="e">
        <f t="shared" si="48"/>
        <v>#REF!</v>
      </c>
      <c r="AE74" s="50"/>
      <c r="AF74" s="50"/>
      <c r="AG74" s="50"/>
      <c r="AH74" s="50"/>
      <c r="AI74" s="50"/>
      <c r="AJ74" s="50"/>
      <c r="AK74" s="50"/>
    </row>
    <row r="75" spans="1:37" s="39" customFormat="1" ht="14.25" x14ac:dyDescent="0.45">
      <c r="A75" s="39" t="e">
        <f>#REF!</f>
        <v>#REF!</v>
      </c>
      <c r="B75" s="59" t="e">
        <f>IF(#REF!="S",#REF!+1/25*(5*(($C$37*$B$65+(1-$C$37)*#REF!)-#REF!)+O75*$C$36),Wand!B108)</f>
        <v>#REF!</v>
      </c>
      <c r="D75" s="32"/>
      <c r="E75" s="178">
        <v>7.9000000000000001E-2</v>
      </c>
      <c r="F75" s="178">
        <v>0.81599999999999995</v>
      </c>
      <c r="G75" s="178">
        <v>0.57299999999999995</v>
      </c>
      <c r="H75" s="178" t="e">
        <f>93807.6/(10000-#REF!)*G75+0.912018</f>
        <v>#REF!</v>
      </c>
      <c r="I75" s="178">
        <f>E75*Wand!$E$60+F75*Wand!$F$60+G75*Wand!$G$60</f>
        <v>-7.9000000000000001E-2</v>
      </c>
      <c r="J75" s="177" t="e">
        <f>#REF!*EXP(-#REF!/H75)</f>
        <v>#REF!</v>
      </c>
      <c r="K75" s="177">
        <f t="shared" si="49"/>
        <v>0</v>
      </c>
      <c r="L75" s="177" t="e">
        <f>#REF!*(#REF!-J75)*G75*(1+$G$60)/2</f>
        <v>#REF!</v>
      </c>
      <c r="M75" s="177" t="e">
        <f>#REF!*(J75+#REF!*(#REF!-J75))*G75*(1-$G$60)/2</f>
        <v>#REF!</v>
      </c>
      <c r="N75" s="177" t="e">
        <f t="shared" si="50"/>
        <v>#REF!</v>
      </c>
      <c r="O75" s="177" t="e">
        <f t="shared" si="51"/>
        <v>#REF!</v>
      </c>
      <c r="Q75" s="39">
        <v>165.68881333985118</v>
      </c>
      <c r="S75" s="39" t="e">
        <f t="shared" si="46"/>
        <v>#REF!</v>
      </c>
      <c r="T75" s="39" t="e">
        <f t="shared" si="47"/>
        <v>#REF!</v>
      </c>
      <c r="U75" s="39" t="e">
        <f t="shared" si="52"/>
        <v>#REF!</v>
      </c>
      <c r="X75" s="51" t="e">
        <f t="shared" si="53"/>
        <v>#REF!</v>
      </c>
      <c r="Y75" s="39" t="e">
        <f t="shared" si="48"/>
        <v>#REF!</v>
      </c>
      <c r="AE75" s="50"/>
      <c r="AF75" s="50"/>
      <c r="AG75" s="50"/>
      <c r="AH75" s="50"/>
      <c r="AI75" s="50"/>
      <c r="AJ75" s="50"/>
      <c r="AK75" s="50"/>
    </row>
    <row r="76" spans="1:37" s="39" customFormat="1" ht="14.25" x14ac:dyDescent="0.45">
      <c r="A76" s="39" t="e">
        <f>#REF!</f>
        <v>#REF!</v>
      </c>
      <c r="B76" s="59" t="e">
        <f>IF(#REF!="S",#REF!+1/25*(5*(($C$37*$B$65+(1-$C$37)*#REF!)-#REF!)+O76*$C$36),Wand!B109)</f>
        <v>#REF!</v>
      </c>
      <c r="D76" s="32"/>
      <c r="E76" s="178">
        <v>0.224</v>
      </c>
      <c r="F76" s="178">
        <v>0.67300000000000004</v>
      </c>
      <c r="G76" s="178">
        <v>0.70499999999999996</v>
      </c>
      <c r="H76" s="178" t="e">
        <f>93807.6/(10000-#REF!)*G76+0.912018</f>
        <v>#REF!</v>
      </c>
      <c r="I76" s="178">
        <f>E76*Wand!$E$60+F76*Wand!$F$60+G76*Wand!$G$60</f>
        <v>-0.224</v>
      </c>
      <c r="J76" s="177" t="e">
        <f>#REF!*EXP(-#REF!/H76)</f>
        <v>#REF!</v>
      </c>
      <c r="K76" s="177">
        <f t="shared" si="49"/>
        <v>0</v>
      </c>
      <c r="L76" s="177" t="e">
        <f>#REF!*(#REF!-J76)*G76*(1+$G$60)/2</f>
        <v>#REF!</v>
      </c>
      <c r="M76" s="177" t="e">
        <f>#REF!*(J76+#REF!*(#REF!-J76))*G76*(1-$G$60)/2</f>
        <v>#REF!</v>
      </c>
      <c r="N76" s="177" t="e">
        <f t="shared" si="50"/>
        <v>#REF!</v>
      </c>
      <c r="O76" s="177" t="e">
        <f t="shared" si="51"/>
        <v>#REF!</v>
      </c>
      <c r="Q76" s="39">
        <v>299.30590604783384</v>
      </c>
      <c r="S76" s="39" t="e">
        <f t="shared" si="46"/>
        <v>#REF!</v>
      </c>
      <c r="T76" s="39" t="e">
        <f t="shared" si="47"/>
        <v>#REF!</v>
      </c>
      <c r="U76" s="39" t="e">
        <f t="shared" si="52"/>
        <v>#REF!</v>
      </c>
      <c r="X76" s="51" t="e">
        <f t="shared" si="53"/>
        <v>#REF!</v>
      </c>
      <c r="Y76" s="39" t="e">
        <f t="shared" si="48"/>
        <v>#REF!</v>
      </c>
      <c r="AE76" s="50"/>
      <c r="AF76" s="50"/>
      <c r="AG76" s="50"/>
      <c r="AH76" s="50"/>
      <c r="AI76" s="50"/>
      <c r="AJ76" s="50"/>
      <c r="AK76" s="50"/>
    </row>
    <row r="77" spans="1:37" s="39" customFormat="1" ht="14.25" x14ac:dyDescent="0.45">
      <c r="A77" s="39" t="e">
        <f>#REF!</f>
        <v>#REF!</v>
      </c>
      <c r="B77" s="59" t="e">
        <f>IF(#REF!="S",#REF!+1/25*(5*(($C$37*$B$65+(1-$C$37)*#REF!)-#REF!)+O77*$C$36),Wand!B110)</f>
        <v>#REF!</v>
      </c>
      <c r="D77" s="32"/>
      <c r="E77" s="178">
        <v>0.33600000000000002</v>
      </c>
      <c r="F77" s="178">
        <v>0.48399999999999999</v>
      </c>
      <c r="G77" s="178">
        <v>0.80800000000000005</v>
      </c>
      <c r="H77" s="178" t="e">
        <f>93807.6/(10000-#REF!)*G77+0.912018</f>
        <v>#REF!</v>
      </c>
      <c r="I77" s="178">
        <f>E77*Wand!$E$60+F77*Wand!$F$60+G77*Wand!$G$60</f>
        <v>-0.33600000000000002</v>
      </c>
      <c r="J77" s="177" t="e">
        <f>#REF!*EXP(-#REF!/H77)</f>
        <v>#REF!</v>
      </c>
      <c r="K77" s="177">
        <f t="shared" si="49"/>
        <v>0</v>
      </c>
      <c r="L77" s="177" t="e">
        <f>#REF!*(#REF!-J77)*G77*(1+$G$60)/2</f>
        <v>#REF!</v>
      </c>
      <c r="M77" s="177" t="e">
        <f>#REF!*(J77+#REF!*(#REF!-J77))*G77*(1-$G$60)/2</f>
        <v>#REF!</v>
      </c>
      <c r="N77" s="177" t="e">
        <f t="shared" si="50"/>
        <v>#REF!</v>
      </c>
      <c r="O77" s="177" t="e">
        <f t="shared" si="51"/>
        <v>#REF!</v>
      </c>
      <c r="Q77" s="39">
        <v>414.35030244619566</v>
      </c>
      <c r="S77" s="39" t="e">
        <f t="shared" si="46"/>
        <v>#REF!</v>
      </c>
      <c r="T77" s="39" t="e">
        <f t="shared" si="47"/>
        <v>#REF!</v>
      </c>
      <c r="U77" s="39" t="e">
        <f t="shared" si="52"/>
        <v>#REF!</v>
      </c>
      <c r="X77" s="51" t="e">
        <f t="shared" si="53"/>
        <v>#REF!</v>
      </c>
      <c r="Y77" s="39" t="e">
        <f t="shared" si="48"/>
        <v>#REF!</v>
      </c>
      <c r="AE77" s="50"/>
      <c r="AF77" s="50"/>
      <c r="AG77" s="50"/>
      <c r="AH77" s="50"/>
      <c r="AI77" s="50"/>
      <c r="AJ77" s="50"/>
      <c r="AK77" s="50"/>
    </row>
    <row r="78" spans="1:37" s="39" customFormat="1" ht="14.25" x14ac:dyDescent="0.45">
      <c r="A78" s="39" t="e">
        <f>#REF!</f>
        <v>#REF!</v>
      </c>
      <c r="B78" s="59" t="e">
        <f>IF(#REF!="S",#REF!+1/25*(5*(($C$37*$B$65+(1-$C$37)*#REF!)-#REF!)+O78*$C$36),Wand!B111)</f>
        <v>#REF!</v>
      </c>
      <c r="D78" s="32"/>
      <c r="E78" s="178">
        <v>0.40899999999999997</v>
      </c>
      <c r="F78" s="178">
        <v>0.26200000000000001</v>
      </c>
      <c r="G78" s="178">
        <v>0.874</v>
      </c>
      <c r="H78" s="178" t="e">
        <f>93807.6/(10000-#REF!)*G78+0.912018</f>
        <v>#REF!</v>
      </c>
      <c r="I78" s="178">
        <f>E78*Wand!$E$60+F78*Wand!$F$60+G78*Wand!$G$60</f>
        <v>-0.40899999999999997</v>
      </c>
      <c r="J78" s="177" t="e">
        <f>#REF!*EXP(-#REF!/H78)</f>
        <v>#REF!</v>
      </c>
      <c r="K78" s="177">
        <f t="shared" si="49"/>
        <v>0</v>
      </c>
      <c r="L78" s="177" t="e">
        <f>#REF!*(#REF!-J78)*G78*(1+$G$60)/2</f>
        <v>#REF!</v>
      </c>
      <c r="M78" s="177" t="e">
        <f>#REF!*(J78+#REF!*(#REF!-J78))*G78*(1-$G$60)/2</f>
        <v>#REF!</v>
      </c>
      <c r="N78" s="177" t="e">
        <f t="shared" si="50"/>
        <v>#REF!</v>
      </c>
      <c r="O78" s="177" t="e">
        <f t="shared" si="51"/>
        <v>#REF!</v>
      </c>
      <c r="Q78" s="39">
        <v>493.14363656013415</v>
      </c>
      <c r="S78" s="39" t="e">
        <f t="shared" si="46"/>
        <v>#REF!</v>
      </c>
      <c r="T78" s="39" t="e">
        <f t="shared" si="47"/>
        <v>#REF!</v>
      </c>
      <c r="U78" s="39" t="e">
        <f t="shared" si="52"/>
        <v>#REF!</v>
      </c>
      <c r="X78" s="51" t="e">
        <f t="shared" si="53"/>
        <v>#REF!</v>
      </c>
      <c r="Y78" s="39" t="e">
        <f t="shared" si="48"/>
        <v>#REF!</v>
      </c>
      <c r="AE78" s="50"/>
      <c r="AF78" s="50"/>
      <c r="AG78" s="50"/>
      <c r="AH78" s="50"/>
      <c r="AI78" s="50"/>
      <c r="AJ78" s="50"/>
      <c r="AK78" s="50"/>
    </row>
    <row r="79" spans="1:37" s="61" customFormat="1" ht="14.25" x14ac:dyDescent="0.45">
      <c r="A79" s="61" t="e">
        <f>#REF!</f>
        <v>#REF!</v>
      </c>
      <c r="B79" s="59" t="e">
        <f>IF(#REF!="S",#REF!+1/25*(5*(($C$37*$B$65+(1-$C$37)*#REF!)-#REF!)+O79*$C$36),Wand!B112)</f>
        <v>#REF!</v>
      </c>
      <c r="C79" s="61">
        <f>ASIN(G79)/PI()*180</f>
        <v>64.158067236832864</v>
      </c>
      <c r="D79" s="62">
        <v>13</v>
      </c>
      <c r="E79" s="179">
        <v>0.436</v>
      </c>
      <c r="F79" s="179">
        <v>2.3E-2</v>
      </c>
      <c r="G79" s="179">
        <v>0.9</v>
      </c>
      <c r="H79" s="178" t="e">
        <f>93807.6/(10000-#REF!)*G79+0.912018</f>
        <v>#REF!</v>
      </c>
      <c r="I79" s="178">
        <f>E79*Wand!$E$60+F79*Wand!$F$60+G79*Wand!$G$60</f>
        <v>-0.436</v>
      </c>
      <c r="J79" s="177" t="e">
        <f>#REF!*EXP(-#REF!/H79)</f>
        <v>#REF!</v>
      </c>
      <c r="K79" s="177">
        <f t="shared" si="49"/>
        <v>0</v>
      </c>
      <c r="L79" s="177" t="e">
        <f>#REF!*(#REF!-J79)*G79*(1+$G$60)/2</f>
        <v>#REF!</v>
      </c>
      <c r="M79" s="177" t="e">
        <f>#REF!*(J79+#REF!*(#REF!-J79))*G79*(1-$G$60)/2</f>
        <v>#REF!</v>
      </c>
      <c r="N79" s="177" t="e">
        <f t="shared" si="50"/>
        <v>#REF!</v>
      </c>
      <c r="O79" s="177" t="e">
        <f t="shared" si="51"/>
        <v>#REF!</v>
      </c>
      <c r="Q79" s="61">
        <v>523.49253943031363</v>
      </c>
      <c r="S79" s="61" t="e">
        <f t="shared" si="46"/>
        <v>#REF!</v>
      </c>
      <c r="T79" s="61" t="e">
        <f t="shared" si="47"/>
        <v>#REF!</v>
      </c>
      <c r="U79" s="61" t="e">
        <f t="shared" si="52"/>
        <v>#REF!</v>
      </c>
      <c r="X79" s="63" t="e">
        <f t="shared" si="53"/>
        <v>#REF!</v>
      </c>
      <c r="Y79" s="61" t="e">
        <f t="shared" si="48"/>
        <v>#REF!</v>
      </c>
      <c r="AE79" s="64"/>
      <c r="AF79" s="64"/>
      <c r="AG79" s="64"/>
      <c r="AH79" s="64"/>
      <c r="AI79" s="64"/>
      <c r="AJ79" s="64"/>
      <c r="AK79" s="64"/>
    </row>
    <row r="80" spans="1:37" s="39" customFormat="1" ht="14.25" x14ac:dyDescent="0.45">
      <c r="A80" s="39" t="e">
        <f>#REF!</f>
        <v>#REF!</v>
      </c>
      <c r="B80" s="59" t="e">
        <f>IF(#REF!="S",#REF!+1/25*(5*(($C$37*$B$65+(1-$C$37)*#REF!)-#REF!)+O80*$C$36),Wand!B113)</f>
        <v>#REF!</v>
      </c>
      <c r="D80" s="32"/>
      <c r="E80" s="178">
        <v>0.41699999999999998</v>
      </c>
      <c r="F80" s="178">
        <v>-0.219</v>
      </c>
      <c r="G80" s="178">
        <v>0.88200000000000001</v>
      </c>
      <c r="H80" s="178" t="e">
        <f>93807.6/(10000-#REF!)*G80+0.912018</f>
        <v>#REF!</v>
      </c>
      <c r="I80" s="178">
        <f>E80*Wand!$E$60+F80*Wand!$F$60+G80*Wand!$G$60</f>
        <v>-0.41699999999999998</v>
      </c>
      <c r="J80" s="177" t="e">
        <f>#REF!*EXP(-#REF!/H80)</f>
        <v>#REF!</v>
      </c>
      <c r="K80" s="177">
        <f t="shared" si="49"/>
        <v>0</v>
      </c>
      <c r="L80" s="177" t="e">
        <f>#REF!*(#REF!-J80)*G80*(1+$G$60)/2</f>
        <v>#REF!</v>
      </c>
      <c r="M80" s="177" t="e">
        <f>#REF!*(J80+#REF!*(#REF!-J80))*G80*(1-$G$60)/2</f>
        <v>#REF!</v>
      </c>
      <c r="N80" s="177" t="e">
        <f t="shared" si="50"/>
        <v>#REF!</v>
      </c>
      <c r="O80" s="177" t="e">
        <f t="shared" si="51"/>
        <v>#REF!</v>
      </c>
      <c r="Q80" s="39">
        <v>502.19080941148457</v>
      </c>
      <c r="S80" s="39" t="e">
        <f t="shared" si="46"/>
        <v>#REF!</v>
      </c>
      <c r="T80" s="39" t="e">
        <f t="shared" si="47"/>
        <v>#REF!</v>
      </c>
      <c r="U80" s="39" t="e">
        <f t="shared" si="52"/>
        <v>#REF!</v>
      </c>
      <c r="X80" s="51" t="e">
        <f t="shared" si="53"/>
        <v>#REF!</v>
      </c>
      <c r="Y80" s="39" t="e">
        <f t="shared" si="48"/>
        <v>#REF!</v>
      </c>
      <c r="AE80" s="50"/>
      <c r="AF80" s="50"/>
      <c r="AG80" s="50"/>
      <c r="AH80" s="50"/>
      <c r="AI80" s="50"/>
      <c r="AJ80" s="50"/>
      <c r="AK80" s="50"/>
    </row>
    <row r="81" spans="1:37" s="39" customFormat="1" ht="14.25" x14ac:dyDescent="0.45">
      <c r="A81" s="39" t="e">
        <f>#REF!</f>
        <v>#REF!</v>
      </c>
      <c r="B81" s="59" t="e">
        <f>IF(#REF!="S",#REF!+1/25*(5*(($C$37*$B$65+(1-$C$37)*#REF!)-#REF!)+O81*$C$36),Wand!B114)</f>
        <v>#REF!</v>
      </c>
      <c r="D81" s="32"/>
      <c r="E81" s="178">
        <v>0.35299999999999998</v>
      </c>
      <c r="F81" s="178">
        <v>-0.44500000000000001</v>
      </c>
      <c r="G81" s="178">
        <v>0.82299999999999995</v>
      </c>
      <c r="H81" s="178" t="e">
        <f>93807.6/(10000-#REF!)*G81+0.912018</f>
        <v>#REF!</v>
      </c>
      <c r="I81" s="178">
        <f>E81*Wand!$E$60+F81*Wand!$F$60+G81*Wand!$G$60</f>
        <v>-0.35299999999999998</v>
      </c>
      <c r="J81" s="177" t="e">
        <f>#REF!*EXP(-#REF!/H81)</f>
        <v>#REF!</v>
      </c>
      <c r="K81" s="177">
        <f t="shared" si="49"/>
        <v>0</v>
      </c>
      <c r="L81" s="177" t="e">
        <f>#REF!*(#REF!-J81)*G81*(1+$G$60)/2</f>
        <v>#REF!</v>
      </c>
      <c r="M81" s="177" t="e">
        <f>#REF!*(J81+#REF!*(#REF!-J81))*G81*(1-$G$60)/2</f>
        <v>#REF!</v>
      </c>
      <c r="N81" s="177" t="e">
        <f t="shared" si="50"/>
        <v>#REF!</v>
      </c>
      <c r="O81" s="177" t="e">
        <f t="shared" si="51"/>
        <v>#REF!</v>
      </c>
      <c r="Q81" s="39">
        <v>432.3240899781548</v>
      </c>
      <c r="S81" s="39" t="e">
        <f t="shared" si="46"/>
        <v>#REF!</v>
      </c>
      <c r="T81" s="39" t="e">
        <f t="shared" si="47"/>
        <v>#REF!</v>
      </c>
      <c r="U81" s="39" t="e">
        <f t="shared" si="52"/>
        <v>#REF!</v>
      </c>
      <c r="X81" s="51" t="e">
        <f t="shared" si="53"/>
        <v>#REF!</v>
      </c>
      <c r="Y81" s="39" t="e">
        <f t="shared" si="48"/>
        <v>#REF!</v>
      </c>
      <c r="AE81" s="50"/>
      <c r="AF81" s="50"/>
      <c r="AG81" s="50"/>
      <c r="AH81" s="50"/>
      <c r="AI81" s="50"/>
      <c r="AJ81" s="50"/>
      <c r="AK81" s="50"/>
    </row>
    <row r="82" spans="1:37" s="39" customFormat="1" ht="14.25" x14ac:dyDescent="0.45">
      <c r="A82" s="39" t="e">
        <f>#REF!</f>
        <v>#REF!</v>
      </c>
      <c r="B82" s="59" t="e">
        <f>IF(#REF!="S",#REF!+1/25*(5*(($C$37*$B$65+(1-$C$37)*#REF!)-#REF!)+O82*$C$36),Wand!B115)</f>
        <v>#REF!</v>
      </c>
      <c r="D82" s="32"/>
      <c r="E82" s="178">
        <v>0.247</v>
      </c>
      <c r="F82" s="178">
        <v>-0.64100000000000001</v>
      </c>
      <c r="G82" s="178">
        <v>0.72599999999999998</v>
      </c>
      <c r="H82" s="178" t="e">
        <f>93807.6/(10000-#REF!)*G82+0.912018</f>
        <v>#REF!</v>
      </c>
      <c r="I82" s="178">
        <f>E82*Wand!$E$60+F82*Wand!$F$60+G82*Wand!$G$60</f>
        <v>-0.247</v>
      </c>
      <c r="J82" s="177" t="e">
        <f>#REF!*EXP(-#REF!/H82)</f>
        <v>#REF!</v>
      </c>
      <c r="K82" s="177">
        <f t="shared" si="49"/>
        <v>0</v>
      </c>
      <c r="L82" s="177" t="e">
        <f>#REF!*(#REF!-J82)*G82*(1+$G$60)/2</f>
        <v>#REF!</v>
      </c>
      <c r="M82" s="177" t="e">
        <f>#REF!*(J82+#REF!*(#REF!-J82))*G82*(1-$G$60)/2</f>
        <v>#REF!</v>
      </c>
      <c r="N82" s="177" t="e">
        <f t="shared" si="50"/>
        <v>#REF!</v>
      </c>
      <c r="O82" s="177" t="e">
        <f t="shared" si="51"/>
        <v>#REF!</v>
      </c>
      <c r="Q82" s="39">
        <v>322.17404258990797</v>
      </c>
      <c r="S82" s="39" t="e">
        <f t="shared" si="46"/>
        <v>#REF!</v>
      </c>
      <c r="T82" s="39" t="e">
        <f t="shared" si="47"/>
        <v>#REF!</v>
      </c>
      <c r="U82" s="39" t="e">
        <f t="shared" si="52"/>
        <v>#REF!</v>
      </c>
      <c r="X82" s="51" t="e">
        <f t="shared" si="53"/>
        <v>#REF!</v>
      </c>
      <c r="Y82" s="39" t="e">
        <f t="shared" si="48"/>
        <v>#REF!</v>
      </c>
      <c r="AE82" s="50"/>
      <c r="AF82" s="50"/>
      <c r="AG82" s="50"/>
      <c r="AH82" s="50"/>
      <c r="AI82" s="50"/>
      <c r="AJ82" s="50"/>
      <c r="AK82" s="50"/>
    </row>
    <row r="83" spans="1:37" s="39" customFormat="1" ht="14.25" x14ac:dyDescent="0.45">
      <c r="A83" s="39" t="e">
        <f>#REF!</f>
        <v>#REF!</v>
      </c>
      <c r="B83" s="59" t="e">
        <f>IF(#REF!="S",#REF!+1/25*(5*(($C$37*$B$65+(1-$C$37)*#REF!)-#REF!)+O83*$C$36),Wand!B116)</f>
        <v>#REF!</v>
      </c>
      <c r="D83" s="32"/>
      <c r="E83" s="178">
        <v>0.108</v>
      </c>
      <c r="F83" s="178">
        <v>-0.79300000000000004</v>
      </c>
      <c r="G83" s="178">
        <v>0.59899999999999998</v>
      </c>
      <c r="H83" s="178" t="e">
        <f>93807.6/(10000-#REF!)*G83+0.912018</f>
        <v>#REF!</v>
      </c>
      <c r="I83" s="178">
        <f>E83*Wand!$E$60+F83*Wand!$F$60+G83*Wand!$G$60</f>
        <v>-0.108</v>
      </c>
      <c r="J83" s="177" t="e">
        <f>#REF!*EXP(-#REF!/H83)</f>
        <v>#REF!</v>
      </c>
      <c r="K83" s="177">
        <f t="shared" si="49"/>
        <v>0</v>
      </c>
      <c r="L83" s="177" t="e">
        <f>#REF!*(#REF!-J83)*G83*(1+$G$60)/2</f>
        <v>#REF!</v>
      </c>
      <c r="M83" s="177" t="e">
        <f>#REF!*(J83+#REF!*(#REF!-J83))*G83*(1-$G$60)/2</f>
        <v>#REF!</v>
      </c>
      <c r="N83" s="177" t="e">
        <f t="shared" si="50"/>
        <v>#REF!</v>
      </c>
      <c r="O83" s="177" t="e">
        <f t="shared" si="51"/>
        <v>#REF!</v>
      </c>
      <c r="Q83" s="39">
        <v>190.70171385740235</v>
      </c>
      <c r="S83" s="39" t="e">
        <f t="shared" si="46"/>
        <v>#REF!</v>
      </c>
      <c r="T83" s="39" t="e">
        <f t="shared" si="47"/>
        <v>#REF!</v>
      </c>
      <c r="U83" s="39" t="e">
        <f t="shared" si="52"/>
        <v>#REF!</v>
      </c>
      <c r="X83" s="51" t="e">
        <f t="shared" si="53"/>
        <v>#REF!</v>
      </c>
      <c r="Y83" s="39" t="e">
        <f t="shared" si="48"/>
        <v>#REF!</v>
      </c>
      <c r="AE83" s="50"/>
      <c r="AF83" s="50"/>
      <c r="AG83" s="50"/>
      <c r="AH83" s="50"/>
      <c r="AI83" s="50"/>
      <c r="AJ83" s="50"/>
      <c r="AK83" s="50"/>
    </row>
    <row r="84" spans="1:37" s="39" customFormat="1" ht="14.25" x14ac:dyDescent="0.45">
      <c r="A84" s="39" t="e">
        <f>#REF!</f>
        <v>#REF!</v>
      </c>
      <c r="B84" s="59" t="e">
        <f>IF(#REF!="S",#REF!+1/25*(5*(($C$37*$B$65+(1-$C$37)*#REF!)-#REF!)+O84*$C$36),Wand!B117)</f>
        <v>#REF!</v>
      </c>
      <c r="D84" s="32"/>
      <c r="E84" s="178">
        <v>-5.6000000000000001E-2</v>
      </c>
      <c r="F84" s="178">
        <v>-0.89200000000000002</v>
      </c>
      <c r="G84" s="178">
        <v>0.44900000000000001</v>
      </c>
      <c r="H84" s="178" t="e">
        <f>93807.6/(10000-#REF!)*G84+0.912018</f>
        <v>#REF!</v>
      </c>
      <c r="I84" s="178">
        <f>E84*Wand!$E$60+F84*Wand!$F$60+G84*Wand!$G$60</f>
        <v>5.6000000000000001E-2</v>
      </c>
      <c r="J84" s="177" t="e">
        <f>#REF!*EXP(-#REF!/H84)</f>
        <v>#REF!</v>
      </c>
      <c r="K84" s="177" t="e">
        <f t="shared" si="49"/>
        <v>#REF!</v>
      </c>
      <c r="L84" s="177" t="e">
        <f>#REF!*(#REF!-J84)*G84*(1+$G$60)/2</f>
        <v>#REF!</v>
      </c>
      <c r="M84" s="177" t="e">
        <f>#REF!*(J84+#REF!*(#REF!-J84))*G84*(1-$G$60)/2</f>
        <v>#REF!</v>
      </c>
      <c r="N84" s="177" t="e">
        <f t="shared" si="50"/>
        <v>#REF!</v>
      </c>
      <c r="O84" s="177" t="e">
        <f t="shared" si="51"/>
        <v>#REF!</v>
      </c>
      <c r="Q84" s="39">
        <v>93.614537885176418</v>
      </c>
      <c r="S84" s="39" t="e">
        <f t="shared" si="46"/>
        <v>#REF!</v>
      </c>
      <c r="T84" s="39" t="e">
        <f t="shared" si="47"/>
        <v>#REF!</v>
      </c>
      <c r="U84" s="39" t="e">
        <f t="shared" si="52"/>
        <v>#REF!</v>
      </c>
      <c r="X84" s="51" t="e">
        <f t="shared" si="53"/>
        <v>#REF!</v>
      </c>
      <c r="Y84" s="39" t="e">
        <f t="shared" si="48"/>
        <v>#REF!</v>
      </c>
      <c r="AE84" s="50"/>
      <c r="AF84" s="50"/>
      <c r="AG84" s="50"/>
      <c r="AH84" s="50"/>
      <c r="AI84" s="50"/>
      <c r="AJ84" s="50"/>
      <c r="AK84" s="50"/>
    </row>
    <row r="85" spans="1:37" s="39" customFormat="1" ht="14.25" x14ac:dyDescent="0.45">
      <c r="A85" s="39" t="e">
        <f>#REF!</f>
        <v>#REF!</v>
      </c>
      <c r="B85" s="59" t="e">
        <f>IF(#REF!="S",#REF!+1/25*(5*(($C$37*$B$65+(1-$C$37)*#REF!)-#REF!)+O85*$C$36),Wand!B118)</f>
        <v>#REF!</v>
      </c>
      <c r="D85" s="32"/>
      <c r="E85" s="178">
        <v>-0.23200000000000001</v>
      </c>
      <c r="F85" s="178">
        <v>-0.92900000000000005</v>
      </c>
      <c r="G85" s="178">
        <v>0.28799999999999998</v>
      </c>
      <c r="H85" s="178" t="e">
        <f>93807.6/(10000-#REF!)*G85+0.912018</f>
        <v>#REF!</v>
      </c>
      <c r="I85" s="178">
        <f>E85*Wand!$E$60+F85*Wand!$F$60+G85*Wand!$G$60</f>
        <v>0.23200000000000001</v>
      </c>
      <c r="J85" s="177" t="e">
        <f>#REF!*EXP(-#REF!/H85)</f>
        <v>#REF!</v>
      </c>
      <c r="K85" s="177" t="e">
        <f t="shared" si="49"/>
        <v>#REF!</v>
      </c>
      <c r="L85" s="177" t="e">
        <f>#REF!*(#REF!-J85)*G85*(1+$G$60)/2</f>
        <v>#REF!</v>
      </c>
      <c r="M85" s="177" t="e">
        <f>#REF!*(J85+#REF!*(#REF!-J85))*G85*(1-$G$60)/2</f>
        <v>#REF!</v>
      </c>
      <c r="N85" s="177" t="e">
        <f t="shared" si="50"/>
        <v>#REF!</v>
      </c>
      <c r="O85" s="177" t="e">
        <f t="shared" si="51"/>
        <v>#REF!</v>
      </c>
      <c r="Q85" s="39">
        <v>64.924995832409536</v>
      </c>
      <c r="S85" s="39" t="e">
        <f t="shared" si="46"/>
        <v>#REF!</v>
      </c>
      <c r="T85" s="39" t="e">
        <f t="shared" si="47"/>
        <v>#REF!</v>
      </c>
      <c r="U85" s="39" t="e">
        <f t="shared" si="52"/>
        <v>#REF!</v>
      </c>
      <c r="X85" s="51" t="e">
        <f t="shared" si="53"/>
        <v>#REF!</v>
      </c>
      <c r="Y85" s="39" t="e">
        <f t="shared" si="48"/>
        <v>#REF!</v>
      </c>
      <c r="AE85" s="50"/>
      <c r="AF85" s="50"/>
      <c r="AG85" s="50"/>
      <c r="AH85" s="50"/>
      <c r="AI85" s="50"/>
      <c r="AJ85" s="50"/>
      <c r="AK85" s="50"/>
    </row>
    <row r="86" spans="1:37" s="39" customFormat="1" ht="14.25" x14ac:dyDescent="0.45">
      <c r="A86" s="39" t="e">
        <f>#REF!</f>
        <v>#REF!</v>
      </c>
      <c r="B86" s="59" t="e">
        <f>IF(#REF!="S",#REF!+1/25*(5*(($C$37*$B$65+(1-$C$37)*#REF!)-#REF!)+O86*$C$36),Wand!B119)</f>
        <v>#REF!</v>
      </c>
      <c r="D86" s="32"/>
      <c r="E86" s="178">
        <v>-0.41</v>
      </c>
      <c r="F86" s="178">
        <v>-0.90300000000000002</v>
      </c>
      <c r="G86" s="178">
        <v>0.126</v>
      </c>
      <c r="H86" s="178" t="e">
        <f>93807.6/(10000-#REF!)*G86+0.912018</f>
        <v>#REF!</v>
      </c>
      <c r="I86" s="178">
        <f>E86*Wand!$E$60+F86*Wand!$F$60+G86*Wand!$G$60</f>
        <v>0.41</v>
      </c>
      <c r="J86" s="177" t="e">
        <f>#REF!*EXP(-#REF!/H86)</f>
        <v>#REF!</v>
      </c>
      <c r="K86" s="177" t="e">
        <f t="shared" si="49"/>
        <v>#REF!</v>
      </c>
      <c r="L86" s="177" t="e">
        <f>#REF!*(#REF!-J86)*G86*(1+$G$60)/2</f>
        <v>#REF!</v>
      </c>
      <c r="M86" s="177" t="e">
        <f>#REF!*(J86+#REF!*(#REF!-J86))*G86*(1-$G$60)/2</f>
        <v>#REF!</v>
      </c>
      <c r="N86" s="177" t="e">
        <f t="shared" si="50"/>
        <v>#REF!</v>
      </c>
      <c r="O86" s="177" t="e">
        <f t="shared" si="51"/>
        <v>#REF!</v>
      </c>
      <c r="Q86" s="39">
        <v>31.299264783477522</v>
      </c>
      <c r="S86" s="39" t="e">
        <f t="shared" si="46"/>
        <v>#REF!</v>
      </c>
      <c r="T86" s="39" t="e">
        <f t="shared" si="47"/>
        <v>#REF!</v>
      </c>
      <c r="U86" s="39" t="e">
        <f t="shared" si="52"/>
        <v>#REF!</v>
      </c>
      <c r="X86" s="51" t="e">
        <f t="shared" si="53"/>
        <v>#REF!</v>
      </c>
      <c r="Y86" s="39" t="e">
        <f t="shared" si="48"/>
        <v>#REF!</v>
      </c>
      <c r="AE86" s="50"/>
      <c r="AF86" s="50"/>
      <c r="AG86" s="50"/>
      <c r="AH86" s="50"/>
      <c r="AI86" s="50"/>
      <c r="AJ86" s="50"/>
      <c r="AK86" s="50"/>
    </row>
    <row r="87" spans="1:37" s="39" customFormat="1" ht="14.25" x14ac:dyDescent="0.45">
      <c r="A87" s="39" t="e">
        <f>#REF!</f>
        <v>#REF!</v>
      </c>
      <c r="B87" s="59" t="e">
        <f>IF(#REF!="S",#REF!+1/25*(5*(($C$37*$B$65+(1-$C$37)*#REF!)-#REF!)+O87*$C$36),Wand!B120)</f>
        <v>#REF!</v>
      </c>
      <c r="D87" s="32"/>
      <c r="E87" s="178">
        <v>0</v>
      </c>
      <c r="F87" s="178">
        <v>0</v>
      </c>
      <c r="G87" s="178">
        <v>0</v>
      </c>
      <c r="H87" s="178" t="e">
        <f>93807.6/(10000-#REF!)*G87+0.912018</f>
        <v>#REF!</v>
      </c>
      <c r="I87" s="178">
        <f>E87*Wand!$E$60+F87*Wand!$F$60+G87*Wand!$G$60</f>
        <v>0</v>
      </c>
      <c r="J87" s="177" t="e">
        <f>#REF!*EXP(-#REF!/H87)</f>
        <v>#REF!</v>
      </c>
      <c r="K87" s="177">
        <f t="shared" si="49"/>
        <v>0</v>
      </c>
      <c r="L87" s="177" t="e">
        <f>#REF!*(#REF!-J87)*G87*(1+$G$60)/2</f>
        <v>#REF!</v>
      </c>
      <c r="M87" s="177" t="e">
        <f>#REF!*(J87+#REF!*(#REF!-J87))*G87*(1-$G$60)/2</f>
        <v>#REF!</v>
      </c>
      <c r="N87" s="177" t="e">
        <f t="shared" si="50"/>
        <v>#REF!</v>
      </c>
      <c r="O87" s="177" t="e">
        <f t="shared" si="51"/>
        <v>#REF!</v>
      </c>
      <c r="Q87" s="39">
        <v>0</v>
      </c>
      <c r="S87" s="39" t="e">
        <f t="shared" si="46"/>
        <v>#REF!</v>
      </c>
      <c r="T87" s="39" t="e">
        <f t="shared" si="47"/>
        <v>#REF!</v>
      </c>
      <c r="U87" s="39" t="e">
        <f t="shared" si="52"/>
        <v>#REF!</v>
      </c>
      <c r="X87" s="51" t="e">
        <f t="shared" si="53"/>
        <v>#REF!</v>
      </c>
      <c r="Y87" s="39" t="e">
        <f t="shared" si="48"/>
        <v>#REF!</v>
      </c>
      <c r="AE87" s="50"/>
      <c r="AF87" s="50"/>
      <c r="AG87" s="50"/>
      <c r="AH87" s="50"/>
      <c r="AI87" s="50"/>
      <c r="AJ87" s="50"/>
      <c r="AK87" s="50"/>
    </row>
    <row r="88" spans="1:37" s="39" customFormat="1" ht="14.25" x14ac:dyDescent="0.45">
      <c r="A88" s="39" t="e">
        <f>#REF!</f>
        <v>#REF!</v>
      </c>
      <c r="B88" s="59" t="e">
        <f>IF(#REF!="S",#REF!+1/25*(5*(($C$37*$B$65+(1-$C$37)*#REF!)-#REF!)+O88*$C$36),Wand!B121)</f>
        <v>#REF!</v>
      </c>
      <c r="D88" s="32"/>
      <c r="E88" s="178">
        <v>0</v>
      </c>
      <c r="F88" s="178">
        <v>0</v>
      </c>
      <c r="G88" s="178">
        <v>0</v>
      </c>
      <c r="H88" s="178" t="e">
        <f>93807.6/(10000-#REF!)*G88+0.912018</f>
        <v>#REF!</v>
      </c>
      <c r="I88" s="178">
        <f>E88*Wand!$E$60+F88*Wand!$F$60+G88*Wand!$G$60</f>
        <v>0</v>
      </c>
      <c r="J88" s="177" t="e">
        <f>#REF!*EXP(-#REF!/H88)</f>
        <v>#REF!</v>
      </c>
      <c r="K88" s="177">
        <f t="shared" si="49"/>
        <v>0</v>
      </c>
      <c r="L88" s="177" t="e">
        <f>#REF!*(#REF!-J88)*G88*(1+$G$60)/2</f>
        <v>#REF!</v>
      </c>
      <c r="M88" s="177" t="e">
        <f>#REF!*(J88+#REF!*(#REF!-J88))*G88*(1-$G$60)/2</f>
        <v>#REF!</v>
      </c>
      <c r="N88" s="177" t="e">
        <f t="shared" si="50"/>
        <v>#REF!</v>
      </c>
      <c r="O88" s="177" t="e">
        <f t="shared" si="51"/>
        <v>#REF!</v>
      </c>
      <c r="Q88" s="39">
        <v>0</v>
      </c>
      <c r="S88" s="39" t="e">
        <f t="shared" si="46"/>
        <v>#REF!</v>
      </c>
      <c r="T88" s="39" t="e">
        <f t="shared" si="47"/>
        <v>#REF!</v>
      </c>
      <c r="U88" s="39" t="e">
        <f t="shared" si="52"/>
        <v>#REF!</v>
      </c>
      <c r="X88" s="52">
        <v>1</v>
      </c>
      <c r="Y88" s="39" t="e">
        <f t="shared" si="48"/>
        <v>#REF!</v>
      </c>
      <c r="AE88" s="50"/>
      <c r="AF88" s="50"/>
      <c r="AG88" s="50"/>
      <c r="AH88" s="50"/>
      <c r="AI88" s="50"/>
      <c r="AJ88" s="50"/>
      <c r="AK88" s="50"/>
    </row>
    <row r="89" spans="1:37" s="39" customFormat="1" ht="14.25" x14ac:dyDescent="0.45">
      <c r="A89" s="39" t="e">
        <f>#REF!</f>
        <v>#REF!</v>
      </c>
      <c r="B89" s="59" t="e">
        <f>IF(#REF!="S",#REF!+1/25*(5*(($C$37*$B$65+(1-$C$37)*#REF!)-#REF!)+O89*$C$36),Wand!B122)</f>
        <v>#REF!</v>
      </c>
      <c r="D89" s="32"/>
      <c r="E89" s="178">
        <v>0</v>
      </c>
      <c r="F89" s="178">
        <v>0</v>
      </c>
      <c r="G89" s="178">
        <v>0</v>
      </c>
      <c r="H89" s="178" t="e">
        <f>93807.6/(10000-#REF!)*G89+0.912018</f>
        <v>#REF!</v>
      </c>
      <c r="I89" s="178">
        <f>E89*Wand!$E$60+F89*Wand!$F$60+G89*Wand!$G$60</f>
        <v>0</v>
      </c>
      <c r="J89" s="177" t="e">
        <f>#REF!*EXP(-#REF!/H89)</f>
        <v>#REF!</v>
      </c>
      <c r="K89" s="177">
        <f t="shared" si="49"/>
        <v>0</v>
      </c>
      <c r="L89" s="177" t="e">
        <f>#REF!*(#REF!-J89)*G89*(1+$G$60)/2</f>
        <v>#REF!</v>
      </c>
      <c r="M89" s="177" t="e">
        <f>#REF!*(J89+#REF!*(#REF!-J89))*G89*(1-$G$60)/2</f>
        <v>#REF!</v>
      </c>
      <c r="N89" s="177" t="e">
        <f t="shared" si="50"/>
        <v>#REF!</v>
      </c>
      <c r="O89" s="177" t="e">
        <f t="shared" si="51"/>
        <v>#REF!</v>
      </c>
      <c r="Q89" s="39">
        <v>0</v>
      </c>
      <c r="S89" s="39" t="e">
        <f t="shared" si="46"/>
        <v>#REF!</v>
      </c>
      <c r="T89" s="39" t="e">
        <f t="shared" si="47"/>
        <v>#REF!</v>
      </c>
      <c r="U89" s="39" t="e">
        <f t="shared" si="52"/>
        <v>#REF!</v>
      </c>
      <c r="X89" s="39">
        <v>1</v>
      </c>
      <c r="Y89" s="39" t="e">
        <f t="shared" si="48"/>
        <v>#REF!</v>
      </c>
      <c r="AE89" s="50"/>
      <c r="AF89" s="50"/>
      <c r="AG89" s="50"/>
      <c r="AH89" s="50"/>
      <c r="AI89" s="50"/>
      <c r="AJ89" s="50"/>
      <c r="AK89" s="50"/>
    </row>
    <row r="90" spans="1:37" s="39" customFormat="1" ht="14.25" x14ac:dyDescent="0.45">
      <c r="A90" s="39" t="e">
        <f>#REF!</f>
        <v>#REF!</v>
      </c>
      <c r="B90" s="59" t="e">
        <f>IF(#REF!="S",#REF!+1/25*(5*(($C$37*$B$65+(1-$C$37)*#REF!)-#REF!)+O90*$C$36),Wand!B123)</f>
        <v>#REF!</v>
      </c>
      <c r="D90" s="32"/>
      <c r="E90" s="178">
        <v>0</v>
      </c>
      <c r="F90" s="178">
        <v>0</v>
      </c>
      <c r="G90" s="178">
        <v>0</v>
      </c>
      <c r="H90" s="178" t="e">
        <f>93807.6/(10000-#REF!)*G90+0.912018</f>
        <v>#REF!</v>
      </c>
      <c r="I90" s="178">
        <f>E90*Wand!$E$60+F90*Wand!$F$60+G90*Wand!$G$60</f>
        <v>0</v>
      </c>
      <c r="J90" s="177" t="e">
        <f>#REF!*EXP(-#REF!/H90)</f>
        <v>#REF!</v>
      </c>
      <c r="K90" s="177">
        <f t="shared" si="49"/>
        <v>0</v>
      </c>
      <c r="L90" s="177" t="e">
        <f>#REF!*(#REF!-J90)*G90*(1+$G$60)/2</f>
        <v>#REF!</v>
      </c>
      <c r="M90" s="177" t="e">
        <f>#REF!*(J90+#REF!*(#REF!-J90))*G90*(1-$G$60)/2</f>
        <v>#REF!</v>
      </c>
      <c r="N90" s="177" t="e">
        <f t="shared" si="50"/>
        <v>#REF!</v>
      </c>
      <c r="O90" s="177" t="e">
        <f t="shared" si="51"/>
        <v>#REF!</v>
      </c>
      <c r="Q90" s="39">
        <v>0</v>
      </c>
      <c r="S90" s="39" t="e">
        <f t="shared" si="46"/>
        <v>#REF!</v>
      </c>
      <c r="T90" s="39" t="e">
        <f t="shared" si="47"/>
        <v>#REF!</v>
      </c>
      <c r="U90" s="39" t="e">
        <f t="shared" si="52"/>
        <v>#REF!</v>
      </c>
      <c r="X90" s="39">
        <v>1</v>
      </c>
      <c r="Y90" s="39" t="e">
        <f t="shared" si="48"/>
        <v>#REF!</v>
      </c>
      <c r="AE90" s="50"/>
      <c r="AF90" s="50"/>
      <c r="AG90" s="50"/>
      <c r="AH90" s="50"/>
      <c r="AI90" s="50"/>
      <c r="AJ90" s="50"/>
      <c r="AK90" s="50"/>
    </row>
    <row r="91" spans="1:37" s="39" customFormat="1" ht="14.25" x14ac:dyDescent="0.45">
      <c r="A91" s="32"/>
      <c r="B91" s="32"/>
      <c r="AE91" s="50"/>
      <c r="AF91" s="50"/>
      <c r="AG91" s="50"/>
      <c r="AH91" s="50"/>
      <c r="AI91" s="50"/>
      <c r="AJ91" s="50"/>
      <c r="AK91" s="50"/>
    </row>
    <row r="92" spans="1:37" s="39" customFormat="1" x14ac:dyDescent="0.35">
      <c r="O92" s="39" t="e">
        <f>SUM(O66:O90)</f>
        <v>#REF!</v>
      </c>
      <c r="Q92" s="39">
        <f>SUM(Q66:Q90)</f>
        <v>3705.3589758605071</v>
      </c>
      <c r="AE92" s="50"/>
      <c r="AF92" s="50"/>
      <c r="AG92" s="50"/>
      <c r="AH92" s="50"/>
      <c r="AI92" s="50"/>
      <c r="AJ92" s="50"/>
      <c r="AK92" s="50"/>
    </row>
    <row r="93" spans="1:37" s="39" customFormat="1" x14ac:dyDescent="0.35">
      <c r="N93" s="49" t="s">
        <v>77</v>
      </c>
      <c r="O93" s="39" t="e">
        <f>O92/Q92</f>
        <v>#REF!</v>
      </c>
      <c r="AE93" s="50"/>
      <c r="AF93" s="50"/>
      <c r="AG93" s="50"/>
      <c r="AH93" s="50"/>
      <c r="AI93" s="50"/>
      <c r="AJ93" s="50"/>
      <c r="AK93" s="50"/>
    </row>
    <row r="94" spans="1:37" s="39" customFormat="1" x14ac:dyDescent="0.35">
      <c r="C94" s="49"/>
      <c r="AE94" s="50"/>
      <c r="AF94" s="50"/>
      <c r="AG94" s="50"/>
      <c r="AH94" s="50"/>
      <c r="AI94" s="50"/>
      <c r="AJ94" s="50"/>
      <c r="AK94" s="50"/>
    </row>
    <row r="95" spans="1:37" s="39" customFormat="1" x14ac:dyDescent="0.35">
      <c r="C95" s="49"/>
      <c r="AE95" s="50"/>
      <c r="AF95" s="50"/>
      <c r="AG95" s="50"/>
      <c r="AH95" s="50"/>
      <c r="AI95" s="50"/>
      <c r="AJ95" s="50"/>
      <c r="AK95" s="50"/>
    </row>
    <row r="96" spans="1:37" s="39" customFormat="1" x14ac:dyDescent="0.35">
      <c r="E96" s="275" t="s">
        <v>292</v>
      </c>
      <c r="F96" s="275"/>
      <c r="G96" s="275"/>
      <c r="H96" s="275"/>
      <c r="I96" s="275"/>
      <c r="J96" s="275"/>
      <c r="K96" s="275"/>
      <c r="L96" s="275"/>
      <c r="M96" s="275"/>
      <c r="N96" s="275"/>
      <c r="O96" s="275"/>
      <c r="AE96" s="50"/>
      <c r="AF96" s="50"/>
      <c r="AG96" s="50"/>
      <c r="AH96" s="50"/>
      <c r="AI96" s="50"/>
      <c r="AJ96" s="50"/>
      <c r="AK96" s="50"/>
    </row>
    <row r="97" spans="2:37" s="39" customFormat="1" ht="14.25" x14ac:dyDescent="0.45">
      <c r="B97" s="205" t="s">
        <v>117</v>
      </c>
      <c r="E97" s="275"/>
      <c r="F97" s="275"/>
      <c r="G97" s="275"/>
      <c r="H97" s="275"/>
      <c r="I97" s="275"/>
      <c r="J97" s="275"/>
      <c r="K97" s="275"/>
      <c r="L97" s="275"/>
      <c r="M97" s="275"/>
      <c r="N97" s="275"/>
      <c r="O97" s="275"/>
      <c r="AE97" s="50"/>
      <c r="AF97" s="50"/>
      <c r="AG97" s="50"/>
      <c r="AH97" s="50"/>
      <c r="AI97" s="50"/>
      <c r="AJ97" s="50"/>
      <c r="AK97" s="50"/>
    </row>
    <row r="98" spans="2:37" ht="15.75" x14ac:dyDescent="0.55000000000000004">
      <c r="B98" s="39"/>
      <c r="C98" s="39"/>
      <c r="E98" s="53" t="s">
        <v>61</v>
      </c>
      <c r="F98" s="53" t="s">
        <v>60</v>
      </c>
      <c r="G98" s="53" t="s">
        <v>59</v>
      </c>
      <c r="H98" s="53" t="s">
        <v>47</v>
      </c>
      <c r="I98" s="53" t="s">
        <v>62</v>
      </c>
      <c r="J98" s="53" t="s">
        <v>49</v>
      </c>
      <c r="K98" s="53" t="s">
        <v>50</v>
      </c>
      <c r="L98" s="53" t="s">
        <v>51</v>
      </c>
      <c r="M98" s="53" t="s">
        <v>52</v>
      </c>
      <c r="N98" s="53" t="s">
        <v>53</v>
      </c>
      <c r="O98" s="53" t="s">
        <v>54</v>
      </c>
      <c r="AE98" s="20"/>
      <c r="AF98" s="20"/>
      <c r="AG98" s="20"/>
      <c r="AH98" s="20"/>
      <c r="AI98" s="20"/>
      <c r="AJ98" s="20"/>
      <c r="AK98" s="20"/>
    </row>
    <row r="99" spans="2:37" ht="14.25" x14ac:dyDescent="0.45">
      <c r="B99" s="59" t="e">
        <f>#REF!+1/25*(5*(($C$37*$B$65+(1-$C$37)*#REF!)-#REF!)+O99*$C$36)</f>
        <v>#REF!</v>
      </c>
      <c r="C99" s="39"/>
      <c r="E99" s="178">
        <v>-0.93073393999999998</v>
      </c>
      <c r="F99" s="178">
        <v>0.36569705000000002</v>
      </c>
      <c r="G99" s="178">
        <v>0</v>
      </c>
      <c r="H99" s="178" t="e">
        <f>93807.6/(10000-#REF!)*G99+0.912018</f>
        <v>#REF!</v>
      </c>
      <c r="I99" s="178">
        <f>E99*Wand!$E$60+F99*Wand!$F$60+G99*Wand!$G$60</f>
        <v>0.93073393999999998</v>
      </c>
      <c r="J99" s="177" t="e">
        <f>#REF!*EXP(-#REF!/H99)</f>
        <v>#REF!</v>
      </c>
      <c r="K99" s="177" t="e">
        <f>IF(I99&gt;0,J99*I99,0)</f>
        <v>#REF!</v>
      </c>
      <c r="L99" s="177" t="e">
        <f>#REF!*(#REF!-J99)*G99*(1+$G$60)/2</f>
        <v>#REF!</v>
      </c>
      <c r="M99" s="177" t="e">
        <f>#REF!*(J99+#REF!*(#REF!-J99))*G99*(1-$G$60)/2</f>
        <v>#REF!</v>
      </c>
      <c r="N99" s="177" t="e">
        <f>L99+M99</f>
        <v>#REF!</v>
      </c>
      <c r="O99" s="177" t="e">
        <f>K99+N99</f>
        <v>#REF!</v>
      </c>
      <c r="Q99" s="39">
        <v>0</v>
      </c>
      <c r="R99" s="39"/>
      <c r="S99" s="39" t="e">
        <f t="shared" ref="S99:S104" si="54">K99*(1-(1-I99)^$S$65)</f>
        <v>#REF!</v>
      </c>
      <c r="T99" s="39" t="e">
        <f t="shared" ref="T99:T123" si="55">N99*$S$65*($S$65+3)/($S$65+1)/($S$65+2)</f>
        <v>#REF!</v>
      </c>
      <c r="U99" s="39" t="e">
        <f>S99+T99</f>
        <v>#REF!</v>
      </c>
      <c r="V99" s="39"/>
      <c r="W99" s="39"/>
      <c r="X99" s="39">
        <v>1</v>
      </c>
      <c r="Y99" s="39" t="e">
        <f t="shared" ref="Y99:Y106" si="56">IF(X99=1,U99*X99*$D$15*$D$6*$D$9,O99*X99*$D$15*$D$6*$D$9)</f>
        <v>#REF!</v>
      </c>
      <c r="AE99" s="20"/>
      <c r="AF99" s="20"/>
      <c r="AG99" s="20"/>
      <c r="AH99" s="20"/>
      <c r="AI99" s="20"/>
      <c r="AJ99" s="20"/>
      <c r="AK99" s="20"/>
    </row>
    <row r="100" spans="2:37" ht="14.25" x14ac:dyDescent="0.45">
      <c r="B100" s="59" t="e">
        <f>#REF!+1/25*(5*(($C$37*$B$65+(1-$C$37)*#REF!)-#REF!)+O100*$C$36)</f>
        <v>#REF!</v>
      </c>
      <c r="C100" s="39"/>
      <c r="E100" s="178">
        <v>-0.73280984999999998</v>
      </c>
      <c r="F100" s="178">
        <v>0.68043348999999997</v>
      </c>
      <c r="G100" s="178">
        <v>0</v>
      </c>
      <c r="H100" s="178" t="e">
        <f>93807.6/(10000-#REF!)*G100+0.912018</f>
        <v>#REF!</v>
      </c>
      <c r="I100" s="178">
        <f>E100*Wand!$E$60+F100*Wand!$F$60+G100*Wand!$G$60</f>
        <v>0.73280984999999998</v>
      </c>
      <c r="J100" s="177" t="e">
        <f>#REF!*EXP(-#REF!/H100)</f>
        <v>#REF!</v>
      </c>
      <c r="K100" s="177" t="e">
        <f t="shared" ref="K100:K123" si="57">IF(I100&gt;0,J100*I100,0)</f>
        <v>#REF!</v>
      </c>
      <c r="L100" s="177" t="e">
        <f>#REF!*(#REF!-J100)*G100*(1+$G$60)/2</f>
        <v>#REF!</v>
      </c>
      <c r="M100" s="177" t="e">
        <f>#REF!*(J100+#REF!*(#REF!-J100))*G100*(1-$G$60)/2</f>
        <v>#REF!</v>
      </c>
      <c r="N100" s="177" t="e">
        <f t="shared" ref="N100:N123" si="58">L100+M100</f>
        <v>#REF!</v>
      </c>
      <c r="O100" s="177" t="e">
        <f t="shared" ref="O100:O123" si="59">K100+N100</f>
        <v>#REF!</v>
      </c>
      <c r="Q100" s="39">
        <v>0</v>
      </c>
      <c r="R100" s="39"/>
      <c r="S100" s="39" t="e">
        <f t="shared" si="54"/>
        <v>#REF!</v>
      </c>
      <c r="T100" s="39" t="e">
        <f t="shared" si="55"/>
        <v>#REF!</v>
      </c>
      <c r="U100" s="39" t="e">
        <f t="shared" ref="U100:U123" si="60">S100+T100</f>
        <v>#REF!</v>
      </c>
      <c r="V100" s="39"/>
      <c r="W100" s="39"/>
      <c r="X100" s="39">
        <v>1</v>
      </c>
      <c r="Y100" s="39" t="e">
        <f t="shared" si="56"/>
        <v>#REF!</v>
      </c>
      <c r="AE100" s="20"/>
      <c r="AF100" s="20"/>
      <c r="AG100" s="20"/>
      <c r="AH100" s="20"/>
      <c r="AI100" s="20"/>
      <c r="AJ100" s="20"/>
      <c r="AK100" s="20"/>
    </row>
    <row r="101" spans="2:37" ht="14.25" x14ac:dyDescent="0.45">
      <c r="B101" s="59" t="e">
        <f>#REF!+1/25*(5*(($C$37*$B$65+(1-$C$37)*#REF!)-#REF!)+O101*$C$36)</f>
        <v>#REF!</v>
      </c>
      <c r="C101" s="39"/>
      <c r="E101" s="178">
        <v>-0.48707916000000001</v>
      </c>
      <c r="F101" s="178">
        <v>0.87335783</v>
      </c>
      <c r="G101" s="178">
        <v>0</v>
      </c>
      <c r="H101" s="178" t="e">
        <f>93807.6/(10000-#REF!)*G101+0.912018</f>
        <v>#REF!</v>
      </c>
      <c r="I101" s="178">
        <f>E101*Wand!$E$60+F101*Wand!$F$60+G101*Wand!$G$60</f>
        <v>0.48707916000000001</v>
      </c>
      <c r="J101" s="177" t="e">
        <f>#REF!*EXP(-#REF!/H101)</f>
        <v>#REF!</v>
      </c>
      <c r="K101" s="177" t="e">
        <f t="shared" si="57"/>
        <v>#REF!</v>
      </c>
      <c r="L101" s="177" t="e">
        <f>#REF!*(#REF!-J101)*G101*(1+$G$60)/2</f>
        <v>#REF!</v>
      </c>
      <c r="M101" s="177" t="e">
        <f>#REF!*(J101+#REF!*(#REF!-J101))*G101*(1-$G$60)/2</f>
        <v>#REF!</v>
      </c>
      <c r="N101" s="177" t="e">
        <f t="shared" si="58"/>
        <v>#REF!</v>
      </c>
      <c r="O101" s="177" t="e">
        <f t="shared" si="59"/>
        <v>#REF!</v>
      </c>
      <c r="Q101" s="39">
        <v>0</v>
      </c>
      <c r="R101" s="39"/>
      <c r="S101" s="39" t="e">
        <f t="shared" si="54"/>
        <v>#REF!</v>
      </c>
      <c r="T101" s="39" t="e">
        <f t="shared" si="55"/>
        <v>#REF!</v>
      </c>
      <c r="U101" s="39" t="e">
        <f t="shared" si="60"/>
        <v>#REF!</v>
      </c>
      <c r="V101" s="39"/>
      <c r="W101" s="39"/>
      <c r="X101" s="39">
        <v>1</v>
      </c>
      <c r="Y101" s="39" t="e">
        <f t="shared" si="56"/>
        <v>#REF!</v>
      </c>
      <c r="AE101" s="20"/>
      <c r="AF101" s="20"/>
      <c r="AG101" s="20"/>
      <c r="AH101" s="20"/>
      <c r="AI101" s="20"/>
      <c r="AJ101" s="20"/>
      <c r="AK101" s="20"/>
    </row>
    <row r="102" spans="2:37" ht="14.25" x14ac:dyDescent="0.45">
      <c r="B102" s="59" t="e">
        <f>#REF!+1/25*(5*(($C$37*$B$65+(1-$C$37)*#REF!)-#REF!)+O102*$C$36)</f>
        <v>#REF!</v>
      </c>
      <c r="C102" s="39"/>
      <c r="E102" s="178">
        <v>-0.24166957</v>
      </c>
      <c r="F102" s="178">
        <v>0.97035859999999996</v>
      </c>
      <c r="G102" s="178">
        <v>0</v>
      </c>
      <c r="H102" s="178" t="e">
        <f>93807.6/(10000-#REF!)*G102+0.912018</f>
        <v>#REF!</v>
      </c>
      <c r="I102" s="178">
        <f>E102*Wand!$E$60+F102*Wand!$F$60+G102*Wand!$G$60</f>
        <v>0.24166957</v>
      </c>
      <c r="J102" s="177" t="e">
        <f>#REF!*EXP(-#REF!/H102)</f>
        <v>#REF!</v>
      </c>
      <c r="K102" s="177" t="e">
        <f t="shared" si="57"/>
        <v>#REF!</v>
      </c>
      <c r="L102" s="177" t="e">
        <f>#REF!*(#REF!-J102)*G102*(1+$G$60)/2</f>
        <v>#REF!</v>
      </c>
      <c r="M102" s="177" t="e">
        <f>#REF!*(J102+#REF!*(#REF!-J102))*G102*(1-$G$60)/2</f>
        <v>#REF!</v>
      </c>
      <c r="N102" s="177" t="e">
        <f t="shared" si="58"/>
        <v>#REF!</v>
      </c>
      <c r="O102" s="177" t="e">
        <f t="shared" si="59"/>
        <v>#REF!</v>
      </c>
      <c r="Q102" s="39">
        <v>0</v>
      </c>
      <c r="R102" s="39"/>
      <c r="S102" s="39" t="e">
        <f t="shared" si="54"/>
        <v>#REF!</v>
      </c>
      <c r="T102" s="39" t="e">
        <f t="shared" si="55"/>
        <v>#REF!</v>
      </c>
      <c r="U102" s="39" t="e">
        <f t="shared" si="60"/>
        <v>#REF!</v>
      </c>
      <c r="V102" s="39"/>
      <c r="W102" s="39"/>
      <c r="X102" s="39">
        <v>1</v>
      </c>
      <c r="Y102" s="39" t="e">
        <f t="shared" si="56"/>
        <v>#REF!</v>
      </c>
      <c r="AE102" s="20"/>
      <c r="AF102" s="20"/>
      <c r="AG102" s="20"/>
      <c r="AH102" s="20"/>
      <c r="AI102" s="20"/>
      <c r="AJ102" s="20"/>
      <c r="AK102" s="20"/>
    </row>
    <row r="103" spans="2:37" ht="14.25" x14ac:dyDescent="0.45">
      <c r="B103" s="59" t="e">
        <f>#REF!+1/25*(5*(($C$37*$B$65+(1-$C$37)*#REF!)-#REF!)+O103*$C$36)</f>
        <v>#REF!</v>
      </c>
      <c r="C103" s="39"/>
      <c r="E103" s="178">
        <v>-1.1267040000000001E-2</v>
      </c>
      <c r="F103" s="178">
        <v>0.99993652</v>
      </c>
      <c r="G103" s="178">
        <v>0</v>
      </c>
      <c r="H103" s="178" t="e">
        <f>93807.6/(10000-#REF!)*G103+0.912018</f>
        <v>#REF!</v>
      </c>
      <c r="I103" s="178">
        <f>E103*Wand!$E$60+F103*Wand!$F$60+G103*Wand!$G$60</f>
        <v>1.1267040000000001E-2</v>
      </c>
      <c r="J103" s="177" t="e">
        <f>#REF!*EXP(-#REF!/H103)</f>
        <v>#REF!</v>
      </c>
      <c r="K103" s="177" t="e">
        <f t="shared" si="57"/>
        <v>#REF!</v>
      </c>
      <c r="L103" s="177" t="e">
        <f>#REF!*(#REF!-J103)*G103*(1+$G$60)/2</f>
        <v>#REF!</v>
      </c>
      <c r="M103" s="177" t="e">
        <f>#REF!*(J103+#REF!*(#REF!-J103))*G103*(1-$G$60)/2</f>
        <v>#REF!</v>
      </c>
      <c r="N103" s="177" t="e">
        <f t="shared" si="58"/>
        <v>#REF!</v>
      </c>
      <c r="O103" s="177" t="e">
        <f t="shared" si="59"/>
        <v>#REF!</v>
      </c>
      <c r="Q103" s="39">
        <v>0</v>
      </c>
      <c r="R103" s="39"/>
      <c r="S103" s="39" t="e">
        <f t="shared" si="54"/>
        <v>#REF!</v>
      </c>
      <c r="T103" s="39" t="e">
        <f t="shared" si="55"/>
        <v>#REF!</v>
      </c>
      <c r="U103" s="39" t="e">
        <f t="shared" si="60"/>
        <v>#REF!</v>
      </c>
      <c r="V103" s="39"/>
      <c r="W103" s="39"/>
      <c r="X103" s="39">
        <v>1</v>
      </c>
      <c r="Y103" s="39" t="e">
        <f t="shared" si="56"/>
        <v>#REF!</v>
      </c>
      <c r="AE103" s="20"/>
      <c r="AF103" s="20"/>
      <c r="AG103" s="20"/>
      <c r="AH103" s="20"/>
      <c r="AI103" s="20"/>
      <c r="AJ103" s="20"/>
      <c r="AK103" s="20"/>
    </row>
    <row r="104" spans="2:37" ht="14.25" x14ac:dyDescent="0.45">
      <c r="B104" s="59" t="e">
        <f>#REF!+1/25*(5*(($C$37*$B$65+(1-$C$37)*#REF!)-#REF!)+O104*$C$36)</f>
        <v>#REF!</v>
      </c>
      <c r="C104" s="39"/>
      <c r="E104" s="178">
        <v>0.20280835999999999</v>
      </c>
      <c r="F104" s="178">
        <v>0.97921844999999996</v>
      </c>
      <c r="G104" s="178">
        <v>0</v>
      </c>
      <c r="H104" s="178" t="e">
        <f>93807.6/(10000-#REF!)*G104+0.912018</f>
        <v>#REF!</v>
      </c>
      <c r="I104" s="178">
        <f>E104*Wand!$E$60+F104*Wand!$F$60+G104*Wand!$G$60</f>
        <v>-0.20280835999999999</v>
      </c>
      <c r="J104" s="177" t="e">
        <f>#REF!*EXP(-#REF!/H104)</f>
        <v>#REF!</v>
      </c>
      <c r="K104" s="177">
        <f t="shared" si="57"/>
        <v>0</v>
      </c>
      <c r="L104" s="177" t="e">
        <f>#REF!*(#REF!-J104)*G104*(1+$G$60)/2</f>
        <v>#REF!</v>
      </c>
      <c r="M104" s="177" t="e">
        <f>#REF!*(J104+#REF!*(#REF!-J104))*G104*(1-$G$60)/2</f>
        <v>#REF!</v>
      </c>
      <c r="N104" s="177" t="e">
        <f t="shared" si="58"/>
        <v>#REF!</v>
      </c>
      <c r="O104" s="177" t="e">
        <f t="shared" si="59"/>
        <v>#REF!</v>
      </c>
      <c r="Q104" s="39">
        <v>0</v>
      </c>
      <c r="R104" s="39"/>
      <c r="S104" s="39" t="e">
        <f t="shared" si="54"/>
        <v>#REF!</v>
      </c>
      <c r="T104" s="39" t="e">
        <f t="shared" si="55"/>
        <v>#REF!</v>
      </c>
      <c r="U104" s="39" t="e">
        <f t="shared" si="60"/>
        <v>#REF!</v>
      </c>
      <c r="V104" s="39"/>
      <c r="W104" s="39"/>
      <c r="X104" s="39">
        <v>1</v>
      </c>
      <c r="Y104" s="39" t="e">
        <f t="shared" si="56"/>
        <v>#REF!</v>
      </c>
      <c r="AE104" s="20"/>
      <c r="AF104" s="20"/>
      <c r="AG104" s="20"/>
      <c r="AH104" s="20"/>
      <c r="AI104" s="20"/>
      <c r="AJ104" s="20"/>
      <c r="AK104" s="20"/>
    </row>
    <row r="105" spans="2:37" ht="14.25" x14ac:dyDescent="0.45">
      <c r="B105" s="59" t="e">
        <f>#REF!+1/25*(5*(($C$37*$B$65+(1-$C$37)*#REF!)-#REF!)+O105*$C$36)</f>
        <v>#REF!</v>
      </c>
      <c r="C105" s="39"/>
      <c r="E105" s="178">
        <v>0.40155297000000001</v>
      </c>
      <c r="F105" s="178">
        <v>0.91583579999999998</v>
      </c>
      <c r="G105" s="178">
        <v>0</v>
      </c>
      <c r="H105" s="178" t="e">
        <f>93807.6/(10000-#REF!)*G105+0.912018</f>
        <v>#REF!</v>
      </c>
      <c r="I105" s="178">
        <f>E105*Wand!$E$60+F105*Wand!$F$60+G105*Wand!$G$60</f>
        <v>-0.40155297000000001</v>
      </c>
      <c r="J105" s="177" t="e">
        <f>#REF!*EXP(-#REF!/H105)</f>
        <v>#REF!</v>
      </c>
      <c r="K105" s="177">
        <f t="shared" si="57"/>
        <v>0</v>
      </c>
      <c r="L105" s="177" t="e">
        <f>#REF!*(#REF!-J105)*G105*(1+$G$60)/2</f>
        <v>#REF!</v>
      </c>
      <c r="M105" s="177" t="e">
        <f>#REF!*(J105+#REF!*(#REF!-J105))*G105*(1-$G$60)/2</f>
        <v>#REF!</v>
      </c>
      <c r="N105" s="177" t="e">
        <f t="shared" si="58"/>
        <v>#REF!</v>
      </c>
      <c r="O105" s="177" t="e">
        <f t="shared" si="59"/>
        <v>#REF!</v>
      </c>
      <c r="Q105" s="39">
        <v>24.515823066047034</v>
      </c>
      <c r="R105" s="39"/>
      <c r="S105" s="39" t="e">
        <f>K105*(1-(1-I105)^$S$65)</f>
        <v>#REF!</v>
      </c>
      <c r="T105" s="39" t="e">
        <f t="shared" si="55"/>
        <v>#REF!</v>
      </c>
      <c r="U105" s="39" t="e">
        <f t="shared" si="60"/>
        <v>#REF!</v>
      </c>
      <c r="V105" s="39"/>
      <c r="W105" s="39"/>
      <c r="X105" s="39">
        <v>1</v>
      </c>
      <c r="Y105" s="39" t="e">
        <f t="shared" si="56"/>
        <v>#REF!</v>
      </c>
      <c r="AE105" s="20"/>
      <c r="AF105" s="20"/>
      <c r="AG105" s="20"/>
      <c r="AH105" s="20"/>
      <c r="AI105" s="20"/>
      <c r="AJ105" s="20"/>
      <c r="AK105" s="20"/>
    </row>
    <row r="106" spans="2:37" ht="14.25" x14ac:dyDescent="0.45">
      <c r="B106" s="59" t="e">
        <f>#REF!+1/25*(5*(($C$37*$B$65+(1-$C$37)*#REF!)-#REF!)+O106*$C$36)</f>
        <v>#REF!</v>
      </c>
      <c r="C106" s="39"/>
      <c r="E106" s="178">
        <v>0.58392664000000005</v>
      </c>
      <c r="F106" s="178">
        <v>0.81180642999999997</v>
      </c>
      <c r="G106" s="178">
        <v>0</v>
      </c>
      <c r="H106" s="178" t="e">
        <f>93807.6/(10000-#REF!)*G106+0.912018</f>
        <v>#REF!</v>
      </c>
      <c r="I106" s="178">
        <f>E106*Wand!$E$60+F106*Wand!$F$60+G106*Wand!$G$60</f>
        <v>-0.58392664000000005</v>
      </c>
      <c r="J106" s="177" t="e">
        <f>#REF!*EXP(-#REF!/H106)</f>
        <v>#REF!</v>
      </c>
      <c r="K106" s="177">
        <f t="shared" si="57"/>
        <v>0</v>
      </c>
      <c r="L106" s="177" t="e">
        <f>#REF!*(#REF!-J106)*G106*(1+$G$60)/2</f>
        <v>#REF!</v>
      </c>
      <c r="M106" s="177" t="e">
        <f>#REF!*(J106+#REF!*(#REF!-J106))*G106*(1-$G$60)/2</f>
        <v>#REF!</v>
      </c>
      <c r="N106" s="177" t="e">
        <f t="shared" si="58"/>
        <v>#REF!</v>
      </c>
      <c r="O106" s="177" t="e">
        <f t="shared" si="59"/>
        <v>#REF!</v>
      </c>
      <c r="Q106" s="39">
        <v>58.955343355966775</v>
      </c>
      <c r="R106" s="39"/>
      <c r="S106" s="39" t="e">
        <f t="shared" ref="S106:S123" si="61">K106*(1-(1-I106)^$S$65)</f>
        <v>#REF!</v>
      </c>
      <c r="T106" s="39" t="e">
        <f t="shared" si="55"/>
        <v>#REF!</v>
      </c>
      <c r="U106" s="39" t="e">
        <f t="shared" si="60"/>
        <v>#REF!</v>
      </c>
      <c r="V106" s="39"/>
      <c r="W106" s="39"/>
      <c r="X106" s="39">
        <v>1</v>
      </c>
      <c r="Y106" s="39" t="e">
        <f t="shared" si="56"/>
        <v>#REF!</v>
      </c>
    </row>
    <row r="107" spans="2:37" ht="14.25" x14ac:dyDescent="0.45">
      <c r="B107" s="59" t="e">
        <f>#REF!+1/25*(5*(($C$37*$B$65+(1-$C$37)*#REF!)-#REF!)+O107*$C$36)</f>
        <v>#REF!</v>
      </c>
      <c r="C107" s="49" t="s">
        <v>297</v>
      </c>
      <c r="E107" s="178">
        <v>0.74507217999999997</v>
      </c>
      <c r="F107" s="178">
        <v>0.66697107</v>
      </c>
      <c r="G107" s="178">
        <v>4.1285000000000002E-3</v>
      </c>
      <c r="H107" s="178" t="e">
        <f>93807.6/(10000-#REF!)*G107+0.912018</f>
        <v>#REF!</v>
      </c>
      <c r="I107" s="178">
        <f>E107*Wand!$E$60+F107*Wand!$F$60+G107*Wand!$G$60</f>
        <v>-0.74507217999999997</v>
      </c>
      <c r="J107" s="177" t="e">
        <f>#REF!*EXP(-#REF!/H107)</f>
        <v>#REF!</v>
      </c>
      <c r="K107" s="177">
        <f t="shared" si="57"/>
        <v>0</v>
      </c>
      <c r="L107" s="177" t="e">
        <f>#REF!*(#REF!-J107)*G107*(1+$G$60)/2</f>
        <v>#REF!</v>
      </c>
      <c r="M107" s="177" t="e">
        <f>#REF!*(J107+#REF!*(#REF!-J107))*G107*(1-$G$60)/2</f>
        <v>#REF!</v>
      </c>
      <c r="N107" s="177" t="e">
        <f t="shared" si="58"/>
        <v>#REF!</v>
      </c>
      <c r="O107" s="177" t="e">
        <f t="shared" si="59"/>
        <v>#REF!</v>
      </c>
      <c r="Q107" s="39">
        <v>88.677157276151192</v>
      </c>
      <c r="R107" s="39"/>
      <c r="S107" s="39" t="e">
        <f t="shared" si="61"/>
        <v>#REF!</v>
      </c>
      <c r="T107" s="39" t="e">
        <f t="shared" si="55"/>
        <v>#REF!</v>
      </c>
      <c r="U107" s="39" t="e">
        <f t="shared" si="60"/>
        <v>#REF!</v>
      </c>
      <c r="V107" s="39"/>
      <c r="W107" s="39"/>
      <c r="X107" s="39">
        <v>1</v>
      </c>
      <c r="Y107" s="39" t="e">
        <f t="shared" ref="Y107:Y123" si="62">IF(X107=1,U107*X107*$D$15*$D$6*$D$9,O107*X107*$D$15*$D$6*$D$9)</f>
        <v>#REF!</v>
      </c>
    </row>
    <row r="108" spans="2:37" ht="14.25" x14ac:dyDescent="0.45">
      <c r="B108" s="59" t="e">
        <f>#REF!+1/25*(5*(($C$37*$B$65+(1-$C$37)*#REF!)-#REF!)+O108*$C$36)</f>
        <v>#REF!</v>
      </c>
      <c r="C108" s="39"/>
      <c r="E108" s="178">
        <v>0.87274677000000001</v>
      </c>
      <c r="F108" s="178">
        <v>0.48072777</v>
      </c>
      <c r="G108" s="178">
        <v>8.4934629999999997E-2</v>
      </c>
      <c r="H108" s="178" t="e">
        <f>93807.6/(10000-#REF!)*G108+0.912018</f>
        <v>#REF!</v>
      </c>
      <c r="I108" s="178">
        <f>E108*Wand!$E$60+F108*Wand!$F$60+G108*Wand!$G$60</f>
        <v>-0.87274677000000001</v>
      </c>
      <c r="J108" s="177" t="e">
        <f>#REF!*EXP(-#REF!/H108)</f>
        <v>#REF!</v>
      </c>
      <c r="K108" s="177">
        <f t="shared" si="57"/>
        <v>0</v>
      </c>
      <c r="L108" s="177" t="e">
        <f>#REF!*(#REF!-J108)*G108*(1+$G$60)/2</f>
        <v>#REF!</v>
      </c>
      <c r="M108" s="177" t="e">
        <f>#REF!*(J108+#REF!*(#REF!-J108))*G108*(1-$G$60)/2</f>
        <v>#REF!</v>
      </c>
      <c r="N108" s="177" t="e">
        <f t="shared" si="58"/>
        <v>#REF!</v>
      </c>
      <c r="O108" s="177" t="e">
        <f t="shared" si="59"/>
        <v>#REF!</v>
      </c>
      <c r="Q108" s="39">
        <v>165.68881333985118</v>
      </c>
      <c r="R108" s="39"/>
      <c r="S108" s="39" t="e">
        <f t="shared" si="61"/>
        <v>#REF!</v>
      </c>
      <c r="T108" s="39" t="e">
        <f t="shared" si="55"/>
        <v>#REF!</v>
      </c>
      <c r="U108" s="39" t="e">
        <f t="shared" si="60"/>
        <v>#REF!</v>
      </c>
      <c r="V108" s="39"/>
      <c r="W108" s="39"/>
      <c r="X108" s="39">
        <v>1</v>
      </c>
      <c r="Y108" s="39" t="e">
        <f t="shared" si="62"/>
        <v>#REF!</v>
      </c>
    </row>
    <row r="109" spans="2:37" ht="14.25" x14ac:dyDescent="0.45">
      <c r="B109" s="59" t="e">
        <f>#REF!+1/25*(5*(($C$37*$B$65+(1-$C$37)*#REF!)-#REF!)+O109*$C$36)</f>
        <v>#REF!</v>
      </c>
      <c r="C109" s="201">
        <f>ASIN(G109)/PI()*180</f>
        <v>7.886343886172174</v>
      </c>
      <c r="D109" s="202">
        <v>10</v>
      </c>
      <c r="E109" s="178">
        <v>0.95534001999999996</v>
      </c>
      <c r="F109" s="178">
        <v>0.26172367000000002</v>
      </c>
      <c r="G109" s="178">
        <v>0.13720846</v>
      </c>
      <c r="H109" s="178" t="e">
        <f>93807.6/(10000-#REF!)*G109+0.912018</f>
        <v>#REF!</v>
      </c>
      <c r="I109" s="178">
        <f>E109*Wand!$E$60+F109*Wand!$F$60+G109*Wand!$G$60</f>
        <v>-0.95534001999999996</v>
      </c>
      <c r="J109" s="177" t="e">
        <f>#REF!*EXP(-#REF!/H109)</f>
        <v>#REF!</v>
      </c>
      <c r="K109" s="177">
        <f t="shared" si="57"/>
        <v>0</v>
      </c>
      <c r="L109" s="177" t="e">
        <f>#REF!*(#REF!-J109)*G109*(1+$G$60)/2</f>
        <v>#REF!</v>
      </c>
      <c r="M109" s="177" t="e">
        <f>#REF!*(J109+#REF!*(#REF!-J109))*G109*(1-$G$60)/2</f>
        <v>#REF!</v>
      </c>
      <c r="N109" s="177" t="e">
        <f t="shared" si="58"/>
        <v>#REF!</v>
      </c>
      <c r="O109" s="177" t="e">
        <f t="shared" si="59"/>
        <v>#REF!</v>
      </c>
      <c r="Q109" s="39">
        <v>299.30590604783384</v>
      </c>
      <c r="R109" s="39"/>
      <c r="S109" s="39" t="e">
        <f t="shared" si="61"/>
        <v>#REF!</v>
      </c>
      <c r="T109" s="39" t="e">
        <f t="shared" si="55"/>
        <v>#REF!</v>
      </c>
      <c r="U109" s="39" t="e">
        <f t="shared" si="60"/>
        <v>#REF!</v>
      </c>
      <c r="V109" s="39"/>
      <c r="W109" s="39"/>
      <c r="X109" s="39">
        <v>1</v>
      </c>
      <c r="Y109" s="39" t="e">
        <f t="shared" si="62"/>
        <v>#REF!</v>
      </c>
    </row>
    <row r="110" spans="2:37" ht="14.25" x14ac:dyDescent="0.45">
      <c r="B110" s="59" t="e">
        <f>#REF!+1/25*(5*(($C$37*$B$65+(1-$C$37)*#REF!)-#REF!)+O110*$C$36)</f>
        <v>#REF!</v>
      </c>
      <c r="C110" s="201">
        <f>ASIN(G110)/PI()*180</f>
        <v>9.0552978940769915</v>
      </c>
      <c r="D110" s="202">
        <v>11</v>
      </c>
      <c r="E110" s="178">
        <v>0.98722335000000006</v>
      </c>
      <c r="F110" s="178">
        <v>2.4883539999999999E-2</v>
      </c>
      <c r="G110" s="178">
        <v>0.15738764</v>
      </c>
      <c r="H110" s="178" t="e">
        <f>93807.6/(10000-#REF!)*G110+0.912018</f>
        <v>#REF!</v>
      </c>
      <c r="I110" s="178">
        <f>E110*Wand!$E$60+F110*Wand!$F$60+G110*Wand!$G$60</f>
        <v>-0.98722335000000006</v>
      </c>
      <c r="J110" s="177" t="e">
        <f>#REF!*EXP(-#REF!/H110)</f>
        <v>#REF!</v>
      </c>
      <c r="K110" s="177">
        <f t="shared" si="57"/>
        <v>0</v>
      </c>
      <c r="L110" s="177" t="e">
        <f>#REF!*(#REF!-J110)*G110*(1+$G$60)/2</f>
        <v>#REF!</v>
      </c>
      <c r="M110" s="177" t="e">
        <f>#REF!*(J110+#REF!*(#REF!-J110))*G110*(1-$G$60)/2</f>
        <v>#REF!</v>
      </c>
      <c r="N110" s="177" t="e">
        <f t="shared" si="58"/>
        <v>#REF!</v>
      </c>
      <c r="O110" s="177" t="e">
        <f t="shared" si="59"/>
        <v>#REF!</v>
      </c>
      <c r="Q110" s="39">
        <v>414.35030244619566</v>
      </c>
      <c r="R110" s="39"/>
      <c r="S110" s="39" t="e">
        <f t="shared" si="61"/>
        <v>#REF!</v>
      </c>
      <c r="T110" s="39" t="e">
        <f t="shared" si="55"/>
        <v>#REF!</v>
      </c>
      <c r="U110" s="39" t="e">
        <f t="shared" si="60"/>
        <v>#REF!</v>
      </c>
      <c r="V110" s="39"/>
      <c r="W110" s="39"/>
      <c r="X110" s="39">
        <v>1</v>
      </c>
      <c r="Y110" s="39" t="e">
        <f t="shared" si="62"/>
        <v>#REF!</v>
      </c>
    </row>
    <row r="111" spans="2:37" ht="14.25" x14ac:dyDescent="0.45">
      <c r="B111" s="59" t="e">
        <f>#REF!+1/25*(5*(($C$37*$B$65+(1-$C$37)*#REF!)-#REF!)+O111*$C$36)</f>
        <v>#REF!</v>
      </c>
      <c r="C111" s="201">
        <f>ASIN(G111)/PI()*180</f>
        <v>8.284990804827423</v>
      </c>
      <c r="D111" s="202">
        <v>12</v>
      </c>
      <c r="E111" s="178">
        <v>0.96622395000000005</v>
      </c>
      <c r="F111" s="178">
        <v>-0.21365237000000001</v>
      </c>
      <c r="G111" s="178">
        <v>0.14409698000000001</v>
      </c>
      <c r="H111" s="178" t="e">
        <f>93807.6/(10000-#REF!)*G111+0.912018</f>
        <v>#REF!</v>
      </c>
      <c r="I111" s="178">
        <f>E111*Wand!$E$60+F111*Wand!$F$60+G111*Wand!$G$60</f>
        <v>-0.96622395000000005</v>
      </c>
      <c r="J111" s="177" t="e">
        <f>#REF!*EXP(-#REF!/H111)</f>
        <v>#REF!</v>
      </c>
      <c r="K111" s="177">
        <f t="shared" si="57"/>
        <v>0</v>
      </c>
      <c r="L111" s="177" t="e">
        <f>#REF!*(#REF!-J111)*G111*(1+$G$60)/2</f>
        <v>#REF!</v>
      </c>
      <c r="M111" s="177" t="e">
        <f>#REF!*(J111+#REF!*(#REF!-J111))*G111*(1-$G$60)/2</f>
        <v>#REF!</v>
      </c>
      <c r="N111" s="177" t="e">
        <f t="shared" si="58"/>
        <v>#REF!</v>
      </c>
      <c r="O111" s="177" t="e">
        <f t="shared" si="59"/>
        <v>#REF!</v>
      </c>
      <c r="Q111" s="39">
        <v>493.14363656013415</v>
      </c>
      <c r="R111" s="39"/>
      <c r="S111" s="39" t="e">
        <f t="shared" si="61"/>
        <v>#REF!</v>
      </c>
      <c r="T111" s="39" t="e">
        <f t="shared" si="55"/>
        <v>#REF!</v>
      </c>
      <c r="U111" s="39" t="e">
        <f t="shared" si="60"/>
        <v>#REF!</v>
      </c>
      <c r="V111" s="39"/>
      <c r="W111" s="39"/>
      <c r="X111" s="39">
        <v>1</v>
      </c>
      <c r="Y111" s="39" t="e">
        <f t="shared" si="62"/>
        <v>#REF!</v>
      </c>
    </row>
    <row r="112" spans="2:37" ht="14.25" x14ac:dyDescent="0.45">
      <c r="B112" s="59" t="e">
        <f>#REF!+1/25*(5*(($C$37*$B$65+(1-$C$37)*#REF!)-#REF!)+O112*$C$36)</f>
        <v>#REF!</v>
      </c>
      <c r="C112" s="201">
        <f>ASIN(G112)/PI()*180</f>
        <v>5.6379580826575921</v>
      </c>
      <c r="D112" s="202">
        <v>13</v>
      </c>
      <c r="E112" s="203">
        <v>0.89377291000000003</v>
      </c>
      <c r="F112" s="203">
        <v>-0.43762822000000001</v>
      </c>
      <c r="G112" s="203">
        <v>9.8242209999999996E-2</v>
      </c>
      <c r="H112" s="178" t="e">
        <f>93807.6/(10000-#REF!)*G112+0.912018</f>
        <v>#REF!</v>
      </c>
      <c r="I112" s="178">
        <f>E112*Wand!$E$60+F112*Wand!$F$60+G112*Wand!$G$60</f>
        <v>-0.89377291000000003</v>
      </c>
      <c r="J112" s="177" t="e">
        <f>#REF!*EXP(-#REF!/H112)</f>
        <v>#REF!</v>
      </c>
      <c r="K112" s="177">
        <f t="shared" si="57"/>
        <v>0</v>
      </c>
      <c r="L112" s="177" t="e">
        <f>#REF!*(#REF!-J112)*G112*(1+$G$60)/2</f>
        <v>#REF!</v>
      </c>
      <c r="M112" s="177" t="e">
        <f>#REF!*(J112+#REF!*(#REF!-J112))*G112*(1-$G$60)/2</f>
        <v>#REF!</v>
      </c>
      <c r="N112" s="177" t="e">
        <f t="shared" si="58"/>
        <v>#REF!</v>
      </c>
      <c r="O112" s="177" t="e">
        <f t="shared" si="59"/>
        <v>#REF!</v>
      </c>
      <c r="Q112" s="61">
        <v>523.49253943031363</v>
      </c>
      <c r="R112" s="61"/>
      <c r="S112" s="61" t="e">
        <f t="shared" si="61"/>
        <v>#REF!</v>
      </c>
      <c r="T112" s="61" t="e">
        <f t="shared" si="55"/>
        <v>#REF!</v>
      </c>
      <c r="U112" s="61" t="e">
        <f t="shared" si="60"/>
        <v>#REF!</v>
      </c>
      <c r="V112" s="61"/>
      <c r="W112" s="61"/>
      <c r="X112" s="39">
        <v>1</v>
      </c>
      <c r="Y112" s="61" t="e">
        <f t="shared" si="62"/>
        <v>#REF!</v>
      </c>
    </row>
    <row r="113" spans="2:25" ht="14.25" x14ac:dyDescent="0.45">
      <c r="B113" s="59" t="e">
        <f>#REF!+1/25*(5*(($C$37*$B$65+(1-$C$37)*#REF!)-#REF!)+O113*$C$36)</f>
        <v>#REF!</v>
      </c>
      <c r="C113" s="49">
        <f>SIN(20*PI()/180)</f>
        <v>0.34202014332566871</v>
      </c>
      <c r="E113" s="178">
        <v>0.77480762999999997</v>
      </c>
      <c r="F113" s="178">
        <v>-0.63178042999999995</v>
      </c>
      <c r="G113" s="178">
        <v>2.2948280000000001E-2</v>
      </c>
      <c r="H113" s="178" t="e">
        <f>93807.6/(10000-#REF!)*G113+0.912018</f>
        <v>#REF!</v>
      </c>
      <c r="I113" s="178">
        <f>E113*Wand!$E$60+F113*Wand!$F$60+G113*Wand!$G$60</f>
        <v>-0.77480762999999997</v>
      </c>
      <c r="J113" s="177" t="e">
        <f>#REF!*EXP(-#REF!/H113)</f>
        <v>#REF!</v>
      </c>
      <c r="K113" s="177">
        <f t="shared" si="57"/>
        <v>0</v>
      </c>
      <c r="L113" s="177" t="e">
        <f>#REF!*(#REF!-J113)*G113*(1+$G$60)/2</f>
        <v>#REF!</v>
      </c>
      <c r="M113" s="177" t="e">
        <f>#REF!*(J113+#REF!*(#REF!-J113))*G113*(1-$G$60)/2</f>
        <v>#REF!</v>
      </c>
      <c r="N113" s="177" t="e">
        <f t="shared" si="58"/>
        <v>#REF!</v>
      </c>
      <c r="O113" s="177" t="e">
        <f t="shared" si="59"/>
        <v>#REF!</v>
      </c>
      <c r="Q113" s="39">
        <v>502.19080941148457</v>
      </c>
      <c r="R113" s="39"/>
      <c r="S113" s="39" t="e">
        <f t="shared" si="61"/>
        <v>#REF!</v>
      </c>
      <c r="T113" s="39" t="e">
        <f t="shared" si="55"/>
        <v>#REF!</v>
      </c>
      <c r="U113" s="39" t="e">
        <f t="shared" si="60"/>
        <v>#REF!</v>
      </c>
      <c r="V113" s="39"/>
      <c r="W113" s="39"/>
      <c r="X113" s="39">
        <v>1</v>
      </c>
      <c r="Y113" s="39" t="e">
        <f t="shared" si="62"/>
        <v>#REF!</v>
      </c>
    </row>
    <row r="114" spans="2:25" ht="14.25" x14ac:dyDescent="0.45">
      <c r="B114" s="59" t="e">
        <f>#REF!+1/25*(5*(($C$37*$B$65+(1-$C$37)*#REF!)-#REF!)+O114*$C$36)</f>
        <v>#REF!</v>
      </c>
      <c r="C114" s="39">
        <v>0.34</v>
      </c>
      <c r="E114" s="178">
        <v>0.61925739999999996</v>
      </c>
      <c r="F114" s="178">
        <v>-0.78518805000000003</v>
      </c>
      <c r="G114" s="178">
        <v>0</v>
      </c>
      <c r="H114" s="178" t="e">
        <f>93807.6/(10000-#REF!)*G114+0.912018</f>
        <v>#REF!</v>
      </c>
      <c r="I114" s="178">
        <f>E114*Wand!$E$60+F114*Wand!$F$60+G114*Wand!$G$60</f>
        <v>-0.61925739999999996</v>
      </c>
      <c r="J114" s="177" t="e">
        <f>#REF!*EXP(-#REF!/H114)</f>
        <v>#REF!</v>
      </c>
      <c r="K114" s="177">
        <f t="shared" si="57"/>
        <v>0</v>
      </c>
      <c r="L114" s="177" t="e">
        <f>#REF!*(#REF!-J114)*G114*(1+$G$60)/2</f>
        <v>#REF!</v>
      </c>
      <c r="M114" s="177" t="e">
        <f>#REF!*(J114+#REF!*(#REF!-J114))*G114*(1-$G$60)/2</f>
        <v>#REF!</v>
      </c>
      <c r="N114" s="177" t="e">
        <f t="shared" si="58"/>
        <v>#REF!</v>
      </c>
      <c r="O114" s="177" t="e">
        <f t="shared" si="59"/>
        <v>#REF!</v>
      </c>
      <c r="Q114" s="39">
        <v>432.3240899781548</v>
      </c>
      <c r="R114" s="39"/>
      <c r="S114" s="39" t="e">
        <f t="shared" si="61"/>
        <v>#REF!</v>
      </c>
      <c r="T114" s="39" t="e">
        <f t="shared" si="55"/>
        <v>#REF!</v>
      </c>
      <c r="U114" s="39" t="e">
        <f t="shared" si="60"/>
        <v>#REF!</v>
      </c>
      <c r="V114" s="39"/>
      <c r="W114" s="39"/>
      <c r="X114" s="39">
        <v>1</v>
      </c>
      <c r="Y114" s="39" t="e">
        <f t="shared" si="62"/>
        <v>#REF!</v>
      </c>
    </row>
    <row r="115" spans="2:25" ht="14.25" x14ac:dyDescent="0.45">
      <c r="B115" s="59" t="e">
        <f>#REF!+1/25*(5*(($C$37*$B$65+(1-$C$37)*#REF!)-#REF!)+O115*$C$36)</f>
        <v>#REF!</v>
      </c>
      <c r="C115" s="39"/>
      <c r="E115" s="178">
        <v>0.44073467</v>
      </c>
      <c r="F115" s="178">
        <v>-0.89763742999999996</v>
      </c>
      <c r="G115" s="178">
        <v>0</v>
      </c>
      <c r="H115" s="178" t="e">
        <f>93807.6/(10000-#REF!)*G115+0.912018</f>
        <v>#REF!</v>
      </c>
      <c r="I115" s="178">
        <f>E115*Wand!$E$60+F115*Wand!$F$60+G115*Wand!$G$60</f>
        <v>-0.44073467</v>
      </c>
      <c r="J115" s="177" t="e">
        <f>#REF!*EXP(-#REF!/H115)</f>
        <v>#REF!</v>
      </c>
      <c r="K115" s="177">
        <f t="shared" si="57"/>
        <v>0</v>
      </c>
      <c r="L115" s="177" t="e">
        <f>#REF!*(#REF!-J115)*G115*(1+$G$60)/2</f>
        <v>#REF!</v>
      </c>
      <c r="M115" s="177" t="e">
        <f>#REF!*(J115+#REF!*(#REF!-J115))*G115*(1-$G$60)/2</f>
        <v>#REF!</v>
      </c>
      <c r="N115" s="177" t="e">
        <f t="shared" si="58"/>
        <v>#REF!</v>
      </c>
      <c r="O115" s="177" t="e">
        <f t="shared" si="59"/>
        <v>#REF!</v>
      </c>
      <c r="Q115" s="39">
        <v>322.17404258990797</v>
      </c>
      <c r="R115" s="39"/>
      <c r="S115" s="39" t="e">
        <f t="shared" si="61"/>
        <v>#REF!</v>
      </c>
      <c r="T115" s="39" t="e">
        <f t="shared" si="55"/>
        <v>#REF!</v>
      </c>
      <c r="U115" s="39" t="e">
        <f t="shared" si="60"/>
        <v>#REF!</v>
      </c>
      <c r="V115" s="39"/>
      <c r="W115" s="39"/>
      <c r="X115" s="39">
        <v>1</v>
      </c>
      <c r="Y115" s="39" t="e">
        <f t="shared" si="62"/>
        <v>#REF!</v>
      </c>
    </row>
    <row r="116" spans="2:25" ht="14.25" x14ac:dyDescent="0.45">
      <c r="B116" s="59" t="e">
        <f>#REF!+1/25*(5*(($C$37*$B$65+(1-$C$37)*#REF!)-#REF!)+O116*$C$36)</f>
        <v>#REF!</v>
      </c>
      <c r="C116" s="39"/>
      <c r="E116" s="178">
        <v>0.24518383999999999</v>
      </c>
      <c r="F116" s="178">
        <v>-0.96947660000000002</v>
      </c>
      <c r="G116" s="178">
        <v>0</v>
      </c>
      <c r="H116" s="178" t="e">
        <f>93807.6/(10000-#REF!)*G116+0.912018</f>
        <v>#REF!</v>
      </c>
      <c r="I116" s="178">
        <f>E116*Wand!$E$60+F116*Wand!$F$60+G116*Wand!$G$60</f>
        <v>-0.24518383999999999</v>
      </c>
      <c r="J116" s="177" t="e">
        <f>#REF!*EXP(-#REF!/H116)</f>
        <v>#REF!</v>
      </c>
      <c r="K116" s="177">
        <f t="shared" si="57"/>
        <v>0</v>
      </c>
      <c r="L116" s="177" t="e">
        <f>#REF!*(#REF!-J116)*G116*(1+$G$60)/2</f>
        <v>#REF!</v>
      </c>
      <c r="M116" s="177" t="e">
        <f>#REF!*(J116+#REF!*(#REF!-J116))*G116*(1-$G$60)/2</f>
        <v>#REF!</v>
      </c>
      <c r="N116" s="177" t="e">
        <f t="shared" si="58"/>
        <v>#REF!</v>
      </c>
      <c r="O116" s="177" t="e">
        <f t="shared" si="59"/>
        <v>#REF!</v>
      </c>
      <c r="Q116" s="39">
        <v>190.70171385740235</v>
      </c>
      <c r="R116" s="39"/>
      <c r="S116" s="39" t="e">
        <f t="shared" si="61"/>
        <v>#REF!</v>
      </c>
      <c r="T116" s="39" t="e">
        <f t="shared" si="55"/>
        <v>#REF!</v>
      </c>
      <c r="U116" s="39" t="e">
        <f t="shared" si="60"/>
        <v>#REF!</v>
      </c>
      <c r="V116" s="39"/>
      <c r="W116" s="39"/>
      <c r="X116" s="39">
        <v>1</v>
      </c>
      <c r="Y116" s="39" t="e">
        <f t="shared" si="62"/>
        <v>#REF!</v>
      </c>
    </row>
    <row r="117" spans="2:25" ht="14.25" x14ac:dyDescent="0.45">
      <c r="B117" s="59" t="e">
        <f>#REF!+1/25*(5*(($C$37*$B$65+(1-$C$37)*#REF!)-#REF!)+O117*$C$36)</f>
        <v>#REF!</v>
      </c>
      <c r="C117" s="39"/>
      <c r="E117" s="178">
        <v>3.4335200000000003E-2</v>
      </c>
      <c r="F117" s="178">
        <v>-0.99941036999999999</v>
      </c>
      <c r="G117" s="178">
        <v>0</v>
      </c>
      <c r="H117" s="178" t="e">
        <f>93807.6/(10000-#REF!)*G117+0.912018</f>
        <v>#REF!</v>
      </c>
      <c r="I117" s="178">
        <f>E117*Wand!$E$60+F117*Wand!$F$60+G117*Wand!$G$60</f>
        <v>-3.4335200000000003E-2</v>
      </c>
      <c r="J117" s="177" t="e">
        <f>#REF!*EXP(-#REF!/H117)</f>
        <v>#REF!</v>
      </c>
      <c r="K117" s="177">
        <f t="shared" si="57"/>
        <v>0</v>
      </c>
      <c r="L117" s="177" t="e">
        <f>#REF!*(#REF!-J117)*G117*(1+$G$60)/2</f>
        <v>#REF!</v>
      </c>
      <c r="M117" s="177" t="e">
        <f>#REF!*(J117+#REF!*(#REF!-J117))*G117*(1-$G$60)/2</f>
        <v>#REF!</v>
      </c>
      <c r="N117" s="177" t="e">
        <f t="shared" si="58"/>
        <v>#REF!</v>
      </c>
      <c r="O117" s="177" t="e">
        <f t="shared" si="59"/>
        <v>#REF!</v>
      </c>
      <c r="Q117" s="39">
        <v>93.614537885176418</v>
      </c>
      <c r="R117" s="39"/>
      <c r="S117" s="39" t="e">
        <f t="shared" si="61"/>
        <v>#REF!</v>
      </c>
      <c r="T117" s="39" t="e">
        <f t="shared" si="55"/>
        <v>#REF!</v>
      </c>
      <c r="U117" s="39" t="e">
        <f t="shared" si="60"/>
        <v>#REF!</v>
      </c>
      <c r="V117" s="39"/>
      <c r="W117" s="39"/>
      <c r="X117" s="39">
        <v>1</v>
      </c>
      <c r="Y117" s="39" t="e">
        <f t="shared" si="62"/>
        <v>#REF!</v>
      </c>
    </row>
    <row r="118" spans="2:25" ht="14.25" x14ac:dyDescent="0.45">
      <c r="B118" s="59" t="e">
        <f>#REF!+1/25*(5*(($C$37*$B$65+(1-$C$37)*#REF!)-#REF!)+O118*$C$36)</f>
        <v>#REF!</v>
      </c>
      <c r="C118" s="39"/>
      <c r="E118" s="178">
        <v>-0.19261827000000001</v>
      </c>
      <c r="F118" s="178">
        <v>-0.98127377000000005</v>
      </c>
      <c r="G118" s="178">
        <v>0</v>
      </c>
      <c r="H118" s="178" t="e">
        <f>93807.6/(10000-#REF!)*G118+0.912018</f>
        <v>#REF!</v>
      </c>
      <c r="I118" s="178">
        <f>E118*Wand!$E$60+F118*Wand!$F$60+G118*Wand!$G$60</f>
        <v>0.19261827000000001</v>
      </c>
      <c r="J118" s="177" t="e">
        <f>#REF!*EXP(-#REF!/H118)</f>
        <v>#REF!</v>
      </c>
      <c r="K118" s="177" t="e">
        <f t="shared" si="57"/>
        <v>#REF!</v>
      </c>
      <c r="L118" s="177" t="e">
        <f>#REF!*(#REF!-J118)*G118*(1+$G$60)/2</f>
        <v>#REF!</v>
      </c>
      <c r="M118" s="177" t="e">
        <f>#REF!*(J118+#REF!*(#REF!-J118))*G118*(1-$G$60)/2</f>
        <v>#REF!</v>
      </c>
      <c r="N118" s="177" t="e">
        <f t="shared" si="58"/>
        <v>#REF!</v>
      </c>
      <c r="O118" s="177" t="e">
        <f t="shared" si="59"/>
        <v>#REF!</v>
      </c>
      <c r="Q118" s="39">
        <v>64.924995832409536</v>
      </c>
      <c r="R118" s="39"/>
      <c r="S118" s="39" t="e">
        <f t="shared" si="61"/>
        <v>#REF!</v>
      </c>
      <c r="T118" s="39" t="e">
        <f t="shared" si="55"/>
        <v>#REF!</v>
      </c>
      <c r="U118" s="39" t="e">
        <f t="shared" si="60"/>
        <v>#REF!</v>
      </c>
      <c r="V118" s="39"/>
      <c r="W118" s="39"/>
      <c r="X118" s="39">
        <v>1</v>
      </c>
      <c r="Y118" s="39" t="e">
        <f t="shared" si="62"/>
        <v>#REF!</v>
      </c>
    </row>
    <row r="119" spans="2:25" ht="14.25" x14ac:dyDescent="0.45">
      <c r="B119" s="59" t="e">
        <f>#REF!+1/25*(5*(($C$37*$B$65+(1-$C$37)*#REF!)-#REF!)+O119*$C$36)</f>
        <v>#REF!</v>
      </c>
      <c r="C119" s="39"/>
      <c r="E119" s="178">
        <v>-0.43543622999999998</v>
      </c>
      <c r="F119" s="178">
        <v>-0.90021958000000002</v>
      </c>
      <c r="G119" s="178">
        <v>0</v>
      </c>
      <c r="H119" s="178" t="e">
        <f>93807.6/(10000-#REF!)*G119+0.912018</f>
        <v>#REF!</v>
      </c>
      <c r="I119" s="178">
        <f>E119*Wand!$E$60+F119*Wand!$F$60+G119*Wand!$G$60</f>
        <v>0.43543622999999998</v>
      </c>
      <c r="J119" s="177" t="e">
        <f>#REF!*EXP(-#REF!/H119)</f>
        <v>#REF!</v>
      </c>
      <c r="K119" s="177" t="e">
        <f t="shared" si="57"/>
        <v>#REF!</v>
      </c>
      <c r="L119" s="177" t="e">
        <f>#REF!*(#REF!-J119)*G119*(1+$G$60)/2</f>
        <v>#REF!</v>
      </c>
      <c r="M119" s="177" t="e">
        <f>#REF!*(J119+#REF!*(#REF!-J119))*G119*(1-$G$60)/2</f>
        <v>#REF!</v>
      </c>
      <c r="N119" s="177" t="e">
        <f t="shared" si="58"/>
        <v>#REF!</v>
      </c>
      <c r="O119" s="177" t="e">
        <f t="shared" si="59"/>
        <v>#REF!</v>
      </c>
      <c r="Q119" s="39">
        <v>31.299264783477522</v>
      </c>
      <c r="R119" s="39"/>
      <c r="S119" s="39" t="e">
        <f t="shared" si="61"/>
        <v>#REF!</v>
      </c>
      <c r="T119" s="39" t="e">
        <f t="shared" si="55"/>
        <v>#REF!</v>
      </c>
      <c r="U119" s="39" t="e">
        <f t="shared" si="60"/>
        <v>#REF!</v>
      </c>
      <c r="V119" s="39"/>
      <c r="W119" s="39"/>
      <c r="X119" s="39">
        <v>1</v>
      </c>
      <c r="Y119" s="39" t="e">
        <f t="shared" si="62"/>
        <v>#REF!</v>
      </c>
    </row>
    <row r="120" spans="2:25" ht="14.25" x14ac:dyDescent="0.45">
      <c r="B120" s="59" t="e">
        <f>#REF!+1/25*(5*(($C$37*$B$65+(1-$C$37)*#REF!)-#REF!)+O120*$C$36)</f>
        <v>#REF!</v>
      </c>
      <c r="C120" s="39"/>
      <c r="E120" s="178">
        <v>-0.68362288000000004</v>
      </c>
      <c r="F120" s="178">
        <v>-0.72983542999999995</v>
      </c>
      <c r="G120" s="178">
        <v>0</v>
      </c>
      <c r="H120" s="178" t="e">
        <f>93807.6/(10000-#REF!)*G120+0.912018</f>
        <v>#REF!</v>
      </c>
      <c r="I120" s="178">
        <f>E120*Wand!$E$60+F120*Wand!$F$60+G120*Wand!$G$60</f>
        <v>0.68362288000000004</v>
      </c>
      <c r="J120" s="177" t="e">
        <f>#REF!*EXP(-#REF!/H120)</f>
        <v>#REF!</v>
      </c>
      <c r="K120" s="177" t="e">
        <f t="shared" si="57"/>
        <v>#REF!</v>
      </c>
      <c r="L120" s="177" t="e">
        <f>#REF!*(#REF!-J120)*G120*(1+$G$60)/2</f>
        <v>#REF!</v>
      </c>
      <c r="M120" s="177" t="e">
        <f>#REF!*(J120+#REF!*(#REF!-J120))*G120*(1-$G$60)/2</f>
        <v>#REF!</v>
      </c>
      <c r="N120" s="177" t="e">
        <f t="shared" si="58"/>
        <v>#REF!</v>
      </c>
      <c r="O120" s="177" t="e">
        <f t="shared" si="59"/>
        <v>#REF!</v>
      </c>
      <c r="Q120" s="39">
        <v>0</v>
      </c>
      <c r="R120" s="39"/>
      <c r="S120" s="39" t="e">
        <f t="shared" si="61"/>
        <v>#REF!</v>
      </c>
      <c r="T120" s="39" t="e">
        <f t="shared" si="55"/>
        <v>#REF!</v>
      </c>
      <c r="U120" s="39" t="e">
        <f t="shared" si="60"/>
        <v>#REF!</v>
      </c>
      <c r="V120" s="39"/>
      <c r="W120" s="39"/>
      <c r="X120" s="39">
        <v>1</v>
      </c>
      <c r="Y120" s="39" t="e">
        <f t="shared" si="62"/>
        <v>#REF!</v>
      </c>
    </row>
    <row r="121" spans="2:25" ht="14.25" x14ac:dyDescent="0.45">
      <c r="B121" s="59" t="e">
        <f>#REF!+1/25*(5*(($C$37*$B$65+(1-$C$37)*#REF!)-#REF!)+O121*$C$36)</f>
        <v>#REF!</v>
      </c>
      <c r="C121" s="39"/>
      <c r="E121" s="178">
        <v>-0.89758285999999998</v>
      </c>
      <c r="F121" s="178">
        <v>-0.44084579000000002</v>
      </c>
      <c r="G121" s="178">
        <v>0</v>
      </c>
      <c r="H121" s="178" t="e">
        <f>93807.6/(10000-#REF!)*G121+0.912018</f>
        <v>#REF!</v>
      </c>
      <c r="I121" s="178">
        <f>E121*Wand!$E$60+F121*Wand!$F$60+G121*Wand!$G$60</f>
        <v>0.89758285999999998</v>
      </c>
      <c r="J121" s="177" t="e">
        <f>#REF!*EXP(-#REF!/H121)</f>
        <v>#REF!</v>
      </c>
      <c r="K121" s="177" t="e">
        <f t="shared" si="57"/>
        <v>#REF!</v>
      </c>
      <c r="L121" s="177" t="e">
        <f>#REF!*(#REF!-J121)*G121*(1+$G$60)/2</f>
        <v>#REF!</v>
      </c>
      <c r="M121" s="177" t="e">
        <f>#REF!*(J121+#REF!*(#REF!-J121))*G121*(1-$G$60)/2</f>
        <v>#REF!</v>
      </c>
      <c r="N121" s="177" t="e">
        <f t="shared" si="58"/>
        <v>#REF!</v>
      </c>
      <c r="O121" s="177" t="e">
        <f t="shared" si="59"/>
        <v>#REF!</v>
      </c>
      <c r="Q121" s="39">
        <v>0</v>
      </c>
      <c r="R121" s="39"/>
      <c r="S121" s="39" t="e">
        <f t="shared" si="61"/>
        <v>#REF!</v>
      </c>
      <c r="T121" s="39" t="e">
        <f t="shared" si="55"/>
        <v>#REF!</v>
      </c>
      <c r="U121" s="39" t="e">
        <f t="shared" si="60"/>
        <v>#REF!</v>
      </c>
      <c r="V121" s="39"/>
      <c r="W121" s="39"/>
      <c r="X121" s="39">
        <v>1</v>
      </c>
      <c r="Y121" s="39" t="e">
        <f t="shared" si="62"/>
        <v>#REF!</v>
      </c>
    </row>
    <row r="122" spans="2:25" ht="14.25" x14ac:dyDescent="0.45">
      <c r="B122" s="59" t="e">
        <f>#REF!+1/25*(5*(($C$37*$B$65+(1-$C$37)*#REF!)-#REF!)+O122*$C$36)</f>
        <v>#REF!</v>
      </c>
      <c r="E122" s="178">
        <v>-0.99903076999999996</v>
      </c>
      <c r="F122" s="178">
        <v>-4.4017279999999999E-2</v>
      </c>
      <c r="G122" s="178">
        <v>0</v>
      </c>
      <c r="H122" s="178" t="e">
        <f>93807.6/(10000-#REF!)*G122+0.912018</f>
        <v>#REF!</v>
      </c>
      <c r="I122" s="178">
        <f>E122*Wand!$E$60+F122*Wand!$F$60+G122*Wand!$G$60</f>
        <v>0.99903076999999996</v>
      </c>
      <c r="J122" s="177" t="e">
        <f>#REF!*EXP(-#REF!/H122)</f>
        <v>#REF!</v>
      </c>
      <c r="K122" s="177" t="e">
        <f t="shared" si="57"/>
        <v>#REF!</v>
      </c>
      <c r="L122" s="177" t="e">
        <f>#REF!*(#REF!-J122)*G122*(1+$G$60)/2</f>
        <v>#REF!</v>
      </c>
      <c r="M122" s="177" t="e">
        <f>#REF!*(J122+#REF!*(#REF!-J122))*G122*(1-$G$60)/2</f>
        <v>#REF!</v>
      </c>
      <c r="N122" s="177" t="e">
        <f t="shared" si="58"/>
        <v>#REF!</v>
      </c>
      <c r="O122" s="177" t="e">
        <f t="shared" si="59"/>
        <v>#REF!</v>
      </c>
      <c r="Q122" s="39">
        <v>0</v>
      </c>
      <c r="R122" s="39"/>
      <c r="S122" s="39" t="e">
        <f t="shared" si="61"/>
        <v>#REF!</v>
      </c>
      <c r="T122" s="39" t="e">
        <f t="shared" si="55"/>
        <v>#REF!</v>
      </c>
      <c r="U122" s="39" t="e">
        <f t="shared" si="60"/>
        <v>#REF!</v>
      </c>
      <c r="V122" s="39"/>
      <c r="W122" s="39"/>
      <c r="X122" s="39">
        <v>1</v>
      </c>
      <c r="Y122" s="39" t="e">
        <f t="shared" si="62"/>
        <v>#REF!</v>
      </c>
    </row>
    <row r="123" spans="2:25" ht="14.25" x14ac:dyDescent="0.45">
      <c r="B123" s="59" t="e">
        <f>#REF!+1/25*(5*(($C$37*$B$65+(1-$C$37)*#REF!)-#REF!)+O123*$C$36)</f>
        <v>#REF!</v>
      </c>
      <c r="E123" s="178">
        <v>-0.93073393999999998</v>
      </c>
      <c r="F123" s="178">
        <v>0.36569705000000002</v>
      </c>
      <c r="G123" s="178">
        <v>0</v>
      </c>
      <c r="H123" s="178" t="e">
        <f>93807.6/(10000-#REF!)*G123+0.912018</f>
        <v>#REF!</v>
      </c>
      <c r="I123" s="178">
        <f>E123*Wand!$E$60+F123*Wand!$F$60+G123*Wand!$G$60</f>
        <v>0.93073393999999998</v>
      </c>
      <c r="J123" s="177" t="e">
        <f>#REF!*EXP(-#REF!/H123)</f>
        <v>#REF!</v>
      </c>
      <c r="K123" s="177" t="e">
        <f t="shared" si="57"/>
        <v>#REF!</v>
      </c>
      <c r="L123" s="177" t="e">
        <f>#REF!*(#REF!-J123)*G123*(1+$G$60)/2</f>
        <v>#REF!</v>
      </c>
      <c r="M123" s="177" t="e">
        <f>#REF!*(J123+#REF!*(#REF!-J123))*G123*(1-$G$60)/2</f>
        <v>#REF!</v>
      </c>
      <c r="N123" s="177" t="e">
        <f t="shared" si="58"/>
        <v>#REF!</v>
      </c>
      <c r="O123" s="177" t="e">
        <f t="shared" si="59"/>
        <v>#REF!</v>
      </c>
      <c r="Q123" s="39">
        <v>0</v>
      </c>
      <c r="R123" s="39"/>
      <c r="S123" s="39" t="e">
        <f t="shared" si="61"/>
        <v>#REF!</v>
      </c>
      <c r="T123" s="39" t="e">
        <f t="shared" si="55"/>
        <v>#REF!</v>
      </c>
      <c r="U123" s="39" t="e">
        <f t="shared" si="60"/>
        <v>#REF!</v>
      </c>
      <c r="V123" s="39"/>
      <c r="W123" s="39"/>
      <c r="X123" s="39">
        <v>1</v>
      </c>
      <c r="Y123" s="39" t="e">
        <f t="shared" si="62"/>
        <v>#REF!</v>
      </c>
    </row>
    <row r="124" spans="2:25" x14ac:dyDescent="0.35">
      <c r="B124" s="39"/>
    </row>
    <row r="125" spans="2:25" x14ac:dyDescent="0.35">
      <c r="B125" s="39"/>
    </row>
    <row r="126" spans="2:25" x14ac:dyDescent="0.35">
      <c r="B126" s="39"/>
    </row>
    <row r="127" spans="2:25" x14ac:dyDescent="0.35">
      <c r="B127" s="39"/>
    </row>
    <row r="128" spans="2:25" x14ac:dyDescent="0.35">
      <c r="B128" s="39"/>
    </row>
    <row r="129" spans="2:2" x14ac:dyDescent="0.35">
      <c r="B129" s="39"/>
    </row>
    <row r="130" spans="2:2" x14ac:dyDescent="0.35">
      <c r="B130" s="39"/>
    </row>
    <row r="131" spans="2:2" x14ac:dyDescent="0.35">
      <c r="B131" s="39"/>
    </row>
    <row r="132" spans="2:2" x14ac:dyDescent="0.35">
      <c r="B132" s="39"/>
    </row>
    <row r="133" spans="2:2" x14ac:dyDescent="0.35">
      <c r="B133" s="39"/>
    </row>
    <row r="134" spans="2:2" x14ac:dyDescent="0.35">
      <c r="B134" s="39"/>
    </row>
    <row r="135" spans="2:2" x14ac:dyDescent="0.35">
      <c r="B135" s="39"/>
    </row>
    <row r="136" spans="2:2" x14ac:dyDescent="0.35">
      <c r="B136" s="39"/>
    </row>
    <row r="137" spans="2:2" x14ac:dyDescent="0.35">
      <c r="B137" s="39"/>
    </row>
    <row r="138" spans="2:2" x14ac:dyDescent="0.35">
      <c r="B138" s="39"/>
    </row>
    <row r="139" spans="2:2" x14ac:dyDescent="0.35">
      <c r="B139" s="39"/>
    </row>
    <row r="140" spans="2:2" x14ac:dyDescent="0.35">
      <c r="B140" s="39"/>
    </row>
    <row r="141" spans="2:2" x14ac:dyDescent="0.35">
      <c r="B141" s="39"/>
    </row>
    <row r="142" spans="2:2" x14ac:dyDescent="0.35">
      <c r="B142" s="39"/>
    </row>
    <row r="143" spans="2:2" x14ac:dyDescent="0.35">
      <c r="B143" s="39"/>
    </row>
  </sheetData>
  <mergeCells count="2">
    <mergeCell ref="E63:O64"/>
    <mergeCell ref="E96:O97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C2:AK9999"/>
  <sheetViews>
    <sheetView topLeftCell="P1" zoomScale="60" zoomScaleNormal="60" workbookViewId="0">
      <selection activeCell="AI15" sqref="AI15"/>
    </sheetView>
  </sheetViews>
  <sheetFormatPr baseColWidth="10" defaultRowHeight="14.25" x14ac:dyDescent="0.45"/>
  <cols>
    <col min="7" max="7" width="17.46484375" customWidth="1"/>
    <col min="8" max="8" width="13.59765625" customWidth="1"/>
    <col min="11" max="11" width="10.6640625" style="204"/>
    <col min="16" max="16" width="15.53125" customWidth="1"/>
    <col min="19" max="29" width="10.6640625" style="204"/>
  </cols>
  <sheetData>
    <row r="2" spans="3:37" x14ac:dyDescent="0.45">
      <c r="C2">
        <v>6</v>
      </c>
      <c r="D2" t="s">
        <v>352</v>
      </c>
      <c r="J2" s="204"/>
      <c r="L2">
        <v>6</v>
      </c>
      <c r="M2" s="204" t="s">
        <v>341</v>
      </c>
      <c r="V2" s="204">
        <v>1</v>
      </c>
      <c r="W2" s="204" t="s">
        <v>362</v>
      </c>
      <c r="AD2" t="s">
        <v>340</v>
      </c>
      <c r="AI2" s="204" t="s">
        <v>370</v>
      </c>
      <c r="AJ2" s="204"/>
      <c r="AK2" s="204"/>
    </row>
    <row r="3" spans="3:37" x14ac:dyDescent="0.45">
      <c r="C3" t="s">
        <v>353</v>
      </c>
      <c r="D3" t="s">
        <v>347</v>
      </c>
      <c r="E3" t="s">
        <v>348</v>
      </c>
      <c r="F3" t="s">
        <v>349</v>
      </c>
      <c r="G3" t="s">
        <v>350</v>
      </c>
      <c r="H3" t="s">
        <v>351</v>
      </c>
      <c r="I3" t="s">
        <v>365</v>
      </c>
      <c r="J3" s="204" t="s">
        <v>371</v>
      </c>
      <c r="L3" s="204" t="s">
        <v>339</v>
      </c>
      <c r="M3" t="s">
        <v>354</v>
      </c>
      <c r="N3" s="204" t="s">
        <v>347</v>
      </c>
      <c r="O3" s="204" t="s">
        <v>348</v>
      </c>
      <c r="P3" s="204" t="s">
        <v>349</v>
      </c>
      <c r="Q3" s="204" t="s">
        <v>350</v>
      </c>
      <c r="R3" s="204" t="s">
        <v>378</v>
      </c>
      <c r="S3" s="204" t="s">
        <v>365</v>
      </c>
      <c r="T3" s="204" t="s">
        <v>371</v>
      </c>
      <c r="V3" s="204" t="s">
        <v>308</v>
      </c>
      <c r="W3" s="204" t="s">
        <v>364</v>
      </c>
      <c r="X3" s="204" t="s">
        <v>375</v>
      </c>
      <c r="Y3" s="204" t="s">
        <v>13</v>
      </c>
      <c r="Z3" s="204" t="s">
        <v>376</v>
      </c>
      <c r="AA3" s="204" t="s">
        <v>363</v>
      </c>
      <c r="AB3" s="204" t="s">
        <v>143</v>
      </c>
      <c r="AD3" t="s">
        <v>339</v>
      </c>
      <c r="AE3" t="s">
        <v>152</v>
      </c>
      <c r="AF3" t="s">
        <v>355</v>
      </c>
      <c r="AI3" s="204" t="s">
        <v>152</v>
      </c>
      <c r="AJ3" t="s">
        <v>357</v>
      </c>
    </row>
    <row r="4" spans="3:37" x14ac:dyDescent="0.45">
      <c r="D4" t="s">
        <v>345</v>
      </c>
      <c r="E4" t="s">
        <v>345</v>
      </c>
      <c r="F4" t="s">
        <v>346</v>
      </c>
      <c r="G4" s="96" t="s">
        <v>209</v>
      </c>
      <c r="H4" t="s">
        <v>227</v>
      </c>
      <c r="I4" s="239" t="s">
        <v>36</v>
      </c>
      <c r="J4" s="204"/>
      <c r="M4" t="s">
        <v>356</v>
      </c>
      <c r="N4" s="204" t="s">
        <v>345</v>
      </c>
      <c r="O4" s="204" t="s">
        <v>345</v>
      </c>
      <c r="P4" s="204" t="s">
        <v>346</v>
      </c>
      <c r="Q4" s="96" t="s">
        <v>209</v>
      </c>
      <c r="R4" s="204" t="s">
        <v>247</v>
      </c>
      <c r="S4" s="239" t="s">
        <v>36</v>
      </c>
      <c r="T4" s="239"/>
      <c r="W4" s="204" t="s">
        <v>356</v>
      </c>
      <c r="X4" s="204" t="s">
        <v>5</v>
      </c>
      <c r="Y4" s="204" t="s">
        <v>5</v>
      </c>
      <c r="Z4" s="204" t="s">
        <v>5</v>
      </c>
      <c r="AA4" s="204" t="s">
        <v>346</v>
      </c>
      <c r="AB4" s="14" t="s">
        <v>36</v>
      </c>
      <c r="AE4" t="s">
        <v>10</v>
      </c>
      <c r="AF4" t="s">
        <v>75</v>
      </c>
      <c r="AI4" s="204" t="s">
        <v>10</v>
      </c>
      <c r="AJ4" t="s">
        <v>23</v>
      </c>
    </row>
    <row r="5" spans="3:37" x14ac:dyDescent="0.45">
      <c r="C5">
        <v>1</v>
      </c>
      <c r="D5">
        <v>266.64963322591728</v>
      </c>
      <c r="E5">
        <v>13.081463163889193</v>
      </c>
      <c r="F5">
        <v>0.13219498760671991</v>
      </c>
      <c r="G5">
        <v>2.6061377187242734</v>
      </c>
      <c r="H5">
        <v>4.842768466588267E-8</v>
      </c>
      <c r="I5">
        <v>0.5</v>
      </c>
      <c r="J5">
        <v>0</v>
      </c>
      <c r="K5"/>
      <c r="L5">
        <v>1</v>
      </c>
      <c r="M5">
        <v>15</v>
      </c>
      <c r="N5">
        <v>266.64963322591728</v>
      </c>
      <c r="O5">
        <v>13.081463163889193</v>
      </c>
      <c r="P5">
        <v>0.13219498760671991</v>
      </c>
      <c r="Q5">
        <v>2.6061377187242734</v>
      </c>
      <c r="R5">
        <v>4.842768466588267E-8</v>
      </c>
      <c r="S5">
        <v>0.5</v>
      </c>
      <c r="T5">
        <v>0</v>
      </c>
      <c r="U5"/>
      <c r="V5">
        <v>1</v>
      </c>
      <c r="W5">
        <v>1</v>
      </c>
      <c r="X5">
        <v>1</v>
      </c>
      <c r="Y5">
        <v>2.6999999249999989</v>
      </c>
      <c r="Z5">
        <v>2.6999999249999989</v>
      </c>
      <c r="AA5">
        <v>0</v>
      </c>
      <c r="AB5">
        <v>0.5</v>
      </c>
      <c r="AC5"/>
      <c r="AD5">
        <v>1</v>
      </c>
      <c r="AE5">
        <v>0</v>
      </c>
      <c r="AF5">
        <v>19.41</v>
      </c>
      <c r="AI5">
        <v>0</v>
      </c>
      <c r="AJ5">
        <v>0</v>
      </c>
    </row>
    <row r="6" spans="3:37" x14ac:dyDescent="0.45">
      <c r="C6">
        <v>2</v>
      </c>
      <c r="D6">
        <v>266.64963322591728</v>
      </c>
      <c r="E6">
        <v>13.081463163889193</v>
      </c>
      <c r="F6">
        <v>0.13219498760671991</v>
      </c>
      <c r="G6">
        <v>2.6061377187242734</v>
      </c>
      <c r="H6">
        <v>4.842768466588267E-8</v>
      </c>
      <c r="I6">
        <v>0.5</v>
      </c>
      <c r="J6">
        <v>0</v>
      </c>
      <c r="K6"/>
      <c r="L6">
        <v>2</v>
      </c>
      <c r="M6">
        <v>15</v>
      </c>
      <c r="N6">
        <v>266.64963322591728</v>
      </c>
      <c r="O6">
        <v>13.081463163889193</v>
      </c>
      <c r="P6">
        <v>0.13219498760671991</v>
      </c>
      <c r="Q6">
        <v>2.6061377187242734</v>
      </c>
      <c r="R6">
        <v>4.842768466588267E-8</v>
      </c>
      <c r="S6">
        <v>0.5</v>
      </c>
      <c r="T6">
        <v>0</v>
      </c>
      <c r="U6"/>
      <c r="V6"/>
      <c r="W6"/>
      <c r="X6"/>
      <c r="Y6"/>
      <c r="Z6"/>
      <c r="AA6"/>
      <c r="AB6"/>
      <c r="AC6"/>
      <c r="AD6">
        <v>1</v>
      </c>
      <c r="AE6">
        <v>1</v>
      </c>
      <c r="AF6">
        <v>18.28</v>
      </c>
      <c r="AI6">
        <v>1</v>
      </c>
      <c r="AJ6">
        <v>0</v>
      </c>
    </row>
    <row r="7" spans="3:37" x14ac:dyDescent="0.45">
      <c r="C7">
        <v>3</v>
      </c>
      <c r="D7">
        <v>266.64963322591728</v>
      </c>
      <c r="E7">
        <v>13.081463163889193</v>
      </c>
      <c r="F7">
        <v>0.13219498760671991</v>
      </c>
      <c r="G7">
        <v>2.6061377187242734</v>
      </c>
      <c r="H7">
        <v>4.842768466588267E-8</v>
      </c>
      <c r="I7">
        <v>0.5</v>
      </c>
      <c r="J7">
        <v>0</v>
      </c>
      <c r="K7"/>
      <c r="L7">
        <v>3</v>
      </c>
      <c r="M7">
        <v>12</v>
      </c>
      <c r="N7">
        <v>266.64963322591728</v>
      </c>
      <c r="O7">
        <v>13.081463163889193</v>
      </c>
      <c r="P7">
        <v>0.13219498760671991</v>
      </c>
      <c r="Q7">
        <v>2.6061377187242734</v>
      </c>
      <c r="R7">
        <v>4.842768466588267E-8</v>
      </c>
      <c r="S7">
        <v>0.5</v>
      </c>
      <c r="T7">
        <v>0</v>
      </c>
      <c r="U7"/>
      <c r="V7"/>
      <c r="W7"/>
      <c r="X7"/>
      <c r="Y7"/>
      <c r="Z7"/>
      <c r="AA7"/>
      <c r="AB7"/>
      <c r="AC7"/>
      <c r="AD7">
        <v>1</v>
      </c>
      <c r="AE7">
        <v>2</v>
      </c>
      <c r="AF7">
        <v>17.37</v>
      </c>
      <c r="AI7">
        <v>2</v>
      </c>
      <c r="AJ7">
        <v>0</v>
      </c>
    </row>
    <row r="8" spans="3:37" x14ac:dyDescent="0.45">
      <c r="C8">
        <v>4</v>
      </c>
      <c r="D8">
        <v>266.64963322591728</v>
      </c>
      <c r="E8">
        <v>13.081463163889193</v>
      </c>
      <c r="F8">
        <v>0.13219498760671991</v>
      </c>
      <c r="G8">
        <v>2.6061377187242734</v>
      </c>
      <c r="H8">
        <v>4.842768466588267E-8</v>
      </c>
      <c r="I8">
        <v>0.5</v>
      </c>
      <c r="J8">
        <v>0</v>
      </c>
      <c r="K8"/>
      <c r="L8">
        <v>4</v>
      </c>
      <c r="M8">
        <v>20</v>
      </c>
      <c r="N8">
        <v>266.64963322591728</v>
      </c>
      <c r="O8">
        <v>13.081463163889193</v>
      </c>
      <c r="P8">
        <v>0.13219498760671991</v>
      </c>
      <c r="Q8">
        <v>2.6061377187242734</v>
      </c>
      <c r="R8">
        <v>4.842768466588267E-8</v>
      </c>
      <c r="S8">
        <v>0.5</v>
      </c>
      <c r="T8">
        <v>0</v>
      </c>
      <c r="U8"/>
      <c r="V8"/>
      <c r="W8"/>
      <c r="X8"/>
      <c r="Y8"/>
      <c r="Z8"/>
      <c r="AA8"/>
      <c r="AB8"/>
      <c r="AC8"/>
      <c r="AD8">
        <v>1</v>
      </c>
      <c r="AE8">
        <v>3</v>
      </c>
      <c r="AF8">
        <v>16.63</v>
      </c>
      <c r="AI8">
        <v>3</v>
      </c>
      <c r="AJ8">
        <v>0</v>
      </c>
    </row>
    <row r="9" spans="3:37" x14ac:dyDescent="0.45">
      <c r="C9">
        <v>5</v>
      </c>
      <c r="D9">
        <v>18.8048162914471</v>
      </c>
      <c r="E9">
        <v>18.804816291447104</v>
      </c>
      <c r="F9">
        <v>0.13125000000000001</v>
      </c>
      <c r="G9">
        <v>5.0970186718054826</v>
      </c>
      <c r="H9">
        <v>4.842768466588267E-8</v>
      </c>
      <c r="I9">
        <v>0.5</v>
      </c>
      <c r="J9">
        <v>0</v>
      </c>
      <c r="K9"/>
      <c r="L9">
        <v>5</v>
      </c>
      <c r="M9">
        <v>12</v>
      </c>
      <c r="N9">
        <v>18.8048162914471</v>
      </c>
      <c r="O9">
        <v>18.804816291447104</v>
      </c>
      <c r="P9">
        <v>0.13125000000000001</v>
      </c>
      <c r="Q9">
        <v>5.0970186718054826</v>
      </c>
      <c r="R9">
        <v>4.842768466588267E-8</v>
      </c>
      <c r="S9">
        <v>0.5</v>
      </c>
      <c r="T9">
        <v>0</v>
      </c>
      <c r="U9"/>
      <c r="V9"/>
      <c r="W9"/>
      <c r="X9"/>
      <c r="Y9"/>
      <c r="Z9"/>
      <c r="AA9"/>
      <c r="AB9"/>
      <c r="AC9"/>
      <c r="AD9">
        <v>1</v>
      </c>
      <c r="AE9">
        <v>4</v>
      </c>
      <c r="AF9">
        <v>16.07</v>
      </c>
      <c r="AI9">
        <v>4</v>
      </c>
      <c r="AJ9">
        <v>0</v>
      </c>
    </row>
    <row r="10" spans="3:37" x14ac:dyDescent="0.45">
      <c r="C10">
        <v>6</v>
      </c>
      <c r="D10">
        <v>266.64963322591728</v>
      </c>
      <c r="E10">
        <v>13.081463163889193</v>
      </c>
      <c r="F10">
        <v>0.13219498760671991</v>
      </c>
      <c r="G10">
        <v>2.6061377187242734</v>
      </c>
      <c r="H10">
        <v>4.842768466588267E-8</v>
      </c>
      <c r="I10">
        <v>0.5</v>
      </c>
      <c r="J10">
        <v>0</v>
      </c>
      <c r="K10"/>
      <c r="L10">
        <v>6</v>
      </c>
      <c r="M10">
        <v>20</v>
      </c>
      <c r="N10">
        <v>266.64963322591728</v>
      </c>
      <c r="O10">
        <v>13.081463163889193</v>
      </c>
      <c r="P10">
        <v>0.13219498760671991</v>
      </c>
      <c r="Q10">
        <v>2.6061377187242734</v>
      </c>
      <c r="R10">
        <v>4.842768466588267E-8</v>
      </c>
      <c r="S10">
        <v>0.5</v>
      </c>
      <c r="T10">
        <v>0</v>
      </c>
      <c r="U10"/>
      <c r="V10"/>
      <c r="W10"/>
      <c r="X10"/>
      <c r="Y10"/>
      <c r="Z10"/>
      <c r="AA10"/>
      <c r="AB10"/>
      <c r="AC10"/>
      <c r="AD10">
        <v>1</v>
      </c>
      <c r="AE10">
        <v>5</v>
      </c>
      <c r="AF10">
        <v>15.719999999999999</v>
      </c>
      <c r="AI10">
        <v>5</v>
      </c>
      <c r="AJ10">
        <v>0</v>
      </c>
    </row>
    <row r="11" spans="3:37" x14ac:dyDescent="0.45">
      <c r="K11"/>
      <c r="S11"/>
      <c r="T11"/>
      <c r="U11"/>
      <c r="V11"/>
      <c r="W11"/>
      <c r="X11"/>
      <c r="Y11"/>
      <c r="Z11"/>
      <c r="AA11"/>
      <c r="AB11"/>
      <c r="AC11"/>
      <c r="AD11">
        <v>1</v>
      </c>
      <c r="AE11">
        <v>6</v>
      </c>
      <c r="AF11">
        <v>16.387467043220067</v>
      </c>
      <c r="AI11">
        <v>6</v>
      </c>
      <c r="AJ11">
        <v>0</v>
      </c>
    </row>
    <row r="12" spans="3:37" x14ac:dyDescent="0.45">
      <c r="K12"/>
      <c r="S12"/>
      <c r="T12"/>
      <c r="U12"/>
      <c r="V12"/>
      <c r="W12"/>
      <c r="X12"/>
      <c r="Y12"/>
      <c r="Z12"/>
      <c r="AA12"/>
      <c r="AB12"/>
      <c r="AC12"/>
      <c r="AD12">
        <v>1</v>
      </c>
      <c r="AE12">
        <v>7</v>
      </c>
      <c r="AF12">
        <v>19.33562434427639</v>
      </c>
      <c r="AI12">
        <v>7</v>
      </c>
      <c r="AJ12">
        <v>0</v>
      </c>
    </row>
    <row r="13" spans="3:37" x14ac:dyDescent="0.45">
      <c r="K13"/>
      <c r="S13"/>
      <c r="T13"/>
      <c r="U13"/>
      <c r="V13"/>
      <c r="W13"/>
      <c r="X13"/>
      <c r="Y13"/>
      <c r="Z13"/>
      <c r="AA13"/>
      <c r="AB13"/>
      <c r="AC13"/>
      <c r="AD13">
        <v>1</v>
      </c>
      <c r="AE13">
        <v>8</v>
      </c>
      <c r="AF13">
        <v>23.690842603613149</v>
      </c>
      <c r="AI13">
        <v>8</v>
      </c>
      <c r="AJ13">
        <v>0</v>
      </c>
    </row>
    <row r="14" spans="3:37" x14ac:dyDescent="0.45">
      <c r="K14"/>
      <c r="S14"/>
      <c r="T14"/>
      <c r="U14"/>
      <c r="V14"/>
      <c r="W14"/>
      <c r="X14"/>
      <c r="Y14"/>
      <c r="Z14"/>
      <c r="AA14"/>
      <c r="AB14"/>
      <c r="AC14"/>
      <c r="AD14">
        <v>1</v>
      </c>
      <c r="AE14">
        <v>9</v>
      </c>
      <c r="AF14">
        <v>28.333189493007374</v>
      </c>
      <c r="AI14">
        <v>9</v>
      </c>
      <c r="AJ14">
        <v>0</v>
      </c>
    </row>
    <row r="15" spans="3:37" x14ac:dyDescent="0.45">
      <c r="K15"/>
      <c r="S15"/>
      <c r="T15"/>
      <c r="U15"/>
      <c r="V15"/>
      <c r="W15"/>
      <c r="X15"/>
      <c r="Y15"/>
      <c r="Z15"/>
      <c r="AA15"/>
      <c r="AB15"/>
      <c r="AC15"/>
      <c r="AD15">
        <v>1</v>
      </c>
      <c r="AE15">
        <v>10</v>
      </c>
      <c r="AF15">
        <v>32.545602879786379</v>
      </c>
      <c r="AI15">
        <v>10</v>
      </c>
      <c r="AJ15">
        <v>0</v>
      </c>
    </row>
    <row r="16" spans="3:37" x14ac:dyDescent="0.45">
      <c r="K16"/>
      <c r="S16"/>
      <c r="T16"/>
      <c r="U16"/>
      <c r="V16"/>
      <c r="W16"/>
      <c r="X16"/>
      <c r="Y16"/>
      <c r="Z16"/>
      <c r="AA16"/>
      <c r="AB16"/>
      <c r="AC16"/>
      <c r="AD16">
        <v>1</v>
      </c>
      <c r="AE16">
        <v>11</v>
      </c>
      <c r="AF16">
        <v>35.938232867849003</v>
      </c>
      <c r="AI16">
        <v>11</v>
      </c>
      <c r="AJ16">
        <v>0</v>
      </c>
    </row>
    <row r="17" spans="11:36" x14ac:dyDescent="0.45">
      <c r="K17"/>
      <c r="S17"/>
      <c r="T17"/>
      <c r="U17"/>
      <c r="V17"/>
      <c r="W17"/>
      <c r="X17"/>
      <c r="Y17"/>
      <c r="Z17"/>
      <c r="AA17"/>
      <c r="AB17"/>
      <c r="AC17"/>
      <c r="AD17">
        <v>1</v>
      </c>
      <c r="AE17">
        <v>12</v>
      </c>
      <c r="AF17">
        <v>38.341406297802749</v>
      </c>
      <c r="AI17">
        <v>12</v>
      </c>
      <c r="AJ17">
        <v>0</v>
      </c>
    </row>
    <row r="18" spans="11:36" x14ac:dyDescent="0.45">
      <c r="K18"/>
      <c r="S18"/>
      <c r="T18"/>
      <c r="U18"/>
      <c r="V18"/>
      <c r="W18"/>
      <c r="X18"/>
      <c r="Y18"/>
      <c r="Z18"/>
      <c r="AA18"/>
      <c r="AB18"/>
      <c r="AC18"/>
      <c r="AD18">
        <v>1</v>
      </c>
      <c r="AE18">
        <v>13</v>
      </c>
      <c r="AF18">
        <v>39.729242482411742</v>
      </c>
      <c r="AI18">
        <v>13</v>
      </c>
      <c r="AJ18">
        <v>0</v>
      </c>
    </row>
    <row r="19" spans="11:36" x14ac:dyDescent="0.45">
      <c r="K19"/>
      <c r="S19"/>
      <c r="T19"/>
      <c r="U19"/>
      <c r="V19"/>
      <c r="W19"/>
      <c r="X19"/>
      <c r="Y19"/>
      <c r="Z19"/>
      <c r="AA19"/>
      <c r="AB19"/>
      <c r="AC19"/>
      <c r="AD19">
        <v>1</v>
      </c>
      <c r="AE19">
        <v>14</v>
      </c>
      <c r="AF19">
        <v>40.083667944056209</v>
      </c>
      <c r="AI19">
        <v>14</v>
      </c>
      <c r="AJ19">
        <v>0</v>
      </c>
    </row>
    <row r="20" spans="11:36" x14ac:dyDescent="0.45">
      <c r="K20"/>
      <c r="S20"/>
      <c r="T20"/>
      <c r="U20"/>
      <c r="V20"/>
      <c r="W20"/>
      <c r="X20"/>
      <c r="Y20"/>
      <c r="Z20"/>
      <c r="AA20"/>
      <c r="AB20"/>
      <c r="AC20"/>
      <c r="AD20">
        <v>1</v>
      </c>
      <c r="AE20">
        <v>15</v>
      </c>
      <c r="AF20">
        <v>39.535323202286037</v>
      </c>
      <c r="AI20">
        <v>15</v>
      </c>
      <c r="AJ20">
        <v>0</v>
      </c>
    </row>
    <row r="21" spans="11:36" x14ac:dyDescent="0.45">
      <c r="K21"/>
      <c r="S21"/>
      <c r="T21"/>
      <c r="U21"/>
      <c r="V21"/>
      <c r="W21"/>
      <c r="X21"/>
      <c r="Y21"/>
      <c r="Z21"/>
      <c r="AA21"/>
      <c r="AB21"/>
      <c r="AC21"/>
      <c r="AD21">
        <v>1</v>
      </c>
      <c r="AE21">
        <v>16</v>
      </c>
      <c r="AF21">
        <v>38.16753102903688</v>
      </c>
      <c r="AI21">
        <v>16</v>
      </c>
      <c r="AJ21">
        <v>0</v>
      </c>
    </row>
    <row r="22" spans="11:36" x14ac:dyDescent="0.45">
      <c r="K22"/>
      <c r="S22"/>
      <c r="T22"/>
      <c r="U22"/>
      <c r="V22"/>
      <c r="W22"/>
      <c r="X22"/>
      <c r="Y22"/>
      <c r="Z22"/>
      <c r="AA22"/>
      <c r="AB22"/>
      <c r="AC22"/>
      <c r="AD22">
        <v>1</v>
      </c>
      <c r="AE22">
        <v>17</v>
      </c>
      <c r="AF22">
        <v>36.065911431568686</v>
      </c>
      <c r="AI22">
        <v>17</v>
      </c>
      <c r="AJ22">
        <v>0</v>
      </c>
    </row>
    <row r="23" spans="11:36" x14ac:dyDescent="0.45">
      <c r="K23"/>
      <c r="S23"/>
      <c r="T23"/>
      <c r="U23"/>
      <c r="V23"/>
      <c r="W23"/>
      <c r="X23"/>
      <c r="Y23"/>
      <c r="Z23"/>
      <c r="AA23"/>
      <c r="AB23"/>
      <c r="AC23"/>
      <c r="AD23">
        <v>1</v>
      </c>
      <c r="AE23">
        <v>18</v>
      </c>
      <c r="AF23">
        <v>33.268603984865621</v>
      </c>
      <c r="AI23">
        <v>18</v>
      </c>
      <c r="AJ23">
        <v>0</v>
      </c>
    </row>
    <row r="24" spans="11:36" x14ac:dyDescent="0.45">
      <c r="K24"/>
      <c r="S24"/>
      <c r="T24"/>
      <c r="U24"/>
      <c r="V24"/>
      <c r="W24"/>
      <c r="X24"/>
      <c r="Y24"/>
      <c r="Z24"/>
      <c r="AA24"/>
      <c r="AB24"/>
      <c r="AC24"/>
      <c r="AD24">
        <v>1</v>
      </c>
      <c r="AE24">
        <v>19</v>
      </c>
      <c r="AF24">
        <v>30.042435078699143</v>
      </c>
      <c r="AI24">
        <v>19</v>
      </c>
      <c r="AJ24">
        <v>0</v>
      </c>
    </row>
    <row r="25" spans="11:36" x14ac:dyDescent="0.45">
      <c r="K25"/>
      <c r="S25"/>
      <c r="T25"/>
      <c r="U25"/>
      <c r="V25"/>
      <c r="W25"/>
      <c r="X25"/>
      <c r="Y25"/>
      <c r="Z25"/>
      <c r="AA25"/>
      <c r="AB25"/>
      <c r="AC25"/>
      <c r="AD25">
        <v>1</v>
      </c>
      <c r="AE25">
        <v>20</v>
      </c>
      <c r="AF25">
        <v>26.820923660417041</v>
      </c>
      <c r="AI25">
        <v>20</v>
      </c>
      <c r="AJ25">
        <v>0</v>
      </c>
    </row>
    <row r="26" spans="11:36" x14ac:dyDescent="0.45">
      <c r="K26"/>
      <c r="S26"/>
      <c r="T26"/>
      <c r="U26"/>
      <c r="V26"/>
      <c r="W26"/>
      <c r="X26"/>
      <c r="Y26"/>
      <c r="Z26"/>
      <c r="AA26"/>
      <c r="AB26"/>
      <c r="AC26"/>
      <c r="AD26">
        <v>1</v>
      </c>
      <c r="AE26">
        <v>21</v>
      </c>
      <c r="AF26">
        <v>24.19</v>
      </c>
      <c r="AI26">
        <v>21</v>
      </c>
      <c r="AJ26">
        <v>0</v>
      </c>
    </row>
    <row r="27" spans="11:36" x14ac:dyDescent="0.45">
      <c r="K27"/>
      <c r="S27"/>
      <c r="T27"/>
      <c r="U27"/>
      <c r="V27"/>
      <c r="W27"/>
      <c r="X27"/>
      <c r="Y27"/>
      <c r="Z27"/>
      <c r="AA27"/>
      <c r="AB27"/>
      <c r="AC27"/>
      <c r="AD27">
        <v>1</v>
      </c>
      <c r="AE27">
        <v>22</v>
      </c>
      <c r="AF27">
        <v>22.41</v>
      </c>
      <c r="AI27">
        <v>22</v>
      </c>
      <c r="AJ27">
        <v>0</v>
      </c>
    </row>
    <row r="28" spans="11:36" x14ac:dyDescent="0.45">
      <c r="K28"/>
      <c r="S28"/>
      <c r="T28"/>
      <c r="U28"/>
      <c r="V28"/>
      <c r="W28"/>
      <c r="X28"/>
      <c r="Y28"/>
      <c r="Z28"/>
      <c r="AA28"/>
      <c r="AB28"/>
      <c r="AC28"/>
      <c r="AD28">
        <v>1</v>
      </c>
      <c r="AE28">
        <v>23</v>
      </c>
      <c r="AF28">
        <v>20.79</v>
      </c>
      <c r="AI28">
        <v>23</v>
      </c>
      <c r="AJ28">
        <v>0</v>
      </c>
    </row>
    <row r="29" spans="11:36" x14ac:dyDescent="0.45">
      <c r="K29"/>
      <c r="S29"/>
      <c r="T29"/>
      <c r="U29"/>
      <c r="V29"/>
      <c r="W29"/>
      <c r="X29"/>
      <c r="Y29"/>
      <c r="Z29"/>
      <c r="AA29"/>
      <c r="AB29"/>
      <c r="AC29"/>
      <c r="AD29">
        <v>1</v>
      </c>
      <c r="AE29">
        <v>24</v>
      </c>
      <c r="AF29">
        <v>19.41</v>
      </c>
      <c r="AI29">
        <v>24</v>
      </c>
      <c r="AJ29">
        <v>0</v>
      </c>
    </row>
    <row r="30" spans="11:36" x14ac:dyDescent="0.45">
      <c r="K30"/>
      <c r="S30"/>
      <c r="T30"/>
      <c r="U30"/>
      <c r="V30"/>
      <c r="W30"/>
      <c r="X30"/>
      <c r="Y30"/>
      <c r="Z30"/>
      <c r="AA30"/>
      <c r="AB30"/>
      <c r="AC30"/>
      <c r="AD30">
        <v>2</v>
      </c>
      <c r="AE30">
        <v>0</v>
      </c>
      <c r="AF30">
        <v>19.41</v>
      </c>
    </row>
    <row r="31" spans="11:36" x14ac:dyDescent="0.45">
      <c r="K31"/>
      <c r="S31"/>
      <c r="T31"/>
      <c r="U31"/>
      <c r="V31"/>
      <c r="W31"/>
      <c r="X31"/>
      <c r="Y31"/>
      <c r="Z31"/>
      <c r="AA31"/>
      <c r="AB31"/>
      <c r="AC31"/>
      <c r="AD31">
        <v>2</v>
      </c>
      <c r="AE31">
        <v>1</v>
      </c>
      <c r="AF31">
        <v>18.28</v>
      </c>
    </row>
    <row r="32" spans="11:36" x14ac:dyDescent="0.45">
      <c r="K32"/>
      <c r="S32"/>
      <c r="T32"/>
      <c r="U32"/>
      <c r="V32"/>
      <c r="W32"/>
      <c r="X32"/>
      <c r="Y32"/>
      <c r="Z32"/>
      <c r="AA32"/>
      <c r="AB32"/>
      <c r="AC32"/>
      <c r="AD32">
        <v>2</v>
      </c>
      <c r="AE32">
        <v>2</v>
      </c>
      <c r="AF32">
        <v>17.37</v>
      </c>
    </row>
    <row r="33" spans="11:32" x14ac:dyDescent="0.45">
      <c r="K33"/>
      <c r="S33"/>
      <c r="T33"/>
      <c r="U33"/>
      <c r="V33"/>
      <c r="W33"/>
      <c r="X33"/>
      <c r="Y33"/>
      <c r="Z33"/>
      <c r="AA33"/>
      <c r="AB33"/>
      <c r="AC33"/>
      <c r="AD33">
        <v>2</v>
      </c>
      <c r="AE33">
        <v>3</v>
      </c>
      <c r="AF33">
        <v>16.63</v>
      </c>
    </row>
    <row r="34" spans="11:32" x14ac:dyDescent="0.45">
      <c r="K34"/>
      <c r="S34"/>
      <c r="T34"/>
      <c r="U34"/>
      <c r="V34"/>
      <c r="W34"/>
      <c r="X34"/>
      <c r="Y34"/>
      <c r="Z34"/>
      <c r="AA34"/>
      <c r="AB34"/>
      <c r="AC34"/>
      <c r="AD34">
        <v>2</v>
      </c>
      <c r="AE34">
        <v>4</v>
      </c>
      <c r="AF34">
        <v>16.07</v>
      </c>
    </row>
    <row r="35" spans="11:32" x14ac:dyDescent="0.45">
      <c r="K35"/>
      <c r="S35"/>
      <c r="T35"/>
      <c r="U35"/>
      <c r="V35"/>
      <c r="W35"/>
      <c r="X35"/>
      <c r="Y35"/>
      <c r="Z35"/>
      <c r="AA35"/>
      <c r="AB35"/>
      <c r="AC35"/>
      <c r="AD35">
        <v>2</v>
      </c>
      <c r="AE35">
        <v>5</v>
      </c>
      <c r="AF35">
        <v>15.719999999999999</v>
      </c>
    </row>
    <row r="36" spans="11:32" x14ac:dyDescent="0.45">
      <c r="K36"/>
      <c r="S36"/>
      <c r="T36"/>
      <c r="U36"/>
      <c r="V36"/>
      <c r="W36"/>
      <c r="X36"/>
      <c r="Y36"/>
      <c r="Z36"/>
      <c r="AA36"/>
      <c r="AB36"/>
      <c r="AC36"/>
      <c r="AD36">
        <v>2</v>
      </c>
      <c r="AE36">
        <v>6</v>
      </c>
      <c r="AF36">
        <v>18.897335216100327</v>
      </c>
    </row>
    <row r="37" spans="11:32" x14ac:dyDescent="0.45">
      <c r="K37"/>
      <c r="S37"/>
      <c r="T37"/>
      <c r="U37"/>
      <c r="V37"/>
      <c r="W37"/>
      <c r="X37"/>
      <c r="Y37"/>
      <c r="Z37"/>
      <c r="AA37"/>
      <c r="AB37"/>
      <c r="AC37"/>
      <c r="AD37">
        <v>2</v>
      </c>
      <c r="AE37">
        <v>7</v>
      </c>
      <c r="AF37">
        <v>27.998121721381949</v>
      </c>
    </row>
    <row r="38" spans="11:32" x14ac:dyDescent="0.45">
      <c r="K38"/>
      <c r="S38"/>
      <c r="T38"/>
      <c r="U38"/>
      <c r="V38"/>
      <c r="W38"/>
      <c r="X38"/>
      <c r="Y38"/>
      <c r="Z38"/>
      <c r="AA38"/>
      <c r="AB38"/>
      <c r="AC38"/>
      <c r="AD38">
        <v>2</v>
      </c>
      <c r="AE38">
        <v>8</v>
      </c>
      <c r="AF38">
        <v>40.414213018065745</v>
      </c>
    </row>
    <row r="39" spans="11:32" x14ac:dyDescent="0.45">
      <c r="K39"/>
      <c r="S39"/>
      <c r="T39"/>
      <c r="U39"/>
      <c r="V39"/>
      <c r="W39"/>
      <c r="X39"/>
      <c r="Y39"/>
      <c r="Z39"/>
      <c r="AA39"/>
      <c r="AB39"/>
      <c r="AC39"/>
      <c r="AD39">
        <v>2</v>
      </c>
      <c r="AE39">
        <v>9</v>
      </c>
      <c r="AF39">
        <v>53.505947465036883</v>
      </c>
    </row>
    <row r="40" spans="11:32" x14ac:dyDescent="0.45">
      <c r="K40"/>
      <c r="S40"/>
      <c r="T40"/>
      <c r="U40"/>
      <c r="V40"/>
      <c r="W40"/>
      <c r="X40"/>
      <c r="Y40"/>
      <c r="Z40"/>
      <c r="AA40"/>
      <c r="AB40"/>
      <c r="AC40"/>
      <c r="AD40">
        <v>2</v>
      </c>
      <c r="AE40">
        <v>10</v>
      </c>
      <c r="AF40">
        <v>65.408014398931883</v>
      </c>
    </row>
    <row r="41" spans="11:32" x14ac:dyDescent="0.45">
      <c r="K41"/>
      <c r="S41"/>
      <c r="T41"/>
      <c r="U41"/>
      <c r="V41"/>
      <c r="W41"/>
      <c r="X41"/>
      <c r="Y41"/>
      <c r="Z41"/>
      <c r="AA41"/>
      <c r="AB41"/>
      <c r="AC41"/>
      <c r="AD41">
        <v>2</v>
      </c>
      <c r="AE41">
        <v>11</v>
      </c>
      <c r="AF41">
        <v>74.971164339245007</v>
      </c>
    </row>
    <row r="42" spans="11:32" x14ac:dyDescent="0.45">
      <c r="K42"/>
      <c r="S42"/>
      <c r="T42"/>
      <c r="U42"/>
      <c r="V42"/>
      <c r="W42"/>
      <c r="X42"/>
      <c r="Y42"/>
      <c r="Z42"/>
      <c r="AA42"/>
      <c r="AB42"/>
      <c r="AC42"/>
      <c r="AD42">
        <v>2</v>
      </c>
      <c r="AE42">
        <v>12</v>
      </c>
      <c r="AF42">
        <v>81.387031489013722</v>
      </c>
    </row>
    <row r="43" spans="11:32" x14ac:dyDescent="0.45">
      <c r="K43"/>
      <c r="S43"/>
      <c r="T43"/>
      <c r="U43"/>
      <c r="V43"/>
      <c r="W43"/>
      <c r="X43"/>
      <c r="Y43"/>
      <c r="Z43"/>
      <c r="AA43"/>
      <c r="AB43"/>
      <c r="AC43"/>
      <c r="AD43">
        <v>2</v>
      </c>
      <c r="AE43">
        <v>13</v>
      </c>
      <c r="AF43">
        <v>84.366212412058701</v>
      </c>
    </row>
    <row r="44" spans="11:32" x14ac:dyDescent="0.45">
      <c r="K44"/>
      <c r="S44"/>
      <c r="T44"/>
      <c r="U44"/>
      <c r="V44"/>
      <c r="W44"/>
      <c r="X44"/>
      <c r="Y44"/>
      <c r="Z44"/>
      <c r="AA44"/>
      <c r="AB44"/>
      <c r="AC44"/>
      <c r="AD44">
        <v>2</v>
      </c>
      <c r="AE44">
        <v>14</v>
      </c>
      <c r="AF44">
        <v>83.618339720281043</v>
      </c>
    </row>
    <row r="45" spans="11:32" x14ac:dyDescent="0.45">
      <c r="K45"/>
      <c r="S45"/>
      <c r="T45"/>
      <c r="U45"/>
      <c r="V45"/>
      <c r="W45"/>
      <c r="X45"/>
      <c r="Y45"/>
      <c r="Z45"/>
      <c r="AA45"/>
      <c r="AB45"/>
      <c r="AC45"/>
      <c r="AD45">
        <v>2</v>
      </c>
      <c r="AE45">
        <v>15</v>
      </c>
      <c r="AF45">
        <v>79.476616011430181</v>
      </c>
    </row>
    <row r="46" spans="11:32" x14ac:dyDescent="0.45">
      <c r="K46"/>
      <c r="S46"/>
      <c r="T46"/>
      <c r="U46"/>
      <c r="V46"/>
      <c r="W46"/>
      <c r="X46"/>
      <c r="Y46"/>
      <c r="Z46"/>
      <c r="AA46"/>
      <c r="AB46"/>
      <c r="AC46"/>
      <c r="AD46">
        <v>2</v>
      </c>
      <c r="AE46">
        <v>16</v>
      </c>
      <c r="AF46">
        <v>72.277655145184383</v>
      </c>
    </row>
    <row r="47" spans="11:32" x14ac:dyDescent="0.45">
      <c r="K47"/>
      <c r="S47"/>
      <c r="T47"/>
      <c r="U47"/>
      <c r="V47"/>
      <c r="W47"/>
      <c r="X47"/>
      <c r="Y47"/>
      <c r="Z47"/>
      <c r="AA47"/>
      <c r="AB47"/>
      <c r="AC47"/>
      <c r="AD47">
        <v>2</v>
      </c>
      <c r="AE47">
        <v>17</v>
      </c>
      <c r="AF47">
        <v>62.729557157843438</v>
      </c>
    </row>
    <row r="48" spans="11:32" x14ac:dyDescent="0.45">
      <c r="K48"/>
      <c r="S48"/>
      <c r="T48"/>
      <c r="U48"/>
      <c r="V48"/>
      <c r="W48"/>
      <c r="X48"/>
      <c r="Y48"/>
      <c r="Z48"/>
      <c r="AA48"/>
      <c r="AB48"/>
      <c r="AC48"/>
      <c r="AD48">
        <v>2</v>
      </c>
      <c r="AE48">
        <v>18</v>
      </c>
      <c r="AF48">
        <v>51.543019924328092</v>
      </c>
    </row>
    <row r="49" spans="11:32" x14ac:dyDescent="0.45">
      <c r="K49"/>
      <c r="S49"/>
      <c r="T49"/>
      <c r="U49"/>
      <c r="V49"/>
      <c r="W49"/>
      <c r="X49"/>
      <c r="Y49"/>
      <c r="Z49"/>
      <c r="AA49"/>
      <c r="AB49"/>
      <c r="AC49"/>
      <c r="AD49">
        <v>2</v>
      </c>
      <c r="AE49">
        <v>19</v>
      </c>
      <c r="AF49">
        <v>40.132175393495721</v>
      </c>
    </row>
    <row r="50" spans="11:32" x14ac:dyDescent="0.45">
      <c r="K50"/>
      <c r="S50"/>
      <c r="T50"/>
      <c r="U50"/>
      <c r="V50"/>
      <c r="W50"/>
      <c r="X50"/>
      <c r="Y50"/>
      <c r="Z50"/>
      <c r="AA50"/>
      <c r="AB50"/>
      <c r="AC50"/>
      <c r="AD50">
        <v>2</v>
      </c>
      <c r="AE50">
        <v>20</v>
      </c>
      <c r="AF50">
        <v>30.264618302085204</v>
      </c>
    </row>
    <row r="51" spans="11:32" x14ac:dyDescent="0.45">
      <c r="K51"/>
      <c r="S51"/>
      <c r="T51"/>
      <c r="U51"/>
      <c r="V51"/>
      <c r="W51"/>
      <c r="X51"/>
      <c r="Y51"/>
      <c r="Z51"/>
      <c r="AA51"/>
      <c r="AB51"/>
      <c r="AC51"/>
      <c r="AD51">
        <v>2</v>
      </c>
      <c r="AE51">
        <v>21</v>
      </c>
      <c r="AF51">
        <v>24.19</v>
      </c>
    </row>
    <row r="52" spans="11:32" x14ac:dyDescent="0.45">
      <c r="K52"/>
      <c r="S52"/>
      <c r="T52"/>
      <c r="U52"/>
      <c r="V52"/>
      <c r="W52"/>
      <c r="X52"/>
      <c r="Y52"/>
      <c r="Z52"/>
      <c r="AA52"/>
      <c r="AB52"/>
      <c r="AC52"/>
      <c r="AD52">
        <v>2</v>
      </c>
      <c r="AE52">
        <v>22</v>
      </c>
      <c r="AF52">
        <v>22.41</v>
      </c>
    </row>
    <row r="53" spans="11:32" x14ac:dyDescent="0.45">
      <c r="K53"/>
      <c r="S53"/>
      <c r="T53"/>
      <c r="U53"/>
      <c r="V53"/>
      <c r="W53"/>
      <c r="X53"/>
      <c r="Y53"/>
      <c r="Z53"/>
      <c r="AA53"/>
      <c r="AB53"/>
      <c r="AC53"/>
      <c r="AD53">
        <v>2</v>
      </c>
      <c r="AE53">
        <v>23</v>
      </c>
      <c r="AF53">
        <v>20.79</v>
      </c>
    </row>
    <row r="54" spans="11:32" x14ac:dyDescent="0.45">
      <c r="K54"/>
      <c r="S54"/>
      <c r="T54"/>
      <c r="U54"/>
      <c r="V54"/>
      <c r="W54"/>
      <c r="X54"/>
      <c r="Y54"/>
      <c r="Z54"/>
      <c r="AA54"/>
      <c r="AB54"/>
      <c r="AC54"/>
      <c r="AD54">
        <v>2</v>
      </c>
      <c r="AE54">
        <v>24</v>
      </c>
      <c r="AF54">
        <v>19.41</v>
      </c>
    </row>
    <row r="55" spans="11:32" x14ac:dyDescent="0.45">
      <c r="K55"/>
      <c r="S55"/>
      <c r="T55"/>
      <c r="U55"/>
      <c r="V55"/>
      <c r="W55"/>
      <c r="X55"/>
      <c r="Y55"/>
      <c r="Z55"/>
      <c r="AA55"/>
      <c r="AB55"/>
      <c r="AC55"/>
      <c r="AD55">
        <v>3</v>
      </c>
      <c r="AE55">
        <v>0</v>
      </c>
      <c r="AF55">
        <v>19.41</v>
      </c>
    </row>
    <row r="56" spans="11:32" x14ac:dyDescent="0.45">
      <c r="K56"/>
      <c r="S56"/>
      <c r="T56"/>
      <c r="U56"/>
      <c r="V56"/>
      <c r="W56"/>
      <c r="X56"/>
      <c r="Y56"/>
      <c r="Z56"/>
      <c r="AA56"/>
      <c r="AB56"/>
      <c r="AC56"/>
      <c r="AD56">
        <v>3</v>
      </c>
      <c r="AE56">
        <v>1</v>
      </c>
      <c r="AF56">
        <v>18.28</v>
      </c>
    </row>
    <row r="57" spans="11:32" x14ac:dyDescent="0.45">
      <c r="K57"/>
      <c r="S57"/>
      <c r="T57"/>
      <c r="U57"/>
      <c r="V57"/>
      <c r="W57"/>
      <c r="X57"/>
      <c r="Y57"/>
      <c r="Z57"/>
      <c r="AA57"/>
      <c r="AB57"/>
      <c r="AC57"/>
      <c r="AD57">
        <v>3</v>
      </c>
      <c r="AE57">
        <v>2</v>
      </c>
      <c r="AF57">
        <v>17.37</v>
      </c>
    </row>
    <row r="58" spans="11:32" x14ac:dyDescent="0.45">
      <c r="K58"/>
      <c r="S58"/>
      <c r="T58"/>
      <c r="U58"/>
      <c r="V58"/>
      <c r="W58"/>
      <c r="X58"/>
      <c r="Y58"/>
      <c r="Z58"/>
      <c r="AA58"/>
      <c r="AB58"/>
      <c r="AC58"/>
      <c r="AD58">
        <v>3</v>
      </c>
      <c r="AE58">
        <v>3</v>
      </c>
      <c r="AF58">
        <v>16.63</v>
      </c>
    </row>
    <row r="59" spans="11:32" x14ac:dyDescent="0.45">
      <c r="K59"/>
      <c r="S59"/>
      <c r="T59"/>
      <c r="U59"/>
      <c r="V59"/>
      <c r="W59"/>
      <c r="X59"/>
      <c r="Y59"/>
      <c r="Z59"/>
      <c r="AA59"/>
      <c r="AB59"/>
      <c r="AC59"/>
      <c r="AD59">
        <v>3</v>
      </c>
      <c r="AE59">
        <v>4</v>
      </c>
      <c r="AF59">
        <v>16.07</v>
      </c>
    </row>
    <row r="60" spans="11:32" x14ac:dyDescent="0.45">
      <c r="K60"/>
      <c r="S60"/>
      <c r="T60"/>
      <c r="U60"/>
      <c r="V60"/>
      <c r="W60"/>
      <c r="X60"/>
      <c r="Y60"/>
      <c r="Z60"/>
      <c r="AA60"/>
      <c r="AB60"/>
      <c r="AC60"/>
      <c r="AD60">
        <v>3</v>
      </c>
      <c r="AE60">
        <v>5</v>
      </c>
      <c r="AF60">
        <v>15.719999999999999</v>
      </c>
    </row>
    <row r="61" spans="11:32" x14ac:dyDescent="0.45">
      <c r="K61"/>
      <c r="S61"/>
      <c r="T61"/>
      <c r="U61"/>
      <c r="V61"/>
      <c r="W61"/>
      <c r="X61"/>
      <c r="Y61"/>
      <c r="Z61"/>
      <c r="AA61"/>
      <c r="AB61"/>
      <c r="AC61"/>
      <c r="AD61">
        <v>3</v>
      </c>
      <c r="AE61">
        <v>6</v>
      </c>
      <c r="AF61">
        <v>20.486699376317471</v>
      </c>
    </row>
    <row r="62" spans="11:32" x14ac:dyDescent="0.45">
      <c r="K62"/>
      <c r="S62"/>
      <c r="T62"/>
      <c r="U62"/>
      <c r="V62"/>
      <c r="W62"/>
      <c r="X62"/>
      <c r="Y62"/>
      <c r="Z62"/>
      <c r="AA62"/>
      <c r="AB62"/>
      <c r="AC62"/>
      <c r="AD62">
        <v>3</v>
      </c>
      <c r="AE62">
        <v>7</v>
      </c>
      <c r="AF62">
        <v>26.656840934541556</v>
      </c>
    </row>
    <row r="63" spans="11:32" x14ac:dyDescent="0.45">
      <c r="K63"/>
      <c r="S63"/>
      <c r="T63"/>
      <c r="U63"/>
      <c r="V63"/>
      <c r="W63"/>
      <c r="X63"/>
      <c r="Y63"/>
      <c r="Z63"/>
      <c r="AA63"/>
      <c r="AB63"/>
      <c r="AC63"/>
      <c r="AD63">
        <v>3</v>
      </c>
      <c r="AE63">
        <v>8</v>
      </c>
      <c r="AF63">
        <v>27.982906727795179</v>
      </c>
    </row>
    <row r="64" spans="11:32" x14ac:dyDescent="0.45">
      <c r="K64"/>
      <c r="S64"/>
      <c r="T64"/>
      <c r="U64"/>
      <c r="V64"/>
      <c r="W64"/>
      <c r="X64"/>
      <c r="Y64"/>
      <c r="Z64"/>
      <c r="AA64"/>
      <c r="AB64"/>
      <c r="AC64"/>
      <c r="AD64">
        <v>3</v>
      </c>
      <c r="AE64">
        <v>9</v>
      </c>
      <c r="AF64">
        <v>29.153763670148905</v>
      </c>
    </row>
    <row r="65" spans="11:32" x14ac:dyDescent="0.45">
      <c r="K65"/>
      <c r="S65"/>
      <c r="T65"/>
      <c r="U65"/>
      <c r="V65"/>
      <c r="W65"/>
      <c r="X65"/>
      <c r="Y65"/>
      <c r="Z65"/>
      <c r="AA65"/>
      <c r="AB65"/>
      <c r="AC65"/>
      <c r="AD65">
        <v>3</v>
      </c>
      <c r="AE65">
        <v>10</v>
      </c>
      <c r="AF65">
        <v>32.728917223368214</v>
      </c>
    </row>
    <row r="66" spans="11:32" x14ac:dyDescent="0.45">
      <c r="K66"/>
      <c r="S66"/>
      <c r="T66"/>
      <c r="U66"/>
      <c r="V66"/>
      <c r="W66"/>
      <c r="X66"/>
      <c r="Y66"/>
      <c r="Z66"/>
      <c r="AA66"/>
      <c r="AB66"/>
      <c r="AC66"/>
      <c r="AD66">
        <v>3</v>
      </c>
      <c r="AE66">
        <v>11</v>
      </c>
      <c r="AF66">
        <v>35.549882457186428</v>
      </c>
    </row>
    <row r="67" spans="11:32" x14ac:dyDescent="0.45">
      <c r="K67"/>
      <c r="S67"/>
      <c r="T67"/>
      <c r="U67"/>
      <c r="V67"/>
      <c r="W67"/>
      <c r="X67"/>
      <c r="Y67"/>
      <c r="Z67"/>
      <c r="AA67"/>
      <c r="AB67"/>
      <c r="AC67"/>
      <c r="AD67">
        <v>3</v>
      </c>
      <c r="AE67">
        <v>12</v>
      </c>
      <c r="AF67">
        <v>37.561062829679805</v>
      </c>
    </row>
    <row r="68" spans="11:32" x14ac:dyDescent="0.45">
      <c r="K68"/>
      <c r="S68"/>
      <c r="T68"/>
      <c r="U68"/>
      <c r="V68"/>
      <c r="W68"/>
      <c r="X68"/>
      <c r="Y68"/>
      <c r="Z68"/>
      <c r="AA68"/>
      <c r="AB68"/>
      <c r="AC68"/>
      <c r="AD68">
        <v>3</v>
      </c>
      <c r="AE68">
        <v>13</v>
      </c>
      <c r="AF68">
        <v>38.789850826501564</v>
      </c>
    </row>
    <row r="69" spans="11:32" x14ac:dyDescent="0.45">
      <c r="K69"/>
      <c r="S69"/>
      <c r="T69"/>
      <c r="U69"/>
      <c r="V69"/>
      <c r="W69"/>
      <c r="X69"/>
      <c r="Y69"/>
      <c r="Z69"/>
      <c r="AA69"/>
      <c r="AB69"/>
      <c r="AC69"/>
      <c r="AD69">
        <v>3</v>
      </c>
      <c r="AE69">
        <v>14</v>
      </c>
      <c r="AF69">
        <v>39.254647894926464</v>
      </c>
    </row>
    <row r="70" spans="11:32" x14ac:dyDescent="0.45">
      <c r="K70"/>
      <c r="S70"/>
      <c r="T70"/>
      <c r="U70"/>
      <c r="V70"/>
      <c r="W70"/>
      <c r="X70"/>
      <c r="Y70"/>
      <c r="Z70"/>
      <c r="AA70"/>
      <c r="AB70"/>
      <c r="AC70"/>
      <c r="AD70">
        <v>3</v>
      </c>
      <c r="AE70">
        <v>15</v>
      </c>
      <c r="AF70">
        <v>39.059463114031885</v>
      </c>
    </row>
    <row r="71" spans="11:32" x14ac:dyDescent="0.45">
      <c r="K71"/>
      <c r="S71"/>
      <c r="T71"/>
      <c r="U71"/>
      <c r="V71"/>
      <c r="W71"/>
      <c r="X71"/>
      <c r="Y71"/>
      <c r="Z71"/>
      <c r="AA71"/>
      <c r="AB71"/>
      <c r="AC71"/>
      <c r="AD71">
        <v>3</v>
      </c>
      <c r="AE71">
        <v>16</v>
      </c>
      <c r="AF71">
        <v>38.238817640945427</v>
      </c>
    </row>
    <row r="72" spans="11:32" x14ac:dyDescent="0.45">
      <c r="K72"/>
      <c r="S72"/>
      <c r="T72"/>
      <c r="U72"/>
      <c r="V72"/>
      <c r="W72"/>
      <c r="X72"/>
      <c r="Y72"/>
      <c r="Z72"/>
      <c r="AA72"/>
      <c r="AB72"/>
      <c r="AC72"/>
      <c r="AD72">
        <v>3</v>
      </c>
      <c r="AE72">
        <v>17</v>
      </c>
      <c r="AF72">
        <v>36.771340285827918</v>
      </c>
    </row>
    <row r="73" spans="11:32" x14ac:dyDescent="0.45">
      <c r="K73"/>
      <c r="S73"/>
      <c r="T73"/>
      <c r="U73"/>
      <c r="V73"/>
      <c r="W73"/>
      <c r="X73"/>
      <c r="Y73"/>
      <c r="Z73"/>
      <c r="AA73"/>
      <c r="AB73"/>
      <c r="AC73"/>
      <c r="AD73">
        <v>3</v>
      </c>
      <c r="AE73">
        <v>18</v>
      </c>
      <c r="AF73">
        <v>36.506323106066944</v>
      </c>
    </row>
    <row r="74" spans="11:32" x14ac:dyDescent="0.45">
      <c r="K74"/>
      <c r="S74"/>
      <c r="T74"/>
      <c r="U74"/>
      <c r="V74"/>
      <c r="W74"/>
      <c r="X74"/>
      <c r="Y74"/>
      <c r="Z74"/>
      <c r="AA74"/>
      <c r="AB74"/>
      <c r="AC74"/>
      <c r="AD74">
        <v>3</v>
      </c>
      <c r="AE74">
        <v>19</v>
      </c>
      <c r="AF74">
        <v>37.233848952924561</v>
      </c>
    </row>
    <row r="75" spans="11:32" x14ac:dyDescent="0.45">
      <c r="K75"/>
      <c r="S75"/>
      <c r="T75"/>
      <c r="U75"/>
      <c r="V75"/>
      <c r="W75"/>
      <c r="X75"/>
      <c r="Y75"/>
      <c r="Z75"/>
      <c r="AA75"/>
      <c r="AB75"/>
      <c r="AC75"/>
      <c r="AD75">
        <v>3</v>
      </c>
      <c r="AE75">
        <v>20</v>
      </c>
      <c r="AF75">
        <v>31.997781475094257</v>
      </c>
    </row>
    <row r="76" spans="11:32" x14ac:dyDescent="0.45">
      <c r="K76"/>
      <c r="S76"/>
      <c r="T76"/>
      <c r="U76"/>
      <c r="V76"/>
      <c r="W76"/>
      <c r="X76"/>
      <c r="Y76"/>
      <c r="Z76"/>
      <c r="AA76"/>
      <c r="AB76"/>
      <c r="AC76"/>
      <c r="AD76">
        <v>3</v>
      </c>
      <c r="AE76">
        <v>21</v>
      </c>
      <c r="AF76">
        <v>24.19</v>
      </c>
    </row>
    <row r="77" spans="11:32" x14ac:dyDescent="0.45">
      <c r="K77"/>
      <c r="S77"/>
      <c r="T77"/>
      <c r="U77"/>
      <c r="V77"/>
      <c r="W77"/>
      <c r="X77"/>
      <c r="Y77"/>
      <c r="Z77"/>
      <c r="AA77"/>
      <c r="AB77"/>
      <c r="AC77"/>
      <c r="AD77">
        <v>3</v>
      </c>
      <c r="AE77">
        <v>22</v>
      </c>
      <c r="AF77">
        <v>22.41</v>
      </c>
    </row>
    <row r="78" spans="11:32" x14ac:dyDescent="0.45">
      <c r="K78"/>
      <c r="S78"/>
      <c r="T78"/>
      <c r="U78"/>
      <c r="V78"/>
      <c r="W78"/>
      <c r="X78"/>
      <c r="Y78"/>
      <c r="Z78"/>
      <c r="AA78"/>
      <c r="AB78"/>
      <c r="AC78"/>
      <c r="AD78">
        <v>3</v>
      </c>
      <c r="AE78">
        <v>23</v>
      </c>
      <c r="AF78">
        <v>20.79</v>
      </c>
    </row>
    <row r="79" spans="11:32" x14ac:dyDescent="0.45">
      <c r="K79"/>
      <c r="S79"/>
      <c r="T79"/>
      <c r="U79"/>
      <c r="V79"/>
      <c r="W79"/>
      <c r="X79"/>
      <c r="Y79"/>
      <c r="Z79"/>
      <c r="AA79"/>
      <c r="AB79"/>
      <c r="AC79"/>
      <c r="AD79">
        <v>3</v>
      </c>
      <c r="AE79">
        <v>24</v>
      </c>
      <c r="AF79">
        <v>19.41</v>
      </c>
    </row>
    <row r="80" spans="11:32" x14ac:dyDescent="0.45">
      <c r="K80"/>
      <c r="S80"/>
      <c r="T80"/>
      <c r="U80"/>
      <c r="V80"/>
      <c r="W80"/>
      <c r="X80"/>
      <c r="Y80"/>
      <c r="Z80"/>
      <c r="AA80"/>
      <c r="AB80"/>
      <c r="AC80"/>
      <c r="AD80">
        <v>4</v>
      </c>
      <c r="AE80">
        <v>0</v>
      </c>
      <c r="AF80">
        <v>19.41</v>
      </c>
    </row>
    <row r="81" spans="11:32" x14ac:dyDescent="0.45">
      <c r="K81"/>
      <c r="S81"/>
      <c r="T81"/>
      <c r="U81"/>
      <c r="V81"/>
      <c r="W81"/>
      <c r="X81"/>
      <c r="Y81"/>
      <c r="Z81"/>
      <c r="AA81"/>
      <c r="AB81"/>
      <c r="AC81"/>
      <c r="AD81">
        <v>4</v>
      </c>
      <c r="AE81">
        <v>1</v>
      </c>
      <c r="AF81">
        <v>18.28</v>
      </c>
    </row>
    <row r="82" spans="11:32" x14ac:dyDescent="0.45">
      <c r="K82"/>
      <c r="S82"/>
      <c r="T82"/>
      <c r="U82"/>
      <c r="V82"/>
      <c r="W82"/>
      <c r="X82"/>
      <c r="Y82"/>
      <c r="Z82"/>
      <c r="AA82"/>
      <c r="AB82"/>
      <c r="AC82"/>
      <c r="AD82">
        <v>4</v>
      </c>
      <c r="AE82">
        <v>2</v>
      </c>
      <c r="AF82">
        <v>17.37</v>
      </c>
    </row>
    <row r="83" spans="11:32" x14ac:dyDescent="0.45">
      <c r="K83"/>
      <c r="S83"/>
      <c r="T83"/>
      <c r="U83"/>
      <c r="V83"/>
      <c r="W83"/>
      <c r="X83"/>
      <c r="Y83"/>
      <c r="Z83"/>
      <c r="AA83"/>
      <c r="AB83"/>
      <c r="AC83"/>
      <c r="AD83">
        <v>4</v>
      </c>
      <c r="AE83">
        <v>3</v>
      </c>
      <c r="AF83">
        <v>16.63</v>
      </c>
    </row>
    <row r="84" spans="11:32" x14ac:dyDescent="0.45">
      <c r="K84"/>
      <c r="S84"/>
      <c r="T84"/>
      <c r="U84"/>
      <c r="V84"/>
      <c r="W84"/>
      <c r="X84"/>
      <c r="Y84"/>
      <c r="Z84"/>
      <c r="AA84"/>
      <c r="AB84"/>
      <c r="AC84"/>
      <c r="AD84">
        <v>4</v>
      </c>
      <c r="AE84">
        <v>4</v>
      </c>
      <c r="AF84">
        <v>16.07</v>
      </c>
    </row>
    <row r="85" spans="11:32" x14ac:dyDescent="0.45">
      <c r="K85"/>
      <c r="S85"/>
      <c r="T85"/>
      <c r="U85"/>
      <c r="V85"/>
      <c r="W85"/>
      <c r="X85"/>
      <c r="Y85"/>
      <c r="Z85"/>
      <c r="AA85"/>
      <c r="AB85"/>
      <c r="AC85"/>
      <c r="AD85">
        <v>4</v>
      </c>
      <c r="AE85">
        <v>5</v>
      </c>
      <c r="AF85">
        <v>15.719999999999999</v>
      </c>
    </row>
    <row r="86" spans="11:32" x14ac:dyDescent="0.45">
      <c r="K86"/>
      <c r="S86"/>
      <c r="T86"/>
      <c r="U86"/>
      <c r="V86"/>
      <c r="W86"/>
      <c r="X86"/>
      <c r="Y86"/>
      <c r="Z86"/>
      <c r="AA86"/>
      <c r="AB86"/>
      <c r="AC86"/>
      <c r="AD86">
        <v>4</v>
      </c>
      <c r="AE86">
        <v>6</v>
      </c>
      <c r="AF86">
        <v>17.291833239030264</v>
      </c>
    </row>
    <row r="87" spans="11:32" x14ac:dyDescent="0.45">
      <c r="K87"/>
      <c r="S87"/>
      <c r="T87"/>
      <c r="U87"/>
      <c r="V87"/>
      <c r="W87"/>
      <c r="X87"/>
      <c r="Y87"/>
      <c r="Z87"/>
      <c r="AA87"/>
      <c r="AB87"/>
      <c r="AC87"/>
      <c r="AD87">
        <v>4</v>
      </c>
      <c r="AE87">
        <v>7</v>
      </c>
      <c r="AF87">
        <v>20.852141345136555</v>
      </c>
    </row>
    <row r="88" spans="11:32" x14ac:dyDescent="0.45">
      <c r="K88"/>
      <c r="S88"/>
      <c r="T88"/>
      <c r="U88"/>
      <c r="V88"/>
      <c r="W88"/>
      <c r="X88"/>
      <c r="Y88"/>
      <c r="Z88"/>
      <c r="AA88"/>
      <c r="AB88"/>
      <c r="AC88"/>
      <c r="AD88">
        <v>4</v>
      </c>
      <c r="AE88">
        <v>8</v>
      </c>
      <c r="AF88">
        <v>25.047442340025544</v>
      </c>
    </row>
    <row r="89" spans="11:32" x14ac:dyDescent="0.45">
      <c r="K89"/>
      <c r="S89"/>
      <c r="T89"/>
      <c r="U89"/>
      <c r="V89"/>
      <c r="W89"/>
      <c r="X89"/>
      <c r="Y89"/>
      <c r="Z89"/>
      <c r="AA89"/>
      <c r="AB89"/>
      <c r="AC89"/>
      <c r="AD89">
        <v>4</v>
      </c>
      <c r="AE89">
        <v>9</v>
      </c>
      <c r="AF89">
        <v>29.153763670148905</v>
      </c>
    </row>
    <row r="90" spans="11:32" x14ac:dyDescent="0.45">
      <c r="K90"/>
      <c r="S90"/>
      <c r="T90"/>
      <c r="U90"/>
      <c r="V90"/>
      <c r="W90"/>
      <c r="X90"/>
      <c r="Y90"/>
      <c r="Z90"/>
      <c r="AA90"/>
      <c r="AB90"/>
      <c r="AC90"/>
      <c r="AD90">
        <v>4</v>
      </c>
      <c r="AE90">
        <v>10</v>
      </c>
      <c r="AF90">
        <v>32.728917223368214</v>
      </c>
    </row>
    <row r="91" spans="11:32" x14ac:dyDescent="0.45">
      <c r="K91"/>
      <c r="S91"/>
      <c r="T91"/>
      <c r="U91"/>
      <c r="V91"/>
      <c r="W91"/>
      <c r="X91"/>
      <c r="Y91"/>
      <c r="Z91"/>
      <c r="AA91"/>
      <c r="AB91"/>
      <c r="AC91"/>
      <c r="AD91">
        <v>4</v>
      </c>
      <c r="AE91">
        <v>11</v>
      </c>
      <c r="AF91">
        <v>35.549882457186428</v>
      </c>
    </row>
    <row r="92" spans="11:32" x14ac:dyDescent="0.45">
      <c r="K92"/>
      <c r="S92"/>
      <c r="T92"/>
      <c r="U92"/>
      <c r="V92"/>
      <c r="W92"/>
      <c r="X92"/>
      <c r="Y92"/>
      <c r="Z92"/>
      <c r="AA92"/>
      <c r="AB92"/>
      <c r="AC92"/>
      <c r="AD92">
        <v>4</v>
      </c>
      <c r="AE92">
        <v>12</v>
      </c>
      <c r="AF92">
        <v>37.561062829679805</v>
      </c>
    </row>
    <row r="93" spans="11:32" x14ac:dyDescent="0.45">
      <c r="K93"/>
      <c r="S93"/>
      <c r="T93"/>
      <c r="U93"/>
      <c r="V93"/>
      <c r="W93"/>
      <c r="X93"/>
      <c r="Y93"/>
      <c r="Z93"/>
      <c r="AA93"/>
      <c r="AB93"/>
      <c r="AC93"/>
      <c r="AD93">
        <v>4</v>
      </c>
      <c r="AE93">
        <v>13</v>
      </c>
      <c r="AF93">
        <v>38.789850826501564</v>
      </c>
    </row>
    <row r="94" spans="11:32" x14ac:dyDescent="0.45">
      <c r="K94"/>
      <c r="S94"/>
      <c r="T94"/>
      <c r="U94"/>
      <c r="V94"/>
      <c r="W94"/>
      <c r="X94"/>
      <c r="Y94"/>
      <c r="Z94"/>
      <c r="AA94"/>
      <c r="AB94"/>
      <c r="AC94"/>
      <c r="AD94">
        <v>4</v>
      </c>
      <c r="AE94">
        <v>14</v>
      </c>
      <c r="AF94">
        <v>50.475967510019515</v>
      </c>
    </row>
    <row r="95" spans="11:32" x14ac:dyDescent="0.45">
      <c r="K95"/>
      <c r="S95"/>
      <c r="T95"/>
      <c r="U95"/>
      <c r="V95"/>
      <c r="W95"/>
      <c r="X95"/>
      <c r="Y95"/>
      <c r="Z95"/>
      <c r="AA95"/>
      <c r="AB95"/>
      <c r="AC95"/>
      <c r="AD95">
        <v>4</v>
      </c>
      <c r="AE95">
        <v>15</v>
      </c>
      <c r="AF95">
        <v>61.170509017574226</v>
      </c>
    </row>
    <row r="96" spans="11:32" x14ac:dyDescent="0.45">
      <c r="K96"/>
      <c r="S96"/>
      <c r="T96"/>
      <c r="U96"/>
      <c r="V96"/>
      <c r="W96"/>
      <c r="X96"/>
      <c r="Y96"/>
      <c r="Z96"/>
      <c r="AA96"/>
      <c r="AB96"/>
      <c r="AC96"/>
      <c r="AD96">
        <v>4</v>
      </c>
      <c r="AE96">
        <v>16</v>
      </c>
      <c r="AF96">
        <v>68.229451417782599</v>
      </c>
    </row>
    <row r="97" spans="11:32" x14ac:dyDescent="0.45">
      <c r="K97"/>
      <c r="S97"/>
      <c r="T97"/>
      <c r="U97"/>
      <c r="V97"/>
      <c r="W97"/>
      <c r="X97"/>
      <c r="Y97"/>
      <c r="Z97"/>
      <c r="AA97"/>
      <c r="AB97"/>
      <c r="AC97"/>
      <c r="AD97">
        <v>4</v>
      </c>
      <c r="AE97">
        <v>17</v>
      </c>
      <c r="AF97">
        <v>70.202827594810771</v>
      </c>
    </row>
    <row r="98" spans="11:32" x14ac:dyDescent="0.45">
      <c r="K98"/>
      <c r="S98"/>
      <c r="T98"/>
      <c r="U98"/>
      <c r="V98"/>
      <c r="W98"/>
      <c r="X98"/>
      <c r="Y98"/>
      <c r="Z98"/>
      <c r="AA98"/>
      <c r="AB98"/>
      <c r="AC98"/>
      <c r="AD98">
        <v>4</v>
      </c>
      <c r="AE98">
        <v>18</v>
      </c>
      <c r="AF98">
        <v>65.776190627556588</v>
      </c>
    </row>
    <row r="99" spans="11:32" x14ac:dyDescent="0.45">
      <c r="K99"/>
      <c r="S99"/>
      <c r="T99"/>
      <c r="U99"/>
      <c r="V99"/>
      <c r="W99"/>
      <c r="X99"/>
      <c r="Y99"/>
      <c r="Z99"/>
      <c r="AA99"/>
      <c r="AB99"/>
      <c r="AC99"/>
      <c r="AD99">
        <v>4</v>
      </c>
      <c r="AE99">
        <v>19</v>
      </c>
      <c r="AF99">
        <v>54.235450891884867</v>
      </c>
    </row>
    <row r="100" spans="11:32" x14ac:dyDescent="0.45">
      <c r="K100"/>
      <c r="S100"/>
      <c r="T100"/>
      <c r="U100"/>
      <c r="V100"/>
      <c r="W100"/>
      <c r="X100"/>
      <c r="Y100"/>
      <c r="Z100"/>
      <c r="AA100"/>
      <c r="AB100"/>
      <c r="AC100"/>
      <c r="AD100">
        <v>4</v>
      </c>
      <c r="AE100">
        <v>20</v>
      </c>
      <c r="AF100">
        <v>36.906485145021243</v>
      </c>
    </row>
    <row r="101" spans="11:32" x14ac:dyDescent="0.45">
      <c r="K101"/>
      <c r="S101"/>
      <c r="T101"/>
      <c r="U101"/>
      <c r="V101"/>
      <c r="W101"/>
      <c r="X101"/>
      <c r="Y101"/>
      <c r="Z101"/>
      <c r="AA101"/>
      <c r="AB101"/>
      <c r="AC101"/>
      <c r="AD101">
        <v>4</v>
      </c>
      <c r="AE101">
        <v>21</v>
      </c>
      <c r="AF101">
        <v>24.19</v>
      </c>
    </row>
    <row r="102" spans="11:32" x14ac:dyDescent="0.45">
      <c r="K102"/>
      <c r="S102"/>
      <c r="T102"/>
      <c r="U102"/>
      <c r="V102"/>
      <c r="W102"/>
      <c r="X102"/>
      <c r="Y102"/>
      <c r="Z102"/>
      <c r="AA102"/>
      <c r="AB102"/>
      <c r="AC102"/>
      <c r="AD102">
        <v>4</v>
      </c>
      <c r="AE102">
        <v>22</v>
      </c>
      <c r="AF102">
        <v>22.41</v>
      </c>
    </row>
    <row r="103" spans="11:32" x14ac:dyDescent="0.45">
      <c r="K103"/>
      <c r="S103"/>
      <c r="T103"/>
      <c r="U103"/>
      <c r="V103"/>
      <c r="W103"/>
      <c r="X103"/>
      <c r="Y103"/>
      <c r="Z103"/>
      <c r="AA103"/>
      <c r="AB103"/>
      <c r="AC103"/>
      <c r="AD103">
        <v>4</v>
      </c>
      <c r="AE103">
        <v>23</v>
      </c>
      <c r="AF103">
        <v>20.79</v>
      </c>
    </row>
    <row r="104" spans="11:32" x14ac:dyDescent="0.45">
      <c r="K104"/>
      <c r="S104"/>
      <c r="T104"/>
      <c r="U104"/>
      <c r="V104"/>
      <c r="W104"/>
      <c r="X104"/>
      <c r="Y104"/>
      <c r="Z104"/>
      <c r="AA104"/>
      <c r="AB104"/>
      <c r="AC104"/>
      <c r="AD104">
        <v>4</v>
      </c>
      <c r="AE104">
        <v>24</v>
      </c>
      <c r="AF104">
        <v>19.41</v>
      </c>
    </row>
    <row r="105" spans="11:32" x14ac:dyDescent="0.45">
      <c r="K105"/>
      <c r="S105"/>
      <c r="T105"/>
      <c r="U105"/>
      <c r="V105"/>
      <c r="W105"/>
      <c r="X105"/>
      <c r="Y105"/>
      <c r="Z105"/>
      <c r="AA105"/>
      <c r="AB105"/>
      <c r="AC105"/>
      <c r="AD105">
        <v>5</v>
      </c>
      <c r="AE105">
        <v>0</v>
      </c>
      <c r="AF105">
        <v>19.41</v>
      </c>
    </row>
    <row r="106" spans="11:32" x14ac:dyDescent="0.45">
      <c r="K106"/>
      <c r="S106"/>
      <c r="T106"/>
      <c r="U106"/>
      <c r="V106"/>
      <c r="W106"/>
      <c r="X106"/>
      <c r="Y106"/>
      <c r="Z106"/>
      <c r="AA106"/>
      <c r="AB106"/>
      <c r="AC106"/>
      <c r="AD106">
        <v>5</v>
      </c>
      <c r="AE106">
        <v>1</v>
      </c>
      <c r="AF106">
        <v>18.28</v>
      </c>
    </row>
    <row r="107" spans="11:32" x14ac:dyDescent="0.45">
      <c r="K107"/>
      <c r="S107"/>
      <c r="T107"/>
      <c r="U107"/>
      <c r="V107"/>
      <c r="W107"/>
      <c r="X107"/>
      <c r="Y107"/>
      <c r="Z107"/>
      <c r="AA107"/>
      <c r="AB107"/>
      <c r="AC107"/>
      <c r="AD107">
        <v>5</v>
      </c>
      <c r="AE107">
        <v>2</v>
      </c>
      <c r="AF107">
        <v>17.37</v>
      </c>
    </row>
    <row r="108" spans="11:32" x14ac:dyDescent="0.45">
      <c r="K108"/>
      <c r="S108"/>
      <c r="T108"/>
      <c r="U108"/>
      <c r="V108"/>
      <c r="W108"/>
      <c r="X108"/>
      <c r="Y108"/>
      <c r="Z108"/>
      <c r="AA108"/>
      <c r="AB108"/>
      <c r="AC108"/>
      <c r="AD108">
        <v>5</v>
      </c>
      <c r="AE108">
        <v>3</v>
      </c>
      <c r="AF108">
        <v>16.63</v>
      </c>
    </row>
    <row r="109" spans="11:32" x14ac:dyDescent="0.45">
      <c r="K109"/>
      <c r="S109"/>
      <c r="T109"/>
      <c r="U109"/>
      <c r="V109"/>
      <c r="W109"/>
      <c r="X109"/>
      <c r="Y109"/>
      <c r="Z109"/>
      <c r="AA109"/>
      <c r="AB109"/>
      <c r="AC109"/>
      <c r="AD109">
        <v>5</v>
      </c>
      <c r="AE109">
        <v>4</v>
      </c>
      <c r="AF109">
        <v>16.07</v>
      </c>
    </row>
    <row r="110" spans="11:32" x14ac:dyDescent="0.45">
      <c r="K110"/>
      <c r="S110"/>
      <c r="T110"/>
      <c r="U110"/>
      <c r="V110"/>
      <c r="W110"/>
      <c r="X110"/>
      <c r="Y110"/>
      <c r="Z110"/>
      <c r="AA110"/>
      <c r="AB110"/>
      <c r="AC110"/>
      <c r="AD110">
        <v>5</v>
      </c>
      <c r="AE110">
        <v>5</v>
      </c>
      <c r="AF110">
        <v>15.719999999999999</v>
      </c>
    </row>
    <row r="111" spans="11:32" x14ac:dyDescent="0.45">
      <c r="K111"/>
      <c r="S111"/>
      <c r="T111"/>
      <c r="U111"/>
      <c r="V111"/>
      <c r="W111"/>
      <c r="X111"/>
      <c r="Y111"/>
      <c r="Z111"/>
      <c r="AA111"/>
      <c r="AB111"/>
      <c r="AC111"/>
      <c r="AD111">
        <v>5</v>
      </c>
      <c r="AE111">
        <v>6</v>
      </c>
      <c r="AF111">
        <v>17.291833239030264</v>
      </c>
    </row>
    <row r="112" spans="11:32" x14ac:dyDescent="0.45">
      <c r="K112"/>
      <c r="S112"/>
      <c r="T112"/>
      <c r="U112"/>
      <c r="V112"/>
      <c r="W112"/>
      <c r="X112"/>
      <c r="Y112"/>
      <c r="Z112"/>
      <c r="AA112"/>
      <c r="AB112"/>
      <c r="AC112"/>
      <c r="AD112">
        <v>5</v>
      </c>
      <c r="AE112">
        <v>7</v>
      </c>
      <c r="AF112">
        <v>20.852141345136555</v>
      </c>
    </row>
    <row r="113" spans="11:32" x14ac:dyDescent="0.45">
      <c r="K113"/>
      <c r="S113"/>
      <c r="T113"/>
      <c r="U113"/>
      <c r="V113"/>
      <c r="W113"/>
      <c r="X113"/>
      <c r="Y113"/>
      <c r="Z113"/>
      <c r="AA113"/>
      <c r="AB113"/>
      <c r="AC113"/>
      <c r="AD113">
        <v>5</v>
      </c>
      <c r="AE113">
        <v>8</v>
      </c>
      <c r="AF113">
        <v>25.047442340025544</v>
      </c>
    </row>
    <row r="114" spans="11:32" x14ac:dyDescent="0.45">
      <c r="K114"/>
      <c r="S114"/>
      <c r="T114"/>
      <c r="U114"/>
      <c r="V114"/>
      <c r="W114"/>
      <c r="X114"/>
      <c r="Y114"/>
      <c r="Z114"/>
      <c r="AA114"/>
      <c r="AB114"/>
      <c r="AC114"/>
      <c r="AD114">
        <v>5</v>
      </c>
      <c r="AE114">
        <v>9</v>
      </c>
      <c r="AF114">
        <v>32.398086811164561</v>
      </c>
    </row>
    <row r="115" spans="11:32" x14ac:dyDescent="0.45">
      <c r="K115"/>
      <c r="S115"/>
      <c r="T115"/>
      <c r="U115"/>
      <c r="V115"/>
      <c r="W115"/>
      <c r="X115"/>
      <c r="Y115"/>
      <c r="Z115"/>
      <c r="AA115"/>
      <c r="AB115"/>
      <c r="AC115"/>
      <c r="AD115">
        <v>5</v>
      </c>
      <c r="AE115">
        <v>10</v>
      </c>
      <c r="AF115">
        <v>43.053818435231946</v>
      </c>
    </row>
    <row r="116" spans="11:32" x14ac:dyDescent="0.45">
      <c r="K116"/>
      <c r="S116"/>
      <c r="T116"/>
      <c r="U116"/>
      <c r="V116"/>
      <c r="W116"/>
      <c r="X116"/>
      <c r="Y116"/>
      <c r="Z116"/>
      <c r="AA116"/>
      <c r="AB116"/>
      <c r="AC116"/>
      <c r="AD116">
        <v>5</v>
      </c>
      <c r="AE116">
        <v>11</v>
      </c>
      <c r="AF116">
        <v>52.10438301455563</v>
      </c>
    </row>
    <row r="117" spans="11:32" x14ac:dyDescent="0.45">
      <c r="K117"/>
      <c r="S117"/>
      <c r="T117"/>
      <c r="U117"/>
      <c r="V117"/>
      <c r="W117"/>
      <c r="X117"/>
      <c r="Y117"/>
      <c r="Z117"/>
      <c r="AA117"/>
      <c r="AB117"/>
      <c r="AC117"/>
      <c r="AD117">
        <v>5</v>
      </c>
      <c r="AE117">
        <v>12</v>
      </c>
      <c r="AF117">
        <v>58.435183722276896</v>
      </c>
    </row>
    <row r="118" spans="11:32" x14ac:dyDescent="0.45">
      <c r="K118"/>
      <c r="S118"/>
      <c r="T118"/>
      <c r="U118"/>
      <c r="V118"/>
      <c r="W118"/>
      <c r="X118"/>
      <c r="Y118"/>
      <c r="Z118"/>
      <c r="AA118"/>
      <c r="AB118"/>
      <c r="AC118"/>
      <c r="AD118">
        <v>5</v>
      </c>
      <c r="AE118">
        <v>13</v>
      </c>
      <c r="AF118">
        <v>61.324149063479062</v>
      </c>
    </row>
    <row r="119" spans="11:32" x14ac:dyDescent="0.45">
      <c r="K119"/>
      <c r="S119"/>
      <c r="T119"/>
      <c r="U119"/>
      <c r="V119"/>
      <c r="W119"/>
      <c r="X119"/>
      <c r="Y119"/>
      <c r="Z119"/>
      <c r="AA119"/>
      <c r="AB119"/>
      <c r="AC119"/>
      <c r="AD119">
        <v>5</v>
      </c>
      <c r="AE119">
        <v>14</v>
      </c>
      <c r="AF119">
        <v>60.62127017572007</v>
      </c>
    </row>
    <row r="120" spans="11:32" x14ac:dyDescent="0.45">
      <c r="K120"/>
      <c r="S120"/>
      <c r="T120"/>
      <c r="U120"/>
      <c r="V120"/>
      <c r="W120"/>
      <c r="X120"/>
      <c r="Y120"/>
      <c r="Z120"/>
      <c r="AA120"/>
      <c r="AB120"/>
      <c r="AC120"/>
      <c r="AD120">
        <v>5</v>
      </c>
      <c r="AE120">
        <v>15</v>
      </c>
      <c r="AF120">
        <v>56.599236606055356</v>
      </c>
    </row>
    <row r="121" spans="11:32" x14ac:dyDescent="0.45">
      <c r="K121"/>
      <c r="S121"/>
      <c r="T121"/>
      <c r="U121"/>
      <c r="V121"/>
      <c r="W121"/>
      <c r="X121"/>
      <c r="Y121"/>
      <c r="Z121"/>
      <c r="AA121"/>
      <c r="AB121"/>
      <c r="AC121"/>
      <c r="AD121">
        <v>5</v>
      </c>
      <c r="AE121">
        <v>16</v>
      </c>
      <c r="AF121">
        <v>49.795270905966923</v>
      </c>
    </row>
    <row r="122" spans="11:32" x14ac:dyDescent="0.45">
      <c r="K122"/>
      <c r="S122"/>
      <c r="T122"/>
      <c r="U122"/>
      <c r="V122"/>
      <c r="W122"/>
      <c r="X122"/>
      <c r="Y122"/>
      <c r="Z122"/>
      <c r="AA122"/>
      <c r="AB122"/>
      <c r="AC122"/>
      <c r="AD122">
        <v>5</v>
      </c>
      <c r="AE122">
        <v>17</v>
      </c>
      <c r="AF122">
        <v>41.324430612902503</v>
      </c>
    </row>
    <row r="123" spans="11:32" x14ac:dyDescent="0.45">
      <c r="K123"/>
      <c r="S123"/>
      <c r="T123"/>
      <c r="U123"/>
      <c r="V123"/>
      <c r="W123"/>
      <c r="X123"/>
      <c r="Y123"/>
      <c r="Z123"/>
      <c r="AA123"/>
      <c r="AB123"/>
      <c r="AC123"/>
      <c r="AD123">
        <v>5</v>
      </c>
      <c r="AE123">
        <v>18</v>
      </c>
      <c r="AF123">
        <v>34.545662123766206</v>
      </c>
    </row>
    <row r="124" spans="11:32" x14ac:dyDescent="0.45">
      <c r="K124"/>
      <c r="S124"/>
      <c r="T124"/>
      <c r="U124"/>
      <c r="V124"/>
      <c r="W124"/>
      <c r="X124"/>
      <c r="Y124"/>
      <c r="Z124"/>
      <c r="AA124"/>
      <c r="AB124"/>
      <c r="AC124"/>
      <c r="AD124">
        <v>5</v>
      </c>
      <c r="AE124">
        <v>19</v>
      </c>
      <c r="AF124">
        <v>31.574779154016682</v>
      </c>
    </row>
    <row r="125" spans="11:32" x14ac:dyDescent="0.45">
      <c r="K125"/>
      <c r="S125"/>
      <c r="T125"/>
      <c r="U125"/>
      <c r="V125"/>
      <c r="W125"/>
      <c r="X125"/>
      <c r="Y125"/>
      <c r="Z125"/>
      <c r="AA125"/>
      <c r="AB125"/>
      <c r="AC125"/>
      <c r="AD125">
        <v>5</v>
      </c>
      <c r="AE125">
        <v>20</v>
      </c>
      <c r="AF125">
        <v>27.915492418968363</v>
      </c>
    </row>
    <row r="126" spans="11:32" x14ac:dyDescent="0.45">
      <c r="K126"/>
      <c r="S126"/>
      <c r="T126"/>
      <c r="U126"/>
      <c r="V126"/>
      <c r="W126"/>
      <c r="X126"/>
      <c r="Y126"/>
      <c r="Z126"/>
      <c r="AA126"/>
      <c r="AB126"/>
      <c r="AC126"/>
      <c r="AD126">
        <v>5</v>
      </c>
      <c r="AE126">
        <v>21</v>
      </c>
      <c r="AF126">
        <v>24.19</v>
      </c>
    </row>
    <row r="127" spans="11:32" x14ac:dyDescent="0.45">
      <c r="K127"/>
      <c r="S127"/>
      <c r="T127"/>
      <c r="U127"/>
      <c r="V127"/>
      <c r="W127"/>
      <c r="X127"/>
      <c r="Y127"/>
      <c r="Z127"/>
      <c r="AA127"/>
      <c r="AB127"/>
      <c r="AC127"/>
      <c r="AD127">
        <v>5</v>
      </c>
      <c r="AE127">
        <v>22</v>
      </c>
      <c r="AF127">
        <v>22.41</v>
      </c>
    </row>
    <row r="128" spans="11:32" x14ac:dyDescent="0.45">
      <c r="K128"/>
      <c r="S128"/>
      <c r="T128"/>
      <c r="U128"/>
      <c r="V128"/>
      <c r="W128"/>
      <c r="X128"/>
      <c r="Y128"/>
      <c r="Z128"/>
      <c r="AA128"/>
      <c r="AB128"/>
      <c r="AC128"/>
      <c r="AD128">
        <v>5</v>
      </c>
      <c r="AE128">
        <v>23</v>
      </c>
      <c r="AF128">
        <v>20.79</v>
      </c>
    </row>
    <row r="129" spans="11:32" x14ac:dyDescent="0.45">
      <c r="K129"/>
      <c r="S129"/>
      <c r="T129"/>
      <c r="U129"/>
      <c r="V129"/>
      <c r="W129"/>
      <c r="X129"/>
      <c r="Y129"/>
      <c r="Z129"/>
      <c r="AA129"/>
      <c r="AB129"/>
      <c r="AC129"/>
      <c r="AD129">
        <v>5</v>
      </c>
      <c r="AE129">
        <v>24</v>
      </c>
      <c r="AF129">
        <v>19.41</v>
      </c>
    </row>
    <row r="130" spans="11:32" x14ac:dyDescent="0.45">
      <c r="K130"/>
      <c r="S130"/>
      <c r="T130"/>
      <c r="U130"/>
      <c r="V130"/>
      <c r="W130"/>
      <c r="X130"/>
      <c r="Y130"/>
      <c r="Z130"/>
      <c r="AA130"/>
      <c r="AB130"/>
      <c r="AC130"/>
      <c r="AD130">
        <v>6</v>
      </c>
      <c r="AE130">
        <v>0</v>
      </c>
      <c r="AF130">
        <v>19.41</v>
      </c>
    </row>
    <row r="131" spans="11:32" x14ac:dyDescent="0.45">
      <c r="K131"/>
      <c r="S131"/>
      <c r="T131"/>
      <c r="U131"/>
      <c r="V131"/>
      <c r="W131"/>
      <c r="X131"/>
      <c r="Y131"/>
      <c r="Z131"/>
      <c r="AA131"/>
      <c r="AB131"/>
      <c r="AC131"/>
      <c r="AD131">
        <v>6</v>
      </c>
      <c r="AE131">
        <v>1</v>
      </c>
      <c r="AF131">
        <v>18.28</v>
      </c>
    </row>
    <row r="132" spans="11:32" x14ac:dyDescent="0.45">
      <c r="K132"/>
      <c r="S132"/>
      <c r="T132"/>
      <c r="U132"/>
      <c r="V132"/>
      <c r="W132"/>
      <c r="X132"/>
      <c r="Y132"/>
      <c r="Z132"/>
      <c r="AA132"/>
      <c r="AB132"/>
      <c r="AC132"/>
      <c r="AD132">
        <v>6</v>
      </c>
      <c r="AE132">
        <v>2</v>
      </c>
      <c r="AF132">
        <v>17.37</v>
      </c>
    </row>
    <row r="133" spans="11:32" x14ac:dyDescent="0.45">
      <c r="K133"/>
      <c r="S133"/>
      <c r="T133"/>
      <c r="U133"/>
      <c r="V133"/>
      <c r="W133"/>
      <c r="X133"/>
      <c r="Y133"/>
      <c r="Z133"/>
      <c r="AA133"/>
      <c r="AB133"/>
      <c r="AC133"/>
      <c r="AD133">
        <v>6</v>
      </c>
      <c r="AE133">
        <v>3</v>
      </c>
      <c r="AF133">
        <v>16.63</v>
      </c>
    </row>
    <row r="134" spans="11:32" x14ac:dyDescent="0.45">
      <c r="K134"/>
      <c r="S134"/>
      <c r="T134"/>
      <c r="U134"/>
      <c r="V134"/>
      <c r="W134"/>
      <c r="X134"/>
      <c r="Y134"/>
      <c r="Z134"/>
      <c r="AA134"/>
      <c r="AB134"/>
      <c r="AC134"/>
      <c r="AD134">
        <v>6</v>
      </c>
      <c r="AE134">
        <v>4</v>
      </c>
      <c r="AF134">
        <v>16.07</v>
      </c>
    </row>
    <row r="135" spans="11:32" x14ac:dyDescent="0.45">
      <c r="K135"/>
      <c r="S135"/>
      <c r="T135"/>
      <c r="U135"/>
      <c r="V135"/>
      <c r="W135"/>
      <c r="X135"/>
      <c r="Y135"/>
      <c r="Z135"/>
      <c r="AA135"/>
      <c r="AB135"/>
      <c r="AC135"/>
      <c r="AD135">
        <v>6</v>
      </c>
      <c r="AE135">
        <v>5</v>
      </c>
      <c r="AF135">
        <v>15.719999999999999</v>
      </c>
    </row>
    <row r="136" spans="11:32" x14ac:dyDescent="0.45">
      <c r="K136"/>
      <c r="S136"/>
      <c r="T136"/>
      <c r="U136"/>
      <c r="V136"/>
      <c r="W136"/>
      <c r="X136"/>
      <c r="Y136"/>
      <c r="Z136"/>
      <c r="AA136"/>
      <c r="AB136"/>
      <c r="AC136"/>
      <c r="AD136">
        <v>6</v>
      </c>
      <c r="AE136">
        <v>6</v>
      </c>
      <c r="AF136">
        <v>23.739391145048788</v>
      </c>
    </row>
    <row r="137" spans="11:32" x14ac:dyDescent="0.45">
      <c r="K137"/>
      <c r="S137"/>
      <c r="T137"/>
      <c r="U137"/>
      <c r="V137"/>
      <c r="W137"/>
      <c r="X137"/>
      <c r="Y137"/>
      <c r="Z137"/>
      <c r="AA137"/>
      <c r="AB137"/>
      <c r="AC137"/>
      <c r="AD137">
        <v>6</v>
      </c>
      <c r="AE137">
        <v>7</v>
      </c>
      <c r="AF137">
        <v>41.201446698182764</v>
      </c>
    </row>
    <row r="138" spans="11:32" x14ac:dyDescent="0.45">
      <c r="K138"/>
      <c r="S138"/>
      <c r="T138"/>
      <c r="U138"/>
      <c r="V138"/>
      <c r="W138"/>
      <c r="X138"/>
      <c r="Y138"/>
      <c r="Z138"/>
      <c r="AA138"/>
      <c r="AB138"/>
      <c r="AC138"/>
      <c r="AD138">
        <v>6</v>
      </c>
      <c r="AE138">
        <v>8</v>
      </c>
      <c r="AF138">
        <v>55.169309864525331</v>
      </c>
    </row>
    <row r="139" spans="11:32" x14ac:dyDescent="0.45">
      <c r="K139"/>
      <c r="S139"/>
      <c r="T139"/>
      <c r="U139"/>
      <c r="V139"/>
      <c r="W139"/>
      <c r="X139"/>
      <c r="Y139"/>
      <c r="Z139"/>
      <c r="AA139"/>
      <c r="AB139"/>
      <c r="AC139"/>
      <c r="AD139">
        <v>6</v>
      </c>
      <c r="AE139">
        <v>9</v>
      </c>
      <c r="AF139">
        <v>62.664747000133382</v>
      </c>
    </row>
    <row r="140" spans="11:32" x14ac:dyDescent="0.45">
      <c r="K140"/>
      <c r="S140"/>
      <c r="T140"/>
      <c r="U140"/>
      <c r="V140"/>
      <c r="W140"/>
      <c r="X140"/>
      <c r="Y140"/>
      <c r="Z140"/>
      <c r="AA140"/>
      <c r="AB140"/>
      <c r="AC140"/>
      <c r="AD140">
        <v>6</v>
      </c>
      <c r="AE140">
        <v>10</v>
      </c>
      <c r="AF140">
        <v>63.749714167940951</v>
      </c>
    </row>
    <row r="141" spans="11:32" x14ac:dyDescent="0.45">
      <c r="K141"/>
      <c r="S141"/>
      <c r="T141"/>
      <c r="U141"/>
      <c r="V141"/>
      <c r="W141"/>
      <c r="X141"/>
      <c r="Y141"/>
      <c r="Z141"/>
      <c r="AA141"/>
      <c r="AB141"/>
      <c r="AC141"/>
      <c r="AD141">
        <v>6</v>
      </c>
      <c r="AE141">
        <v>11</v>
      </c>
      <c r="AF141">
        <v>59.396246355301578</v>
      </c>
    </row>
    <row r="142" spans="11:32" x14ac:dyDescent="0.45">
      <c r="K142"/>
      <c r="S142"/>
      <c r="T142"/>
      <c r="U142"/>
      <c r="V142"/>
      <c r="W142"/>
      <c r="X142"/>
      <c r="Y142"/>
      <c r="Z142"/>
      <c r="AA142"/>
      <c r="AB142"/>
      <c r="AC142"/>
      <c r="AD142">
        <v>6</v>
      </c>
      <c r="AE142">
        <v>12</v>
      </c>
      <c r="AF142">
        <v>50.932749073837357</v>
      </c>
    </row>
    <row r="143" spans="11:32" x14ac:dyDescent="0.45">
      <c r="K143"/>
      <c r="S143"/>
      <c r="T143"/>
      <c r="U143"/>
      <c r="V143"/>
      <c r="W143"/>
      <c r="X143"/>
      <c r="Y143"/>
      <c r="Z143"/>
      <c r="AA143"/>
      <c r="AB143"/>
      <c r="AC143"/>
      <c r="AD143">
        <v>6</v>
      </c>
      <c r="AE143">
        <v>13</v>
      </c>
      <c r="AF143">
        <v>39.978586742672391</v>
      </c>
    </row>
    <row r="144" spans="11:32" x14ac:dyDescent="0.45">
      <c r="K144"/>
      <c r="S144"/>
      <c r="T144"/>
      <c r="U144"/>
      <c r="V144"/>
      <c r="W144"/>
      <c r="X144"/>
      <c r="Y144"/>
      <c r="Z144"/>
      <c r="AA144"/>
      <c r="AB144"/>
      <c r="AC144"/>
      <c r="AD144">
        <v>6</v>
      </c>
      <c r="AE144">
        <v>14</v>
      </c>
      <c r="AF144">
        <v>39.254647894926464</v>
      </c>
    </row>
    <row r="145" spans="11:32" x14ac:dyDescent="0.45">
      <c r="K145"/>
      <c r="S145"/>
      <c r="T145"/>
      <c r="U145"/>
      <c r="V145"/>
      <c r="W145"/>
      <c r="X145"/>
      <c r="Y145"/>
      <c r="Z145"/>
      <c r="AA145"/>
      <c r="AB145"/>
      <c r="AC145"/>
      <c r="AD145">
        <v>6</v>
      </c>
      <c r="AE145">
        <v>15</v>
      </c>
      <c r="AF145">
        <v>39.059463114031885</v>
      </c>
    </row>
    <row r="146" spans="11:32" x14ac:dyDescent="0.45">
      <c r="K146"/>
      <c r="S146"/>
      <c r="T146"/>
      <c r="U146"/>
      <c r="V146"/>
      <c r="W146"/>
      <c r="X146"/>
      <c r="Y146"/>
      <c r="Z146"/>
      <c r="AA146"/>
      <c r="AB146"/>
      <c r="AC146"/>
      <c r="AD146">
        <v>6</v>
      </c>
      <c r="AE146">
        <v>16</v>
      </c>
      <c r="AF146">
        <v>38.238817640945427</v>
      </c>
    </row>
    <row r="147" spans="11:32" x14ac:dyDescent="0.45">
      <c r="K147"/>
      <c r="S147"/>
      <c r="T147"/>
      <c r="U147"/>
      <c r="V147"/>
      <c r="W147"/>
      <c r="X147"/>
      <c r="Y147"/>
      <c r="Z147"/>
      <c r="AA147"/>
      <c r="AB147"/>
      <c r="AC147"/>
      <c r="AD147">
        <v>6</v>
      </c>
      <c r="AE147">
        <v>17</v>
      </c>
      <c r="AF147">
        <v>36.771340285827918</v>
      </c>
    </row>
    <row r="148" spans="11:32" x14ac:dyDescent="0.45">
      <c r="K148"/>
      <c r="S148"/>
      <c r="T148"/>
      <c r="U148"/>
      <c r="V148"/>
      <c r="W148"/>
      <c r="X148"/>
      <c r="Y148"/>
      <c r="Z148"/>
      <c r="AA148"/>
      <c r="AB148"/>
      <c r="AC148"/>
      <c r="AD148">
        <v>6</v>
      </c>
      <c r="AE148">
        <v>18</v>
      </c>
      <c r="AF148">
        <v>34.545662123766206</v>
      </c>
    </row>
    <row r="149" spans="11:32" x14ac:dyDescent="0.45">
      <c r="K149"/>
      <c r="S149"/>
      <c r="T149"/>
      <c r="U149"/>
      <c r="V149"/>
      <c r="W149"/>
      <c r="X149"/>
      <c r="Y149"/>
      <c r="Z149"/>
      <c r="AA149"/>
      <c r="AB149"/>
      <c r="AC149"/>
      <c r="AD149">
        <v>6</v>
      </c>
      <c r="AE149">
        <v>19</v>
      </c>
      <c r="AF149">
        <v>31.574779154016682</v>
      </c>
    </row>
    <row r="150" spans="11:32" x14ac:dyDescent="0.45">
      <c r="K150"/>
      <c r="S150"/>
      <c r="T150"/>
      <c r="U150"/>
      <c r="V150"/>
      <c r="W150"/>
      <c r="X150"/>
      <c r="Y150"/>
      <c r="Z150"/>
      <c r="AA150"/>
      <c r="AB150"/>
      <c r="AC150"/>
      <c r="AD150">
        <v>6</v>
      </c>
      <c r="AE150">
        <v>20</v>
      </c>
      <c r="AF150">
        <v>27.915492418968363</v>
      </c>
    </row>
    <row r="151" spans="11:32" x14ac:dyDescent="0.45">
      <c r="K151"/>
      <c r="S151"/>
      <c r="T151"/>
      <c r="U151"/>
      <c r="V151"/>
      <c r="W151"/>
      <c r="X151"/>
      <c r="Y151"/>
      <c r="Z151"/>
      <c r="AA151"/>
      <c r="AB151"/>
      <c r="AC151"/>
      <c r="AD151">
        <v>6</v>
      </c>
      <c r="AE151">
        <v>21</v>
      </c>
      <c r="AF151">
        <v>24.19</v>
      </c>
    </row>
    <row r="152" spans="11:32" x14ac:dyDescent="0.45">
      <c r="K152"/>
      <c r="S152"/>
      <c r="T152"/>
      <c r="U152"/>
      <c r="V152"/>
      <c r="W152"/>
      <c r="X152"/>
      <c r="Y152"/>
      <c r="Z152"/>
      <c r="AA152"/>
      <c r="AB152"/>
      <c r="AC152"/>
      <c r="AD152">
        <v>6</v>
      </c>
      <c r="AE152">
        <v>22</v>
      </c>
      <c r="AF152">
        <v>22.41</v>
      </c>
    </row>
    <row r="153" spans="11:32" x14ac:dyDescent="0.45">
      <c r="K153"/>
      <c r="S153"/>
      <c r="T153"/>
      <c r="U153"/>
      <c r="V153"/>
      <c r="W153"/>
      <c r="X153"/>
      <c r="Y153"/>
      <c r="Z153"/>
      <c r="AA153"/>
      <c r="AB153"/>
      <c r="AC153"/>
      <c r="AD153">
        <v>6</v>
      </c>
      <c r="AE153">
        <v>23</v>
      </c>
      <c r="AF153">
        <v>20.79</v>
      </c>
    </row>
    <row r="154" spans="11:32" x14ac:dyDescent="0.45">
      <c r="K154"/>
      <c r="S154"/>
      <c r="T154"/>
      <c r="U154"/>
      <c r="V154"/>
      <c r="W154"/>
      <c r="X154"/>
      <c r="Y154"/>
      <c r="Z154"/>
      <c r="AA154"/>
      <c r="AB154"/>
      <c r="AC154"/>
      <c r="AD154">
        <v>6</v>
      </c>
      <c r="AE154">
        <v>24</v>
      </c>
      <c r="AF154">
        <v>19.41</v>
      </c>
    </row>
    <row r="155" spans="11:32" x14ac:dyDescent="0.45">
      <c r="K155"/>
      <c r="S155"/>
      <c r="T155"/>
      <c r="U155"/>
      <c r="V155"/>
      <c r="W155"/>
      <c r="X155"/>
      <c r="Y155"/>
      <c r="Z155"/>
      <c r="AA155"/>
      <c r="AB155"/>
      <c r="AC155"/>
    </row>
    <row r="156" spans="11:32" x14ac:dyDescent="0.45">
      <c r="K156"/>
      <c r="S156"/>
      <c r="T156"/>
      <c r="U156"/>
      <c r="V156"/>
      <c r="W156"/>
      <c r="X156"/>
      <c r="Y156"/>
      <c r="Z156"/>
      <c r="AA156"/>
      <c r="AB156"/>
      <c r="AC156"/>
    </row>
    <row r="157" spans="11:32" x14ac:dyDescent="0.45">
      <c r="K157"/>
      <c r="S157"/>
      <c r="T157"/>
      <c r="U157"/>
      <c r="V157"/>
      <c r="W157"/>
      <c r="X157"/>
      <c r="Y157"/>
      <c r="Z157"/>
      <c r="AA157"/>
      <c r="AB157"/>
      <c r="AC157"/>
    </row>
    <row r="158" spans="11:32" x14ac:dyDescent="0.45">
      <c r="K158"/>
      <c r="S158"/>
      <c r="T158"/>
      <c r="U158"/>
      <c r="V158"/>
      <c r="W158"/>
      <c r="X158"/>
      <c r="Y158"/>
      <c r="Z158"/>
      <c r="AA158"/>
      <c r="AB158"/>
      <c r="AC158"/>
    </row>
    <row r="159" spans="11:32" x14ac:dyDescent="0.45">
      <c r="K159"/>
      <c r="S159"/>
      <c r="T159"/>
      <c r="U159"/>
      <c r="V159"/>
      <c r="W159"/>
      <c r="X159"/>
      <c r="Y159"/>
      <c r="Z159"/>
      <c r="AA159"/>
      <c r="AB159"/>
      <c r="AC159"/>
    </row>
    <row r="160" spans="11:32" x14ac:dyDescent="0.45">
      <c r="K160"/>
      <c r="S160"/>
      <c r="T160"/>
      <c r="U160"/>
      <c r="V160"/>
      <c r="W160"/>
      <c r="X160"/>
      <c r="Y160"/>
      <c r="Z160"/>
      <c r="AA160"/>
      <c r="AB160"/>
      <c r="AC160"/>
    </row>
    <row r="161" spans="11:29" x14ac:dyDescent="0.45">
      <c r="K161"/>
      <c r="S161"/>
      <c r="T161"/>
      <c r="U161"/>
      <c r="V161"/>
      <c r="W161"/>
      <c r="X161"/>
      <c r="Y161"/>
      <c r="Z161"/>
      <c r="AA161"/>
      <c r="AB161"/>
      <c r="AC161"/>
    </row>
    <row r="162" spans="11:29" x14ac:dyDescent="0.45">
      <c r="K162"/>
      <c r="S162"/>
      <c r="T162"/>
      <c r="U162"/>
      <c r="V162"/>
      <c r="W162"/>
      <c r="X162"/>
      <c r="Y162"/>
      <c r="Z162"/>
      <c r="AA162"/>
      <c r="AB162"/>
      <c r="AC162"/>
    </row>
    <row r="163" spans="11:29" x14ac:dyDescent="0.45">
      <c r="K163"/>
      <c r="S163"/>
      <c r="T163"/>
      <c r="U163"/>
      <c r="V163"/>
      <c r="W163"/>
      <c r="X163"/>
      <c r="Y163"/>
      <c r="Z163"/>
      <c r="AA163"/>
      <c r="AB163"/>
      <c r="AC163"/>
    </row>
    <row r="164" spans="11:29" x14ac:dyDescent="0.45">
      <c r="K164"/>
      <c r="S164"/>
      <c r="T164"/>
      <c r="U164"/>
      <c r="V164"/>
      <c r="W164"/>
      <c r="X164"/>
      <c r="Y164"/>
      <c r="Z164"/>
      <c r="AA164"/>
      <c r="AB164"/>
      <c r="AC164"/>
    </row>
    <row r="165" spans="11:29" x14ac:dyDescent="0.45">
      <c r="K165"/>
      <c r="S165"/>
      <c r="T165"/>
      <c r="U165"/>
      <c r="V165"/>
      <c r="W165"/>
      <c r="X165"/>
      <c r="Y165"/>
      <c r="Z165"/>
      <c r="AA165"/>
      <c r="AB165"/>
      <c r="AC165"/>
    </row>
    <row r="166" spans="11:29" x14ac:dyDescent="0.45">
      <c r="K166"/>
      <c r="S166"/>
      <c r="T166"/>
      <c r="U166"/>
      <c r="V166"/>
      <c r="W166"/>
      <c r="X166"/>
      <c r="Y166"/>
      <c r="Z166"/>
      <c r="AA166"/>
      <c r="AB166"/>
      <c r="AC166"/>
    </row>
    <row r="167" spans="11:29" x14ac:dyDescent="0.45">
      <c r="K167"/>
      <c r="S167"/>
      <c r="T167"/>
      <c r="U167"/>
      <c r="V167"/>
      <c r="W167"/>
      <c r="X167"/>
      <c r="Y167"/>
      <c r="Z167"/>
      <c r="AA167"/>
      <c r="AB167"/>
      <c r="AC167"/>
    </row>
    <row r="168" spans="11:29" x14ac:dyDescent="0.45">
      <c r="K168"/>
      <c r="S168"/>
      <c r="T168"/>
      <c r="U168"/>
      <c r="V168"/>
      <c r="W168"/>
      <c r="X168"/>
      <c r="Y168"/>
      <c r="Z168"/>
      <c r="AA168"/>
      <c r="AB168"/>
      <c r="AC168"/>
    </row>
    <row r="169" spans="11:29" x14ac:dyDescent="0.45">
      <c r="K169"/>
      <c r="S169"/>
      <c r="T169"/>
      <c r="U169"/>
      <c r="V169"/>
      <c r="W169"/>
      <c r="X169"/>
      <c r="Y169"/>
      <c r="Z169"/>
      <c r="AA169"/>
      <c r="AB169"/>
      <c r="AC169"/>
    </row>
    <row r="170" spans="11:29" x14ac:dyDescent="0.45">
      <c r="K170"/>
      <c r="S170"/>
      <c r="T170"/>
      <c r="U170"/>
      <c r="V170"/>
      <c r="W170"/>
      <c r="X170"/>
      <c r="Y170"/>
      <c r="Z170"/>
      <c r="AA170"/>
      <c r="AB170"/>
      <c r="AC170"/>
    </row>
    <row r="171" spans="11:29" x14ac:dyDescent="0.45">
      <c r="K171"/>
      <c r="S171"/>
      <c r="T171"/>
      <c r="U171"/>
      <c r="V171"/>
      <c r="W171"/>
      <c r="X171"/>
      <c r="Y171"/>
      <c r="Z171"/>
      <c r="AA171"/>
      <c r="AB171"/>
      <c r="AC171"/>
    </row>
    <row r="172" spans="11:29" x14ac:dyDescent="0.45">
      <c r="K172"/>
      <c r="S172"/>
      <c r="T172"/>
      <c r="U172"/>
      <c r="V172"/>
      <c r="W172"/>
      <c r="X172"/>
      <c r="Y172"/>
      <c r="Z172"/>
      <c r="AA172"/>
      <c r="AB172"/>
      <c r="AC172"/>
    </row>
    <row r="173" spans="11:29" x14ac:dyDescent="0.45">
      <c r="K173"/>
      <c r="S173"/>
      <c r="T173"/>
      <c r="U173"/>
      <c r="V173"/>
      <c r="W173"/>
      <c r="X173"/>
      <c r="Y173"/>
      <c r="Z173"/>
      <c r="AA173"/>
      <c r="AB173"/>
      <c r="AC173"/>
    </row>
    <row r="174" spans="11:29" x14ac:dyDescent="0.45">
      <c r="K174"/>
      <c r="S174"/>
      <c r="T174"/>
      <c r="U174"/>
      <c r="V174"/>
      <c r="W174"/>
      <c r="X174"/>
      <c r="Y174"/>
      <c r="Z174"/>
      <c r="AA174"/>
      <c r="AB174"/>
      <c r="AC174"/>
    </row>
    <row r="175" spans="11:29" x14ac:dyDescent="0.45">
      <c r="K175"/>
      <c r="S175"/>
      <c r="T175"/>
      <c r="U175"/>
      <c r="V175"/>
      <c r="W175"/>
      <c r="X175"/>
      <c r="Y175"/>
      <c r="Z175"/>
      <c r="AA175"/>
      <c r="AB175"/>
      <c r="AC175"/>
    </row>
    <row r="176" spans="11:29" x14ac:dyDescent="0.45">
      <c r="K176"/>
      <c r="S176"/>
      <c r="T176"/>
      <c r="U176"/>
      <c r="V176"/>
      <c r="W176"/>
      <c r="X176"/>
      <c r="Y176"/>
      <c r="Z176"/>
      <c r="AA176"/>
      <c r="AB176"/>
      <c r="AC176"/>
    </row>
    <row r="177" spans="11:29" x14ac:dyDescent="0.45">
      <c r="K177"/>
      <c r="S177"/>
      <c r="T177"/>
      <c r="U177"/>
      <c r="V177"/>
      <c r="W177"/>
      <c r="X177"/>
      <c r="Y177"/>
      <c r="Z177"/>
      <c r="AA177"/>
      <c r="AB177"/>
      <c r="AC177"/>
    </row>
    <row r="178" spans="11:29" x14ac:dyDescent="0.45">
      <c r="K178"/>
      <c r="S178"/>
      <c r="T178"/>
      <c r="U178"/>
      <c r="V178"/>
      <c r="W178"/>
      <c r="X178"/>
      <c r="Y178"/>
      <c r="Z178"/>
      <c r="AA178"/>
      <c r="AB178"/>
      <c r="AC178"/>
    </row>
    <row r="179" spans="11:29" x14ac:dyDescent="0.45">
      <c r="K179"/>
      <c r="S179"/>
      <c r="T179"/>
      <c r="U179"/>
      <c r="V179"/>
      <c r="W179"/>
      <c r="X179"/>
      <c r="Y179"/>
      <c r="Z179"/>
      <c r="AA179"/>
      <c r="AB179"/>
      <c r="AC179"/>
    </row>
    <row r="180" spans="11:29" x14ac:dyDescent="0.45">
      <c r="K180"/>
      <c r="S180"/>
      <c r="T180"/>
      <c r="U180"/>
      <c r="V180"/>
      <c r="W180"/>
      <c r="X180"/>
      <c r="Y180"/>
      <c r="Z180"/>
      <c r="AA180"/>
      <c r="AB180"/>
      <c r="AC180"/>
    </row>
    <row r="181" spans="11:29" x14ac:dyDescent="0.45">
      <c r="K181"/>
      <c r="S181"/>
      <c r="T181"/>
      <c r="U181"/>
      <c r="V181"/>
      <c r="W181"/>
      <c r="X181"/>
      <c r="Y181"/>
      <c r="Z181"/>
      <c r="AA181"/>
      <c r="AB181"/>
      <c r="AC181"/>
    </row>
    <row r="182" spans="11:29" x14ac:dyDescent="0.45">
      <c r="K182"/>
      <c r="S182"/>
      <c r="T182"/>
      <c r="U182"/>
      <c r="V182"/>
      <c r="W182"/>
      <c r="X182"/>
      <c r="Y182"/>
      <c r="Z182"/>
      <c r="AA182"/>
      <c r="AB182"/>
      <c r="AC182"/>
    </row>
    <row r="183" spans="11:29" x14ac:dyDescent="0.45">
      <c r="K183"/>
      <c r="S183"/>
      <c r="T183"/>
      <c r="U183"/>
      <c r="V183"/>
      <c r="W183"/>
      <c r="X183"/>
      <c r="Y183"/>
      <c r="Z183"/>
      <c r="AA183"/>
      <c r="AB183"/>
      <c r="AC183"/>
    </row>
    <row r="184" spans="11:29" x14ac:dyDescent="0.45">
      <c r="K184"/>
      <c r="S184"/>
      <c r="T184"/>
      <c r="U184"/>
      <c r="V184"/>
      <c r="W184"/>
      <c r="X184"/>
      <c r="Y184"/>
      <c r="Z184"/>
      <c r="AA184"/>
      <c r="AB184"/>
      <c r="AC184"/>
    </row>
    <row r="185" spans="11:29" x14ac:dyDescent="0.45">
      <c r="K185"/>
      <c r="S185"/>
      <c r="T185"/>
      <c r="U185"/>
      <c r="V185"/>
      <c r="W185"/>
      <c r="X185"/>
      <c r="Y185"/>
      <c r="Z185"/>
      <c r="AA185"/>
      <c r="AB185"/>
      <c r="AC185"/>
    </row>
    <row r="186" spans="11:29" x14ac:dyDescent="0.45">
      <c r="K186"/>
      <c r="S186"/>
      <c r="T186"/>
      <c r="U186"/>
      <c r="V186"/>
      <c r="W186"/>
      <c r="X186"/>
      <c r="Y186"/>
      <c r="Z186"/>
      <c r="AA186"/>
      <c r="AB186"/>
      <c r="AC186"/>
    </row>
    <row r="187" spans="11:29" x14ac:dyDescent="0.45">
      <c r="K187"/>
      <c r="S187"/>
      <c r="T187"/>
      <c r="U187"/>
      <c r="V187"/>
      <c r="W187"/>
      <c r="X187"/>
      <c r="Y187"/>
      <c r="Z187"/>
      <c r="AA187"/>
      <c r="AB187"/>
      <c r="AC187"/>
    </row>
    <row r="188" spans="11:29" x14ac:dyDescent="0.45">
      <c r="K188"/>
      <c r="S188"/>
      <c r="T188"/>
      <c r="U188"/>
      <c r="V188"/>
      <c r="W188"/>
      <c r="X188"/>
      <c r="Y188"/>
      <c r="Z188"/>
      <c r="AA188"/>
      <c r="AB188"/>
      <c r="AC188"/>
    </row>
    <row r="189" spans="11:29" x14ac:dyDescent="0.45">
      <c r="K189"/>
      <c r="S189"/>
      <c r="T189"/>
      <c r="U189"/>
      <c r="V189"/>
      <c r="W189"/>
      <c r="X189"/>
      <c r="Y189"/>
      <c r="Z189"/>
      <c r="AA189"/>
      <c r="AB189"/>
      <c r="AC189"/>
    </row>
    <row r="190" spans="11:29" x14ac:dyDescent="0.45">
      <c r="K190"/>
      <c r="S190"/>
      <c r="T190"/>
      <c r="U190"/>
      <c r="V190"/>
      <c r="W190"/>
      <c r="X190"/>
      <c r="Y190"/>
      <c r="Z190"/>
      <c r="AA190"/>
      <c r="AB190"/>
      <c r="AC190"/>
    </row>
    <row r="191" spans="11:29" x14ac:dyDescent="0.45">
      <c r="K191"/>
      <c r="S191"/>
      <c r="T191"/>
      <c r="U191"/>
      <c r="V191"/>
      <c r="W191"/>
      <c r="X191"/>
      <c r="Y191"/>
      <c r="Z191"/>
      <c r="AA191"/>
      <c r="AB191"/>
      <c r="AC191"/>
    </row>
    <row r="192" spans="11:29" x14ac:dyDescent="0.45">
      <c r="K192"/>
      <c r="S192"/>
      <c r="T192"/>
      <c r="U192"/>
      <c r="V192"/>
      <c r="W192"/>
      <c r="X192"/>
      <c r="Y192"/>
      <c r="Z192"/>
      <c r="AA192"/>
      <c r="AB192"/>
      <c r="AC192"/>
    </row>
    <row r="193" spans="11:29" x14ac:dyDescent="0.45">
      <c r="K193"/>
      <c r="S193"/>
      <c r="T193"/>
      <c r="U193"/>
      <c r="V193"/>
      <c r="W193"/>
      <c r="X193"/>
      <c r="Y193"/>
      <c r="Z193"/>
      <c r="AA193"/>
      <c r="AB193"/>
      <c r="AC193"/>
    </row>
    <row r="194" spans="11:29" x14ac:dyDescent="0.45">
      <c r="K194"/>
      <c r="S194"/>
      <c r="T194"/>
      <c r="U194"/>
      <c r="V194"/>
      <c r="W194"/>
      <c r="X194"/>
      <c r="Y194"/>
      <c r="Z194"/>
      <c r="AA194"/>
      <c r="AB194"/>
      <c r="AC194"/>
    </row>
    <row r="195" spans="11:29" x14ac:dyDescent="0.45">
      <c r="K195"/>
      <c r="S195"/>
      <c r="T195"/>
      <c r="U195"/>
      <c r="V195"/>
      <c r="W195"/>
      <c r="X195"/>
      <c r="Y195"/>
      <c r="Z195"/>
      <c r="AA195"/>
      <c r="AB195"/>
      <c r="AC195"/>
    </row>
    <row r="196" spans="11:29" x14ac:dyDescent="0.45">
      <c r="K196"/>
      <c r="S196"/>
      <c r="T196"/>
      <c r="U196"/>
      <c r="V196"/>
      <c r="W196"/>
      <c r="X196"/>
      <c r="Y196"/>
      <c r="Z196"/>
      <c r="AA196"/>
      <c r="AB196"/>
      <c r="AC196"/>
    </row>
    <row r="197" spans="11:29" x14ac:dyDescent="0.45">
      <c r="K197"/>
      <c r="S197"/>
      <c r="T197"/>
      <c r="U197"/>
      <c r="V197"/>
      <c r="W197"/>
      <c r="X197"/>
      <c r="Y197"/>
      <c r="Z197"/>
      <c r="AA197"/>
      <c r="AB197"/>
      <c r="AC197"/>
    </row>
    <row r="198" spans="11:29" x14ac:dyDescent="0.45">
      <c r="K198"/>
      <c r="S198"/>
      <c r="T198"/>
      <c r="U198"/>
      <c r="V198"/>
      <c r="W198"/>
      <c r="X198"/>
      <c r="Y198"/>
      <c r="Z198"/>
      <c r="AA198"/>
      <c r="AB198"/>
      <c r="AC198"/>
    </row>
    <row r="199" spans="11:29" x14ac:dyDescent="0.45">
      <c r="K199"/>
      <c r="S199"/>
      <c r="T199"/>
      <c r="U199"/>
      <c r="V199"/>
      <c r="W199"/>
      <c r="X199"/>
      <c r="Y199"/>
      <c r="Z199"/>
      <c r="AA199"/>
      <c r="AB199"/>
      <c r="AC199"/>
    </row>
    <row r="200" spans="11:29" x14ac:dyDescent="0.45">
      <c r="K200"/>
      <c r="S200"/>
      <c r="T200"/>
      <c r="U200"/>
      <c r="V200"/>
      <c r="W200"/>
      <c r="X200"/>
      <c r="Y200"/>
      <c r="Z200"/>
      <c r="AA200"/>
      <c r="AB200"/>
      <c r="AC200"/>
    </row>
    <row r="201" spans="11:29" x14ac:dyDescent="0.45">
      <c r="K201"/>
      <c r="S201"/>
      <c r="T201"/>
      <c r="U201"/>
      <c r="V201"/>
      <c r="W201"/>
      <c r="X201"/>
      <c r="Y201"/>
      <c r="Z201"/>
      <c r="AA201"/>
      <c r="AB201"/>
      <c r="AC201"/>
    </row>
    <row r="202" spans="11:29" x14ac:dyDescent="0.45">
      <c r="K202"/>
      <c r="S202"/>
      <c r="T202"/>
      <c r="U202"/>
      <c r="V202"/>
      <c r="W202"/>
      <c r="X202"/>
      <c r="Y202"/>
      <c r="Z202"/>
      <c r="AA202"/>
      <c r="AB202"/>
      <c r="AC202"/>
    </row>
    <row r="203" spans="11:29" x14ac:dyDescent="0.45">
      <c r="K203"/>
      <c r="S203"/>
      <c r="T203"/>
      <c r="U203"/>
      <c r="V203"/>
      <c r="W203"/>
      <c r="X203"/>
      <c r="Y203"/>
      <c r="Z203"/>
      <c r="AA203"/>
      <c r="AB203"/>
      <c r="AC203"/>
    </row>
    <row r="204" spans="11:29" x14ac:dyDescent="0.45">
      <c r="K204"/>
      <c r="S204"/>
      <c r="T204"/>
      <c r="U204"/>
      <c r="V204"/>
      <c r="W204"/>
      <c r="X204"/>
      <c r="Y204"/>
      <c r="Z204"/>
      <c r="AA204"/>
      <c r="AB204"/>
      <c r="AC204"/>
    </row>
    <row r="205" spans="11:29" x14ac:dyDescent="0.45">
      <c r="K205"/>
      <c r="S205"/>
      <c r="T205"/>
      <c r="U205"/>
      <c r="V205"/>
      <c r="W205"/>
      <c r="X205"/>
      <c r="Y205"/>
      <c r="Z205"/>
      <c r="AA205"/>
      <c r="AB205"/>
      <c r="AC205"/>
    </row>
    <row r="206" spans="11:29" x14ac:dyDescent="0.45">
      <c r="K206"/>
      <c r="S206"/>
      <c r="T206"/>
      <c r="U206"/>
      <c r="V206"/>
      <c r="W206"/>
      <c r="X206"/>
      <c r="Y206"/>
      <c r="Z206"/>
      <c r="AA206"/>
      <c r="AB206"/>
      <c r="AC206"/>
    </row>
    <row r="207" spans="11:29" x14ac:dyDescent="0.45">
      <c r="K207"/>
      <c r="S207"/>
      <c r="T207"/>
      <c r="U207"/>
      <c r="V207"/>
      <c r="W207"/>
      <c r="X207"/>
      <c r="Y207"/>
      <c r="Z207"/>
      <c r="AA207"/>
      <c r="AB207"/>
      <c r="AC207"/>
    </row>
    <row r="208" spans="11:29" x14ac:dyDescent="0.45">
      <c r="K208"/>
      <c r="S208"/>
      <c r="T208"/>
      <c r="U208"/>
      <c r="V208"/>
      <c r="W208"/>
      <c r="X208"/>
      <c r="Y208"/>
      <c r="Z208"/>
      <c r="AA208"/>
      <c r="AB208"/>
      <c r="AC208"/>
    </row>
    <row r="209" spans="11:29" x14ac:dyDescent="0.45">
      <c r="K209"/>
      <c r="S209"/>
      <c r="T209"/>
      <c r="U209"/>
      <c r="V209"/>
      <c r="W209"/>
      <c r="X209"/>
      <c r="Y209"/>
      <c r="Z209"/>
      <c r="AA209"/>
      <c r="AB209"/>
      <c r="AC209"/>
    </row>
    <row r="210" spans="11:29" x14ac:dyDescent="0.45">
      <c r="K210"/>
      <c r="S210"/>
      <c r="T210"/>
      <c r="U210"/>
      <c r="V210"/>
      <c r="W210"/>
      <c r="X210"/>
      <c r="Y210"/>
      <c r="Z210"/>
      <c r="AA210"/>
      <c r="AB210"/>
      <c r="AC210"/>
    </row>
    <row r="211" spans="11:29" x14ac:dyDescent="0.45">
      <c r="K211"/>
      <c r="S211"/>
      <c r="T211"/>
      <c r="U211"/>
      <c r="V211"/>
      <c r="W211"/>
      <c r="X211"/>
      <c r="Y211"/>
      <c r="Z211"/>
      <c r="AA211"/>
      <c r="AB211"/>
      <c r="AC211"/>
    </row>
    <row r="212" spans="11:29" x14ac:dyDescent="0.45">
      <c r="K212"/>
      <c r="S212"/>
      <c r="T212"/>
      <c r="U212"/>
      <c r="V212"/>
      <c r="W212"/>
      <c r="X212"/>
      <c r="Y212"/>
      <c r="Z212"/>
      <c r="AA212"/>
      <c r="AB212"/>
      <c r="AC212"/>
    </row>
    <row r="213" spans="11:29" x14ac:dyDescent="0.45">
      <c r="K213"/>
      <c r="S213"/>
      <c r="T213"/>
      <c r="U213"/>
      <c r="V213"/>
      <c r="W213"/>
      <c r="X213"/>
      <c r="Y213"/>
      <c r="Z213"/>
      <c r="AA213"/>
      <c r="AB213"/>
      <c r="AC213"/>
    </row>
    <row r="214" spans="11:29" x14ac:dyDescent="0.45">
      <c r="K214"/>
      <c r="S214"/>
      <c r="T214"/>
      <c r="U214"/>
      <c r="V214"/>
      <c r="W214"/>
      <c r="X214"/>
      <c r="Y214"/>
      <c r="Z214"/>
      <c r="AA214"/>
      <c r="AB214"/>
      <c r="AC214"/>
    </row>
    <row r="215" spans="11:29" x14ac:dyDescent="0.45">
      <c r="K215"/>
      <c r="S215"/>
      <c r="T215"/>
      <c r="U215"/>
      <c r="V215"/>
      <c r="W215"/>
      <c r="X215"/>
      <c r="Y215"/>
      <c r="Z215"/>
      <c r="AA215"/>
      <c r="AB215"/>
      <c r="AC215"/>
    </row>
    <row r="216" spans="11:29" x14ac:dyDescent="0.45">
      <c r="K216"/>
      <c r="S216"/>
      <c r="T216"/>
      <c r="U216"/>
      <c r="V216"/>
      <c r="W216"/>
      <c r="X216"/>
      <c r="Y216"/>
      <c r="Z216"/>
      <c r="AA216"/>
      <c r="AB216"/>
      <c r="AC216"/>
    </row>
    <row r="217" spans="11:29" x14ac:dyDescent="0.45">
      <c r="K217"/>
      <c r="S217"/>
      <c r="T217"/>
      <c r="U217"/>
      <c r="V217"/>
      <c r="W217"/>
      <c r="X217"/>
      <c r="Y217"/>
      <c r="Z217"/>
      <c r="AA217"/>
      <c r="AB217"/>
      <c r="AC217"/>
    </row>
    <row r="218" spans="11:29" x14ac:dyDescent="0.45">
      <c r="K218"/>
      <c r="S218"/>
      <c r="T218"/>
      <c r="U218"/>
      <c r="V218"/>
      <c r="W218"/>
      <c r="X218"/>
      <c r="Y218"/>
      <c r="Z218"/>
      <c r="AA218"/>
      <c r="AB218"/>
      <c r="AC218"/>
    </row>
    <row r="219" spans="11:29" x14ac:dyDescent="0.45">
      <c r="K219"/>
      <c r="S219"/>
      <c r="T219"/>
      <c r="U219"/>
      <c r="V219"/>
      <c r="W219"/>
      <c r="X219"/>
      <c r="Y219"/>
      <c r="Z219"/>
      <c r="AA219"/>
      <c r="AB219"/>
      <c r="AC219"/>
    </row>
    <row r="220" spans="11:29" x14ac:dyDescent="0.45">
      <c r="K220"/>
      <c r="S220"/>
      <c r="T220"/>
      <c r="U220"/>
      <c r="V220"/>
      <c r="W220"/>
      <c r="X220"/>
      <c r="Y220"/>
      <c r="Z220"/>
      <c r="AA220"/>
      <c r="AB220"/>
      <c r="AC220"/>
    </row>
    <row r="221" spans="11:29" x14ac:dyDescent="0.45">
      <c r="K221"/>
      <c r="S221"/>
      <c r="T221"/>
      <c r="U221"/>
      <c r="V221"/>
      <c r="W221"/>
      <c r="X221"/>
      <c r="Y221"/>
      <c r="Z221"/>
      <c r="AA221"/>
      <c r="AB221"/>
      <c r="AC221"/>
    </row>
    <row r="222" spans="11:29" x14ac:dyDescent="0.45">
      <c r="K222"/>
      <c r="S222"/>
      <c r="T222"/>
      <c r="U222"/>
      <c r="V222"/>
      <c r="W222"/>
      <c r="X222"/>
      <c r="Y222"/>
      <c r="Z222"/>
      <c r="AA222"/>
      <c r="AB222"/>
      <c r="AC222"/>
    </row>
    <row r="223" spans="11:29" x14ac:dyDescent="0.45">
      <c r="K223"/>
      <c r="S223"/>
      <c r="T223"/>
      <c r="U223"/>
      <c r="V223"/>
      <c r="W223"/>
      <c r="X223"/>
      <c r="Y223"/>
      <c r="Z223"/>
      <c r="AA223"/>
      <c r="AB223"/>
      <c r="AC223"/>
    </row>
    <row r="224" spans="11:29" x14ac:dyDescent="0.45">
      <c r="K224"/>
      <c r="S224"/>
      <c r="T224"/>
      <c r="U224"/>
      <c r="V224"/>
      <c r="W224"/>
      <c r="X224"/>
      <c r="Y224"/>
      <c r="Z224"/>
      <c r="AA224"/>
      <c r="AB224"/>
      <c r="AC224"/>
    </row>
    <row r="225" spans="11:29" x14ac:dyDescent="0.45">
      <c r="K225"/>
      <c r="S225"/>
      <c r="T225"/>
      <c r="U225"/>
      <c r="V225"/>
      <c r="W225"/>
      <c r="X225"/>
      <c r="Y225"/>
      <c r="Z225"/>
      <c r="AA225"/>
      <c r="AB225"/>
      <c r="AC225"/>
    </row>
    <row r="226" spans="11:29" x14ac:dyDescent="0.45">
      <c r="K226"/>
      <c r="S226"/>
      <c r="T226"/>
      <c r="U226"/>
      <c r="V226"/>
      <c r="W226"/>
      <c r="X226"/>
      <c r="Y226"/>
      <c r="Z226"/>
      <c r="AA226"/>
      <c r="AB226"/>
      <c r="AC226"/>
    </row>
    <row r="227" spans="11:29" x14ac:dyDescent="0.45">
      <c r="K227"/>
      <c r="S227"/>
      <c r="T227"/>
      <c r="U227"/>
      <c r="V227"/>
      <c r="W227"/>
      <c r="X227"/>
      <c r="Y227"/>
      <c r="Z227"/>
      <c r="AA227"/>
      <c r="AB227"/>
      <c r="AC227"/>
    </row>
    <row r="228" spans="11:29" x14ac:dyDescent="0.45">
      <c r="K228"/>
      <c r="S228"/>
      <c r="T228"/>
      <c r="U228"/>
      <c r="V228"/>
      <c r="W228"/>
      <c r="X228"/>
      <c r="Y228"/>
      <c r="Z228"/>
      <c r="AA228"/>
      <c r="AB228"/>
      <c r="AC228"/>
    </row>
    <row r="229" spans="11:29" x14ac:dyDescent="0.45">
      <c r="K229"/>
      <c r="S229"/>
      <c r="T229"/>
      <c r="U229"/>
      <c r="V229"/>
      <c r="W229"/>
      <c r="X229"/>
      <c r="Y229"/>
      <c r="Z229"/>
      <c r="AA229"/>
      <c r="AB229"/>
      <c r="AC229"/>
    </row>
    <row r="230" spans="11:29" x14ac:dyDescent="0.45">
      <c r="K230"/>
      <c r="S230"/>
      <c r="T230"/>
      <c r="U230"/>
      <c r="V230"/>
      <c r="W230"/>
      <c r="X230"/>
      <c r="Y230"/>
      <c r="Z230"/>
      <c r="AA230"/>
      <c r="AB230"/>
      <c r="AC230"/>
    </row>
    <row r="231" spans="11:29" x14ac:dyDescent="0.45">
      <c r="K231"/>
      <c r="S231"/>
      <c r="T231"/>
      <c r="U231"/>
      <c r="V231"/>
      <c r="W231"/>
      <c r="X231"/>
      <c r="Y231"/>
      <c r="Z231"/>
      <c r="AA231"/>
      <c r="AB231"/>
      <c r="AC231"/>
    </row>
    <row r="232" spans="11:29" x14ac:dyDescent="0.45">
      <c r="K232"/>
      <c r="S232"/>
      <c r="T232"/>
      <c r="U232"/>
      <c r="V232"/>
      <c r="W232"/>
      <c r="X232"/>
      <c r="Y232"/>
      <c r="Z232"/>
      <c r="AA232"/>
      <c r="AB232"/>
      <c r="AC232"/>
    </row>
    <row r="233" spans="11:29" x14ac:dyDescent="0.45">
      <c r="K233"/>
      <c r="S233"/>
      <c r="T233"/>
      <c r="U233"/>
      <c r="V233"/>
      <c r="W233"/>
      <c r="X233"/>
      <c r="Y233"/>
      <c r="Z233"/>
      <c r="AA233"/>
      <c r="AB233"/>
      <c r="AC233"/>
    </row>
    <row r="234" spans="11:29" x14ac:dyDescent="0.45">
      <c r="K234"/>
      <c r="S234"/>
      <c r="T234"/>
      <c r="U234"/>
      <c r="V234"/>
      <c r="W234"/>
      <c r="X234"/>
      <c r="Y234"/>
      <c r="Z234"/>
      <c r="AA234"/>
      <c r="AB234"/>
      <c r="AC234"/>
    </row>
    <row r="235" spans="11:29" x14ac:dyDescent="0.45">
      <c r="K235"/>
      <c r="S235"/>
      <c r="T235"/>
      <c r="U235"/>
      <c r="V235"/>
      <c r="W235"/>
      <c r="X235"/>
      <c r="Y235"/>
      <c r="Z235"/>
      <c r="AA235"/>
      <c r="AB235"/>
      <c r="AC235"/>
    </row>
    <row r="236" spans="11:29" x14ac:dyDescent="0.45">
      <c r="K236"/>
      <c r="S236"/>
      <c r="T236"/>
      <c r="U236"/>
      <c r="V236"/>
      <c r="W236"/>
      <c r="X236"/>
      <c r="Y236"/>
      <c r="Z236"/>
      <c r="AA236"/>
      <c r="AB236"/>
      <c r="AC236"/>
    </row>
    <row r="237" spans="11:29" x14ac:dyDescent="0.45">
      <c r="K237"/>
      <c r="S237"/>
      <c r="T237"/>
      <c r="U237"/>
      <c r="V237"/>
      <c r="W237"/>
      <c r="X237"/>
      <c r="Y237"/>
      <c r="Z237"/>
      <c r="AA237"/>
      <c r="AB237"/>
      <c r="AC237"/>
    </row>
    <row r="238" spans="11:29" x14ac:dyDescent="0.45">
      <c r="K238"/>
      <c r="S238"/>
      <c r="T238"/>
      <c r="U238"/>
      <c r="V238"/>
      <c r="W238"/>
      <c r="X238"/>
      <c r="Y238"/>
      <c r="Z238"/>
      <c r="AA238"/>
      <c r="AB238"/>
      <c r="AC238"/>
    </row>
    <row r="239" spans="11:29" x14ac:dyDescent="0.45">
      <c r="K239"/>
      <c r="S239"/>
      <c r="T239"/>
      <c r="U239"/>
      <c r="V239"/>
      <c r="W239"/>
      <c r="X239"/>
      <c r="Y239"/>
      <c r="Z239"/>
      <c r="AA239"/>
      <c r="AB239"/>
      <c r="AC239"/>
    </row>
    <row r="240" spans="11:29" x14ac:dyDescent="0.45">
      <c r="K240"/>
      <c r="S240"/>
      <c r="T240"/>
      <c r="U240"/>
      <c r="V240"/>
      <c r="W240"/>
      <c r="X240"/>
      <c r="Y240"/>
      <c r="Z240"/>
      <c r="AA240"/>
      <c r="AB240"/>
      <c r="AC240"/>
    </row>
    <row r="241" spans="11:29" x14ac:dyDescent="0.45">
      <c r="K241"/>
      <c r="S241"/>
      <c r="T241"/>
      <c r="U241"/>
      <c r="V241"/>
      <c r="W241"/>
      <c r="X241"/>
      <c r="Y241"/>
      <c r="Z241"/>
      <c r="AA241"/>
      <c r="AB241"/>
      <c r="AC241"/>
    </row>
    <row r="242" spans="11:29" x14ac:dyDescent="0.45">
      <c r="K242"/>
      <c r="S242"/>
      <c r="T242"/>
      <c r="U242"/>
      <c r="V242"/>
      <c r="W242"/>
      <c r="X242"/>
      <c r="Y242"/>
      <c r="Z242"/>
      <c r="AA242"/>
      <c r="AB242"/>
      <c r="AC242"/>
    </row>
    <row r="243" spans="11:29" x14ac:dyDescent="0.45">
      <c r="K243"/>
      <c r="S243"/>
      <c r="T243"/>
      <c r="U243"/>
      <c r="V243"/>
      <c r="W243"/>
      <c r="X243"/>
      <c r="Y243"/>
      <c r="Z243"/>
      <c r="AA243"/>
      <c r="AB243"/>
      <c r="AC243"/>
    </row>
    <row r="244" spans="11:29" x14ac:dyDescent="0.45">
      <c r="K244"/>
      <c r="S244"/>
      <c r="T244"/>
      <c r="U244"/>
      <c r="V244"/>
      <c r="W244"/>
      <c r="X244"/>
      <c r="Y244"/>
      <c r="Z244"/>
      <c r="AA244"/>
      <c r="AB244"/>
      <c r="AC244"/>
    </row>
    <row r="245" spans="11:29" x14ac:dyDescent="0.45">
      <c r="K245"/>
      <c r="S245"/>
      <c r="T245"/>
      <c r="U245"/>
      <c r="V245"/>
      <c r="W245"/>
      <c r="X245"/>
      <c r="Y245"/>
      <c r="Z245"/>
      <c r="AA245"/>
      <c r="AB245"/>
      <c r="AC245"/>
    </row>
    <row r="246" spans="11:29" x14ac:dyDescent="0.45">
      <c r="K246"/>
      <c r="S246"/>
      <c r="T246"/>
      <c r="U246"/>
      <c r="V246"/>
      <c r="W246"/>
      <c r="X246"/>
      <c r="Y246"/>
      <c r="Z246"/>
      <c r="AA246"/>
      <c r="AB246"/>
      <c r="AC246"/>
    </row>
    <row r="247" spans="11:29" x14ac:dyDescent="0.45">
      <c r="K247"/>
      <c r="S247"/>
      <c r="T247"/>
      <c r="U247"/>
      <c r="V247"/>
      <c r="W247"/>
      <c r="X247"/>
      <c r="Y247"/>
      <c r="Z247"/>
      <c r="AA247"/>
      <c r="AB247"/>
      <c r="AC247"/>
    </row>
    <row r="248" spans="11:29" x14ac:dyDescent="0.45">
      <c r="K248"/>
      <c r="S248"/>
      <c r="T248"/>
      <c r="U248"/>
      <c r="V248"/>
      <c r="W248"/>
      <c r="X248"/>
      <c r="Y248"/>
      <c r="Z248"/>
      <c r="AA248"/>
      <c r="AB248"/>
      <c r="AC248"/>
    </row>
    <row r="249" spans="11:29" x14ac:dyDescent="0.45">
      <c r="K249"/>
      <c r="S249"/>
      <c r="T249"/>
      <c r="U249"/>
      <c r="V249"/>
      <c r="W249"/>
      <c r="X249"/>
      <c r="Y249"/>
      <c r="Z249"/>
      <c r="AA249"/>
      <c r="AB249"/>
      <c r="AC249"/>
    </row>
    <row r="250" spans="11:29" x14ac:dyDescent="0.45">
      <c r="K250"/>
      <c r="S250"/>
      <c r="T250"/>
      <c r="U250"/>
      <c r="V250"/>
      <c r="W250"/>
      <c r="X250"/>
      <c r="Y250"/>
      <c r="Z250"/>
      <c r="AA250"/>
      <c r="AB250"/>
      <c r="AC250"/>
    </row>
    <row r="251" spans="11:29" x14ac:dyDescent="0.45">
      <c r="K251"/>
      <c r="S251"/>
      <c r="T251"/>
      <c r="U251"/>
      <c r="V251"/>
      <c r="W251"/>
      <c r="X251"/>
      <c r="Y251"/>
      <c r="Z251"/>
      <c r="AA251"/>
      <c r="AB251"/>
      <c r="AC251"/>
    </row>
    <row r="252" spans="11:29" x14ac:dyDescent="0.45">
      <c r="K252"/>
      <c r="S252"/>
      <c r="T252"/>
      <c r="U252"/>
      <c r="V252"/>
      <c r="W252"/>
      <c r="X252"/>
      <c r="Y252"/>
      <c r="Z252"/>
      <c r="AA252"/>
      <c r="AB252"/>
      <c r="AC252"/>
    </row>
    <row r="253" spans="11:29" x14ac:dyDescent="0.45">
      <c r="K253"/>
      <c r="S253"/>
      <c r="T253"/>
      <c r="U253"/>
      <c r="V253"/>
      <c r="W253"/>
      <c r="X253"/>
      <c r="Y253"/>
      <c r="Z253"/>
      <c r="AA253"/>
      <c r="AB253"/>
      <c r="AC253"/>
    </row>
    <row r="254" spans="11:29" x14ac:dyDescent="0.45">
      <c r="K254"/>
      <c r="S254"/>
      <c r="T254"/>
      <c r="U254"/>
      <c r="V254"/>
      <c r="W254"/>
      <c r="X254"/>
      <c r="Y254"/>
      <c r="Z254"/>
      <c r="AA254"/>
      <c r="AB254"/>
      <c r="AC254"/>
    </row>
    <row r="255" spans="11:29" x14ac:dyDescent="0.45">
      <c r="K255"/>
      <c r="S255"/>
      <c r="T255"/>
      <c r="U255"/>
      <c r="V255"/>
      <c r="W255"/>
      <c r="X255"/>
      <c r="Y255"/>
      <c r="Z255"/>
      <c r="AA255"/>
      <c r="AB255"/>
      <c r="AC255"/>
    </row>
    <row r="256" spans="11:29" x14ac:dyDescent="0.45">
      <c r="K256"/>
      <c r="S256"/>
      <c r="T256"/>
      <c r="U256"/>
      <c r="V256"/>
      <c r="W256"/>
      <c r="X256"/>
      <c r="Y256"/>
      <c r="Z256"/>
      <c r="AA256"/>
      <c r="AB256"/>
      <c r="AC256"/>
    </row>
    <row r="257" spans="11:29" x14ac:dyDescent="0.45">
      <c r="K257"/>
      <c r="S257"/>
      <c r="T257"/>
      <c r="U257"/>
      <c r="V257"/>
      <c r="W257"/>
      <c r="X257"/>
      <c r="Y257"/>
      <c r="Z257"/>
      <c r="AA257"/>
      <c r="AB257"/>
      <c r="AC257"/>
    </row>
    <row r="258" spans="11:29" x14ac:dyDescent="0.45">
      <c r="K258"/>
      <c r="S258"/>
      <c r="T258"/>
      <c r="U258"/>
      <c r="V258"/>
      <c r="W258"/>
      <c r="X258"/>
      <c r="Y258"/>
      <c r="Z258"/>
      <c r="AA258"/>
      <c r="AB258"/>
      <c r="AC258"/>
    </row>
    <row r="259" spans="11:29" x14ac:dyDescent="0.45">
      <c r="K259"/>
      <c r="S259"/>
      <c r="T259"/>
      <c r="U259"/>
      <c r="V259"/>
      <c r="W259"/>
      <c r="X259"/>
      <c r="Y259"/>
      <c r="Z259"/>
      <c r="AA259"/>
      <c r="AB259"/>
      <c r="AC259"/>
    </row>
    <row r="260" spans="11:29" x14ac:dyDescent="0.45">
      <c r="K260"/>
      <c r="S260"/>
      <c r="T260"/>
      <c r="U260"/>
      <c r="V260"/>
      <c r="W260"/>
      <c r="X260"/>
      <c r="Y260"/>
      <c r="Z260"/>
      <c r="AA260"/>
      <c r="AB260"/>
      <c r="AC260"/>
    </row>
    <row r="261" spans="11:29" x14ac:dyDescent="0.45">
      <c r="K261"/>
      <c r="S261"/>
      <c r="T261"/>
      <c r="U261"/>
      <c r="V261"/>
      <c r="W261"/>
      <c r="X261"/>
      <c r="Y261"/>
      <c r="Z261"/>
      <c r="AA261"/>
      <c r="AB261"/>
      <c r="AC261"/>
    </row>
    <row r="262" spans="11:29" x14ac:dyDescent="0.45">
      <c r="K262"/>
      <c r="S262"/>
      <c r="T262"/>
      <c r="U262"/>
      <c r="V262"/>
      <c r="W262"/>
      <c r="X262"/>
      <c r="Y262"/>
      <c r="Z262"/>
      <c r="AA262"/>
      <c r="AB262"/>
      <c r="AC262"/>
    </row>
    <row r="263" spans="11:29" x14ac:dyDescent="0.45">
      <c r="K263"/>
      <c r="S263"/>
      <c r="T263"/>
      <c r="U263"/>
      <c r="V263"/>
      <c r="W263"/>
      <c r="X263"/>
      <c r="Y263"/>
      <c r="Z263"/>
      <c r="AA263"/>
      <c r="AB263"/>
      <c r="AC263"/>
    </row>
    <row r="264" spans="11:29" x14ac:dyDescent="0.45">
      <c r="K264"/>
      <c r="S264"/>
      <c r="T264"/>
      <c r="U264"/>
      <c r="V264"/>
      <c r="W264"/>
      <c r="X264"/>
      <c r="Y264"/>
      <c r="Z264"/>
      <c r="AA264"/>
      <c r="AB264"/>
      <c r="AC264"/>
    </row>
    <row r="265" spans="11:29" x14ac:dyDescent="0.45">
      <c r="K265"/>
      <c r="S265"/>
      <c r="T265"/>
      <c r="U265"/>
      <c r="V265"/>
      <c r="W265"/>
      <c r="X265"/>
      <c r="Y265"/>
      <c r="Z265"/>
      <c r="AA265"/>
      <c r="AB265"/>
      <c r="AC265"/>
    </row>
    <row r="266" spans="11:29" x14ac:dyDescent="0.45">
      <c r="K266"/>
      <c r="S266"/>
      <c r="T266"/>
      <c r="U266"/>
      <c r="V266"/>
      <c r="W266"/>
      <c r="X266"/>
      <c r="Y266"/>
      <c r="Z266"/>
      <c r="AA266"/>
      <c r="AB266"/>
      <c r="AC266"/>
    </row>
    <row r="267" spans="11:29" x14ac:dyDescent="0.45">
      <c r="K267"/>
      <c r="S267"/>
      <c r="T267"/>
      <c r="U267"/>
      <c r="V267"/>
      <c r="W267"/>
      <c r="X267"/>
      <c r="Y267"/>
      <c r="Z267"/>
      <c r="AA267"/>
      <c r="AB267"/>
      <c r="AC267"/>
    </row>
    <row r="268" spans="11:29" x14ac:dyDescent="0.45">
      <c r="K268"/>
      <c r="S268"/>
      <c r="T268"/>
      <c r="U268"/>
      <c r="V268"/>
      <c r="W268"/>
      <c r="X268"/>
      <c r="Y268"/>
      <c r="Z268"/>
      <c r="AA268"/>
      <c r="AB268"/>
      <c r="AC268"/>
    </row>
    <row r="269" spans="11:29" x14ac:dyDescent="0.45">
      <c r="K269"/>
      <c r="S269"/>
      <c r="T269"/>
      <c r="U269"/>
      <c r="V269"/>
      <c r="W269"/>
      <c r="X269"/>
      <c r="Y269"/>
      <c r="Z269"/>
      <c r="AA269"/>
      <c r="AB269"/>
      <c r="AC269"/>
    </row>
    <row r="270" spans="11:29" x14ac:dyDescent="0.45">
      <c r="K270"/>
      <c r="S270"/>
      <c r="T270"/>
      <c r="U270"/>
      <c r="V270"/>
      <c r="W270"/>
      <c r="X270"/>
      <c r="Y270"/>
      <c r="Z270"/>
      <c r="AA270"/>
      <c r="AB270"/>
      <c r="AC270"/>
    </row>
    <row r="271" spans="11:29" x14ac:dyDescent="0.45">
      <c r="K271"/>
      <c r="S271"/>
      <c r="T271"/>
      <c r="U271"/>
      <c r="V271"/>
      <c r="W271"/>
      <c r="X271"/>
      <c r="Y271"/>
      <c r="Z271"/>
      <c r="AA271"/>
      <c r="AB271"/>
      <c r="AC271"/>
    </row>
    <row r="272" spans="11:29" x14ac:dyDescent="0.45">
      <c r="K272"/>
      <c r="S272"/>
      <c r="T272"/>
      <c r="U272"/>
      <c r="V272"/>
      <c r="W272"/>
      <c r="X272"/>
      <c r="Y272"/>
      <c r="Z272"/>
      <c r="AA272"/>
      <c r="AB272"/>
      <c r="AC272"/>
    </row>
    <row r="273" spans="11:29" x14ac:dyDescent="0.45">
      <c r="K273"/>
      <c r="S273"/>
      <c r="T273"/>
      <c r="U273"/>
      <c r="V273"/>
      <c r="W273"/>
      <c r="X273"/>
      <c r="Y273"/>
      <c r="Z273"/>
      <c r="AA273"/>
      <c r="AB273"/>
      <c r="AC273"/>
    </row>
    <row r="274" spans="11:29" x14ac:dyDescent="0.45">
      <c r="K274"/>
      <c r="S274"/>
      <c r="T274"/>
      <c r="U274"/>
      <c r="V274"/>
      <c r="W274"/>
      <c r="X274"/>
      <c r="Y274"/>
      <c r="Z274"/>
      <c r="AA274"/>
      <c r="AB274"/>
      <c r="AC274"/>
    </row>
    <row r="275" spans="11:29" x14ac:dyDescent="0.45">
      <c r="K275"/>
      <c r="S275"/>
      <c r="T275"/>
      <c r="U275"/>
      <c r="V275"/>
      <c r="W275"/>
      <c r="X275"/>
      <c r="Y275"/>
      <c r="Z275"/>
      <c r="AA275"/>
      <c r="AB275"/>
      <c r="AC275"/>
    </row>
    <row r="276" spans="11:29" x14ac:dyDescent="0.45">
      <c r="K276"/>
      <c r="S276"/>
      <c r="T276"/>
      <c r="U276"/>
      <c r="V276"/>
      <c r="W276"/>
      <c r="X276"/>
      <c r="Y276"/>
      <c r="Z276"/>
      <c r="AA276"/>
      <c r="AB276"/>
      <c r="AC276"/>
    </row>
    <row r="277" spans="11:29" x14ac:dyDescent="0.45">
      <c r="K277"/>
      <c r="S277"/>
      <c r="T277"/>
      <c r="U277"/>
      <c r="V277"/>
      <c r="W277"/>
      <c r="X277"/>
      <c r="Y277"/>
      <c r="Z277"/>
      <c r="AA277"/>
      <c r="AB277"/>
      <c r="AC277"/>
    </row>
    <row r="278" spans="11:29" x14ac:dyDescent="0.45">
      <c r="K278"/>
      <c r="S278"/>
      <c r="T278"/>
      <c r="U278"/>
      <c r="V278"/>
      <c r="W278"/>
      <c r="X278"/>
      <c r="Y278"/>
      <c r="Z278"/>
      <c r="AA278"/>
      <c r="AB278"/>
      <c r="AC278"/>
    </row>
    <row r="279" spans="11:29" x14ac:dyDescent="0.45">
      <c r="K279"/>
      <c r="S279"/>
      <c r="T279"/>
      <c r="U279"/>
      <c r="V279"/>
      <c r="W279"/>
      <c r="X279"/>
      <c r="Y279"/>
      <c r="Z279"/>
      <c r="AA279"/>
      <c r="AB279"/>
      <c r="AC279"/>
    </row>
    <row r="280" spans="11:29" x14ac:dyDescent="0.45">
      <c r="K280"/>
      <c r="S280"/>
      <c r="T280"/>
      <c r="U280"/>
      <c r="V280"/>
      <c r="W280"/>
      <c r="X280"/>
      <c r="Y280"/>
      <c r="Z280"/>
      <c r="AA280"/>
      <c r="AB280"/>
      <c r="AC280"/>
    </row>
    <row r="281" spans="11:29" x14ac:dyDescent="0.45">
      <c r="K281"/>
      <c r="S281"/>
      <c r="T281"/>
      <c r="U281"/>
      <c r="V281"/>
      <c r="W281"/>
      <c r="X281"/>
      <c r="Y281"/>
      <c r="Z281"/>
      <c r="AA281"/>
      <c r="AB281"/>
      <c r="AC281"/>
    </row>
    <row r="282" spans="11:29" x14ac:dyDescent="0.45">
      <c r="K282"/>
      <c r="S282"/>
      <c r="T282"/>
      <c r="U282"/>
      <c r="V282"/>
      <c r="W282"/>
      <c r="X282"/>
      <c r="Y282"/>
      <c r="Z282"/>
      <c r="AA282"/>
      <c r="AB282"/>
      <c r="AC282"/>
    </row>
    <row r="283" spans="11:29" x14ac:dyDescent="0.45">
      <c r="K283"/>
      <c r="S283"/>
      <c r="T283"/>
      <c r="U283"/>
      <c r="V283"/>
      <c r="W283"/>
      <c r="X283"/>
      <c r="Y283"/>
      <c r="Z283"/>
      <c r="AA283"/>
      <c r="AB283"/>
      <c r="AC283"/>
    </row>
    <row r="284" spans="11:29" x14ac:dyDescent="0.45">
      <c r="K284"/>
      <c r="S284"/>
      <c r="T284"/>
      <c r="U284"/>
      <c r="V284"/>
      <c r="W284"/>
      <c r="X284"/>
      <c r="Y284"/>
      <c r="Z284"/>
      <c r="AA284"/>
      <c r="AB284"/>
      <c r="AC284"/>
    </row>
    <row r="285" spans="11:29" x14ac:dyDescent="0.45">
      <c r="K285"/>
      <c r="S285"/>
      <c r="T285"/>
      <c r="U285"/>
      <c r="V285"/>
      <c r="W285"/>
      <c r="X285"/>
      <c r="Y285"/>
      <c r="Z285"/>
      <c r="AA285"/>
      <c r="AB285"/>
      <c r="AC285"/>
    </row>
    <row r="286" spans="11:29" x14ac:dyDescent="0.45">
      <c r="K286"/>
      <c r="S286"/>
      <c r="T286"/>
      <c r="U286"/>
      <c r="V286"/>
      <c r="W286"/>
      <c r="X286"/>
      <c r="Y286"/>
      <c r="Z286"/>
      <c r="AA286"/>
      <c r="AB286"/>
      <c r="AC286"/>
    </row>
    <row r="287" spans="11:29" x14ac:dyDescent="0.45">
      <c r="K287"/>
      <c r="S287"/>
      <c r="T287"/>
      <c r="U287"/>
      <c r="V287"/>
      <c r="W287"/>
      <c r="X287"/>
      <c r="Y287"/>
      <c r="Z287"/>
      <c r="AA287"/>
      <c r="AB287"/>
      <c r="AC287"/>
    </row>
    <row r="288" spans="11:29" x14ac:dyDescent="0.45">
      <c r="K288"/>
      <c r="S288"/>
      <c r="T288"/>
      <c r="U288"/>
      <c r="V288"/>
      <c r="W288"/>
      <c r="X288"/>
      <c r="Y288"/>
      <c r="Z288"/>
      <c r="AA288"/>
      <c r="AB288"/>
      <c r="AC288"/>
    </row>
    <row r="289" spans="11:29" x14ac:dyDescent="0.45">
      <c r="K289"/>
      <c r="S289"/>
      <c r="T289"/>
      <c r="U289"/>
      <c r="V289"/>
      <c r="W289"/>
      <c r="X289"/>
      <c r="Y289"/>
      <c r="Z289"/>
      <c r="AA289"/>
      <c r="AB289"/>
      <c r="AC289"/>
    </row>
    <row r="290" spans="11:29" x14ac:dyDescent="0.45">
      <c r="K290"/>
      <c r="S290"/>
      <c r="T290"/>
      <c r="U290"/>
      <c r="V290"/>
      <c r="W290"/>
      <c r="X290"/>
      <c r="Y290"/>
      <c r="Z290"/>
      <c r="AA290"/>
      <c r="AB290"/>
      <c r="AC290"/>
    </row>
    <row r="291" spans="11:29" x14ac:dyDescent="0.45">
      <c r="K291"/>
      <c r="S291"/>
      <c r="T291"/>
      <c r="U291"/>
      <c r="V291"/>
      <c r="W291"/>
      <c r="X291"/>
      <c r="Y291"/>
      <c r="Z291"/>
      <c r="AA291"/>
      <c r="AB291"/>
      <c r="AC291"/>
    </row>
    <row r="292" spans="11:29" x14ac:dyDescent="0.45">
      <c r="K292"/>
      <c r="S292"/>
      <c r="T292"/>
      <c r="U292"/>
      <c r="V292"/>
      <c r="W292"/>
      <c r="X292"/>
      <c r="Y292"/>
      <c r="Z292"/>
      <c r="AA292"/>
      <c r="AB292"/>
      <c r="AC292"/>
    </row>
    <row r="293" spans="11:29" x14ac:dyDescent="0.45">
      <c r="K293"/>
      <c r="S293"/>
      <c r="T293"/>
      <c r="U293"/>
      <c r="V293"/>
      <c r="W293"/>
      <c r="X293"/>
      <c r="Y293"/>
      <c r="Z293"/>
      <c r="AA293"/>
      <c r="AB293"/>
      <c r="AC293"/>
    </row>
    <row r="294" spans="11:29" x14ac:dyDescent="0.45">
      <c r="K294"/>
      <c r="S294"/>
      <c r="T294"/>
      <c r="U294"/>
      <c r="V294"/>
      <c r="W294"/>
      <c r="X294"/>
      <c r="Y294"/>
      <c r="Z294"/>
      <c r="AA294"/>
      <c r="AB294"/>
      <c r="AC294"/>
    </row>
    <row r="295" spans="11:29" x14ac:dyDescent="0.45">
      <c r="K295"/>
      <c r="S295"/>
      <c r="T295"/>
      <c r="U295"/>
      <c r="V295"/>
      <c r="W295"/>
      <c r="X295"/>
      <c r="Y295"/>
      <c r="Z295"/>
      <c r="AA295"/>
      <c r="AB295"/>
      <c r="AC295"/>
    </row>
    <row r="296" spans="11:29" x14ac:dyDescent="0.45">
      <c r="K296"/>
      <c r="S296"/>
      <c r="T296"/>
      <c r="U296"/>
      <c r="V296"/>
      <c r="W296"/>
      <c r="X296"/>
      <c r="Y296"/>
      <c r="Z296"/>
      <c r="AA296"/>
      <c r="AB296"/>
      <c r="AC296"/>
    </row>
    <row r="297" spans="11:29" x14ac:dyDescent="0.45">
      <c r="K297"/>
      <c r="S297"/>
      <c r="T297"/>
      <c r="U297"/>
      <c r="V297"/>
      <c r="W297"/>
      <c r="X297"/>
      <c r="Y297"/>
      <c r="Z297"/>
      <c r="AA297"/>
      <c r="AB297"/>
      <c r="AC297"/>
    </row>
    <row r="298" spans="11:29" x14ac:dyDescent="0.45">
      <c r="K298"/>
      <c r="S298"/>
      <c r="T298"/>
      <c r="U298"/>
      <c r="V298"/>
      <c r="W298"/>
      <c r="X298"/>
      <c r="Y298"/>
      <c r="Z298"/>
      <c r="AA298"/>
      <c r="AB298"/>
      <c r="AC298"/>
    </row>
    <row r="299" spans="11:29" x14ac:dyDescent="0.45">
      <c r="K299"/>
      <c r="S299"/>
      <c r="T299"/>
      <c r="U299"/>
      <c r="V299"/>
      <c r="W299"/>
      <c r="X299"/>
      <c r="Y299"/>
      <c r="Z299"/>
      <c r="AA299"/>
      <c r="AB299"/>
      <c r="AC299"/>
    </row>
    <row r="300" spans="11:29" x14ac:dyDescent="0.45">
      <c r="K300"/>
      <c r="S300"/>
      <c r="T300"/>
      <c r="U300"/>
      <c r="V300"/>
      <c r="W300"/>
      <c r="X300"/>
      <c r="Y300"/>
      <c r="Z300"/>
      <c r="AA300"/>
      <c r="AB300"/>
      <c r="AC300"/>
    </row>
    <row r="301" spans="11:29" x14ac:dyDescent="0.45">
      <c r="K301"/>
      <c r="S301"/>
      <c r="T301"/>
      <c r="U301"/>
      <c r="V301"/>
      <c r="W301"/>
      <c r="X301"/>
      <c r="Y301"/>
      <c r="Z301"/>
      <c r="AA301"/>
      <c r="AB301"/>
      <c r="AC301"/>
    </row>
    <row r="302" spans="11:29" x14ac:dyDescent="0.45">
      <c r="K302"/>
      <c r="S302"/>
      <c r="T302"/>
      <c r="U302"/>
      <c r="V302"/>
      <c r="W302"/>
      <c r="X302"/>
      <c r="Y302"/>
      <c r="Z302"/>
      <c r="AA302"/>
      <c r="AB302"/>
      <c r="AC302"/>
    </row>
    <row r="303" spans="11:29" x14ac:dyDescent="0.45">
      <c r="K303"/>
      <c r="S303"/>
      <c r="T303"/>
      <c r="U303"/>
      <c r="V303"/>
      <c r="W303"/>
      <c r="X303"/>
      <c r="Y303"/>
      <c r="Z303"/>
      <c r="AA303"/>
      <c r="AB303"/>
      <c r="AC303"/>
    </row>
    <row r="304" spans="11:29" x14ac:dyDescent="0.45">
      <c r="K304"/>
      <c r="S304"/>
      <c r="T304"/>
      <c r="U304"/>
      <c r="V304"/>
      <c r="W304"/>
      <c r="X304"/>
      <c r="Y304"/>
      <c r="Z304"/>
      <c r="AA304"/>
      <c r="AB304"/>
      <c r="AC304"/>
    </row>
    <row r="305" spans="11:29" x14ac:dyDescent="0.45">
      <c r="K305"/>
      <c r="S305"/>
      <c r="T305"/>
      <c r="U305"/>
      <c r="V305"/>
      <c r="W305"/>
      <c r="X305"/>
      <c r="Y305"/>
      <c r="Z305"/>
      <c r="AA305"/>
      <c r="AB305"/>
      <c r="AC305"/>
    </row>
    <row r="306" spans="11:29" x14ac:dyDescent="0.45">
      <c r="K306"/>
      <c r="S306"/>
      <c r="T306"/>
      <c r="U306"/>
      <c r="V306"/>
      <c r="W306"/>
      <c r="X306"/>
      <c r="Y306"/>
      <c r="Z306"/>
      <c r="AA306"/>
      <c r="AB306"/>
      <c r="AC306"/>
    </row>
    <row r="307" spans="11:29" x14ac:dyDescent="0.45">
      <c r="K307"/>
      <c r="S307"/>
      <c r="T307"/>
      <c r="U307"/>
      <c r="V307"/>
      <c r="W307"/>
      <c r="X307"/>
      <c r="Y307"/>
      <c r="Z307"/>
      <c r="AA307"/>
      <c r="AB307"/>
      <c r="AC307"/>
    </row>
    <row r="308" spans="11:29" x14ac:dyDescent="0.45">
      <c r="K308"/>
      <c r="S308"/>
      <c r="T308"/>
      <c r="U308"/>
      <c r="V308"/>
      <c r="W308"/>
      <c r="X308"/>
      <c r="Y308"/>
      <c r="Z308"/>
      <c r="AA308"/>
      <c r="AB308"/>
      <c r="AC308"/>
    </row>
    <row r="309" spans="11:29" x14ac:dyDescent="0.45">
      <c r="K309"/>
      <c r="S309"/>
      <c r="T309"/>
      <c r="U309"/>
      <c r="V309"/>
      <c r="W309"/>
      <c r="X309"/>
      <c r="Y309"/>
      <c r="Z309"/>
      <c r="AA309"/>
      <c r="AB309"/>
      <c r="AC309"/>
    </row>
    <row r="310" spans="11:29" x14ac:dyDescent="0.45">
      <c r="K310"/>
      <c r="S310"/>
      <c r="T310"/>
      <c r="U310"/>
      <c r="V310"/>
      <c r="W310"/>
      <c r="X310"/>
      <c r="Y310"/>
      <c r="Z310"/>
      <c r="AA310"/>
      <c r="AB310"/>
      <c r="AC310"/>
    </row>
    <row r="311" spans="11:29" x14ac:dyDescent="0.45">
      <c r="K311"/>
      <c r="S311"/>
      <c r="T311"/>
      <c r="U311"/>
      <c r="V311"/>
      <c r="W311"/>
      <c r="X311"/>
      <c r="Y311"/>
      <c r="Z311"/>
      <c r="AA311"/>
      <c r="AB311"/>
      <c r="AC311"/>
    </row>
    <row r="312" spans="11:29" x14ac:dyDescent="0.45">
      <c r="K312"/>
      <c r="S312"/>
      <c r="T312"/>
      <c r="U312"/>
      <c r="V312"/>
      <c r="W312"/>
      <c r="X312"/>
      <c r="Y312"/>
      <c r="Z312"/>
      <c r="AA312"/>
      <c r="AB312"/>
      <c r="AC312"/>
    </row>
    <row r="313" spans="11:29" x14ac:dyDescent="0.45">
      <c r="K313"/>
      <c r="S313"/>
      <c r="T313"/>
      <c r="U313"/>
      <c r="V313"/>
      <c r="W313"/>
      <c r="X313"/>
      <c r="Y313"/>
      <c r="Z313"/>
      <c r="AA313"/>
      <c r="AB313"/>
      <c r="AC313"/>
    </row>
    <row r="314" spans="11:29" x14ac:dyDescent="0.45">
      <c r="K314"/>
      <c r="S314"/>
      <c r="T314"/>
      <c r="U314"/>
      <c r="V314"/>
      <c r="W314"/>
      <c r="X314"/>
      <c r="Y314"/>
      <c r="Z314"/>
      <c r="AA314"/>
      <c r="AB314"/>
      <c r="AC314"/>
    </row>
    <row r="315" spans="11:29" x14ac:dyDescent="0.45">
      <c r="K315"/>
      <c r="S315"/>
      <c r="T315"/>
      <c r="U315"/>
      <c r="V315"/>
      <c r="W315"/>
      <c r="X315"/>
      <c r="Y315"/>
      <c r="Z315"/>
      <c r="AA315"/>
      <c r="AB315"/>
      <c r="AC315"/>
    </row>
    <row r="316" spans="11:29" x14ac:dyDescent="0.45">
      <c r="K316"/>
      <c r="S316"/>
      <c r="T316"/>
      <c r="U316"/>
      <c r="V316"/>
      <c r="W316"/>
      <c r="X316"/>
      <c r="Y316"/>
      <c r="Z316"/>
      <c r="AA316"/>
      <c r="AB316"/>
      <c r="AC316"/>
    </row>
    <row r="317" spans="11:29" x14ac:dyDescent="0.45">
      <c r="K317"/>
      <c r="S317"/>
      <c r="T317"/>
      <c r="U317"/>
      <c r="V317"/>
      <c r="W317"/>
      <c r="X317"/>
      <c r="Y317"/>
      <c r="Z317"/>
      <c r="AA317"/>
      <c r="AB317"/>
      <c r="AC317"/>
    </row>
    <row r="318" spans="11:29" x14ac:dyDescent="0.45">
      <c r="K318"/>
      <c r="S318"/>
      <c r="T318"/>
      <c r="U318"/>
      <c r="V318"/>
      <c r="W318"/>
      <c r="X318"/>
      <c r="Y318"/>
      <c r="Z318"/>
      <c r="AA318"/>
      <c r="AB318"/>
      <c r="AC318"/>
    </row>
    <row r="319" spans="11:29" x14ac:dyDescent="0.45">
      <c r="K319"/>
      <c r="S319"/>
      <c r="T319"/>
      <c r="U319"/>
      <c r="V319"/>
      <c r="W319"/>
      <c r="X319"/>
      <c r="Y319"/>
      <c r="Z319"/>
      <c r="AA319"/>
      <c r="AB319"/>
      <c r="AC319"/>
    </row>
    <row r="320" spans="11:29" x14ac:dyDescent="0.45">
      <c r="K320"/>
      <c r="S320"/>
      <c r="T320"/>
      <c r="U320"/>
      <c r="V320"/>
      <c r="W320"/>
      <c r="X320"/>
      <c r="Y320"/>
      <c r="Z320"/>
      <c r="AA320"/>
      <c r="AB320"/>
      <c r="AC320"/>
    </row>
    <row r="321" spans="11:29" x14ac:dyDescent="0.45">
      <c r="K321"/>
      <c r="S321"/>
      <c r="T321"/>
      <c r="U321"/>
      <c r="V321"/>
      <c r="W321"/>
      <c r="X321"/>
      <c r="Y321"/>
      <c r="Z321"/>
      <c r="AA321"/>
      <c r="AB321"/>
      <c r="AC321"/>
    </row>
    <row r="322" spans="11:29" x14ac:dyDescent="0.45">
      <c r="K322"/>
      <c r="S322"/>
      <c r="T322"/>
      <c r="U322"/>
      <c r="V322"/>
      <c r="W322"/>
      <c r="X322"/>
      <c r="Y322"/>
      <c r="Z322"/>
      <c r="AA322"/>
      <c r="AB322"/>
      <c r="AC322"/>
    </row>
    <row r="323" spans="11:29" x14ac:dyDescent="0.45">
      <c r="K323"/>
      <c r="S323"/>
      <c r="T323"/>
      <c r="U323"/>
      <c r="V323"/>
      <c r="W323"/>
      <c r="X323"/>
      <c r="Y323"/>
      <c r="Z323"/>
      <c r="AA323"/>
      <c r="AB323"/>
      <c r="AC323"/>
    </row>
    <row r="324" spans="11:29" x14ac:dyDescent="0.45">
      <c r="K324"/>
      <c r="S324"/>
      <c r="T324"/>
      <c r="U324"/>
      <c r="V324"/>
      <c r="W324"/>
      <c r="X324"/>
      <c r="Y324"/>
      <c r="Z324"/>
      <c r="AA324"/>
      <c r="AB324"/>
      <c r="AC324"/>
    </row>
    <row r="325" spans="11:29" x14ac:dyDescent="0.45">
      <c r="K325"/>
      <c r="S325"/>
      <c r="T325"/>
      <c r="U325"/>
      <c r="V325"/>
      <c r="W325"/>
      <c r="X325"/>
      <c r="Y325"/>
      <c r="Z325"/>
      <c r="AA325"/>
      <c r="AB325"/>
      <c r="AC325"/>
    </row>
    <row r="326" spans="11:29" x14ac:dyDescent="0.45">
      <c r="K326"/>
      <c r="S326"/>
      <c r="T326"/>
      <c r="U326"/>
      <c r="V326"/>
      <c r="W326"/>
      <c r="X326"/>
      <c r="Y326"/>
      <c r="Z326"/>
      <c r="AA326"/>
      <c r="AB326"/>
      <c r="AC326"/>
    </row>
    <row r="327" spans="11:29" x14ac:dyDescent="0.45">
      <c r="K327"/>
      <c r="S327"/>
      <c r="T327"/>
      <c r="U327"/>
      <c r="V327"/>
      <c r="W327"/>
      <c r="X327"/>
      <c r="Y327"/>
      <c r="Z327"/>
      <c r="AA327"/>
      <c r="AB327"/>
      <c r="AC327"/>
    </row>
    <row r="328" spans="11:29" x14ac:dyDescent="0.45">
      <c r="K328"/>
      <c r="S328"/>
      <c r="T328"/>
      <c r="U328"/>
      <c r="V328"/>
      <c r="W328"/>
      <c r="X328"/>
      <c r="Y328"/>
      <c r="Z328"/>
      <c r="AA328"/>
      <c r="AB328"/>
      <c r="AC328"/>
    </row>
    <row r="329" spans="11:29" x14ac:dyDescent="0.45">
      <c r="K329"/>
      <c r="S329"/>
      <c r="T329"/>
      <c r="U329"/>
      <c r="V329"/>
      <c r="W329"/>
      <c r="X329"/>
      <c r="Y329"/>
      <c r="Z329"/>
      <c r="AA329"/>
      <c r="AB329"/>
      <c r="AC329"/>
    </row>
    <row r="330" spans="11:29" x14ac:dyDescent="0.45">
      <c r="K330"/>
      <c r="S330"/>
      <c r="T330"/>
      <c r="U330"/>
      <c r="V330"/>
      <c r="W330"/>
      <c r="X330"/>
      <c r="Y330"/>
      <c r="Z330"/>
      <c r="AA330"/>
      <c r="AB330"/>
      <c r="AC330"/>
    </row>
    <row r="331" spans="11:29" x14ac:dyDescent="0.45">
      <c r="K331"/>
      <c r="S331"/>
      <c r="T331"/>
      <c r="U331"/>
      <c r="V331"/>
      <c r="W331"/>
      <c r="X331"/>
      <c r="Y331"/>
      <c r="Z331"/>
      <c r="AA331"/>
      <c r="AB331"/>
      <c r="AC331"/>
    </row>
    <row r="332" spans="11:29" x14ac:dyDescent="0.45">
      <c r="K332"/>
      <c r="S332"/>
      <c r="T332"/>
      <c r="U332"/>
      <c r="V332"/>
      <c r="W332"/>
      <c r="X332"/>
      <c r="Y332"/>
      <c r="Z332"/>
      <c r="AA332"/>
      <c r="AB332"/>
      <c r="AC332"/>
    </row>
    <row r="333" spans="11:29" x14ac:dyDescent="0.45">
      <c r="K333"/>
      <c r="S333"/>
      <c r="T333"/>
      <c r="U333"/>
      <c r="V333"/>
      <c r="W333"/>
      <c r="X333"/>
      <c r="Y333"/>
      <c r="Z333"/>
      <c r="AA333"/>
      <c r="AB333"/>
      <c r="AC333"/>
    </row>
    <row r="334" spans="11:29" x14ac:dyDescent="0.45">
      <c r="K334"/>
      <c r="S334"/>
      <c r="T334"/>
      <c r="U334"/>
      <c r="V334"/>
      <c r="W334"/>
      <c r="X334"/>
      <c r="Y334"/>
      <c r="Z334"/>
      <c r="AA334"/>
      <c r="AB334"/>
      <c r="AC334"/>
    </row>
    <row r="335" spans="11:29" x14ac:dyDescent="0.45">
      <c r="K335"/>
      <c r="S335"/>
      <c r="T335"/>
      <c r="U335"/>
      <c r="V335"/>
      <c r="W335"/>
      <c r="X335"/>
      <c r="Y335"/>
      <c r="Z335"/>
      <c r="AA335"/>
      <c r="AB335"/>
      <c r="AC335"/>
    </row>
    <row r="336" spans="11:29" x14ac:dyDescent="0.45">
      <c r="K336"/>
      <c r="S336"/>
      <c r="T336"/>
      <c r="U336"/>
      <c r="V336"/>
      <c r="W336"/>
      <c r="X336"/>
      <c r="Y336"/>
      <c r="Z336"/>
      <c r="AA336"/>
      <c r="AB336"/>
      <c r="AC336"/>
    </row>
    <row r="337" spans="11:29" x14ac:dyDescent="0.45">
      <c r="K337"/>
      <c r="S337"/>
      <c r="T337"/>
      <c r="U337"/>
      <c r="V337"/>
      <c r="W337"/>
      <c r="X337"/>
      <c r="Y337"/>
      <c r="Z337"/>
      <c r="AA337"/>
      <c r="AB337"/>
      <c r="AC337"/>
    </row>
    <row r="338" spans="11:29" x14ac:dyDescent="0.45">
      <c r="K338"/>
      <c r="S338"/>
      <c r="T338"/>
      <c r="U338"/>
      <c r="V338"/>
      <c r="W338"/>
      <c r="X338"/>
      <c r="Y338"/>
      <c r="Z338"/>
      <c r="AA338"/>
      <c r="AB338"/>
      <c r="AC338"/>
    </row>
    <row r="339" spans="11:29" x14ac:dyDescent="0.45">
      <c r="K339"/>
      <c r="S339"/>
      <c r="T339"/>
      <c r="U339"/>
      <c r="V339"/>
      <c r="W339"/>
      <c r="X339"/>
      <c r="Y339"/>
      <c r="Z339"/>
      <c r="AA339"/>
      <c r="AB339"/>
      <c r="AC339"/>
    </row>
    <row r="340" spans="11:29" x14ac:dyDescent="0.45">
      <c r="K340"/>
      <c r="S340"/>
      <c r="T340"/>
      <c r="U340"/>
      <c r="V340"/>
      <c r="W340"/>
      <c r="X340"/>
      <c r="Y340"/>
      <c r="Z340"/>
      <c r="AA340"/>
      <c r="AB340"/>
      <c r="AC340"/>
    </row>
    <row r="341" spans="11:29" x14ac:dyDescent="0.45">
      <c r="K341"/>
      <c r="S341"/>
      <c r="T341"/>
      <c r="U341"/>
      <c r="V341"/>
      <c r="W341"/>
      <c r="X341"/>
      <c r="Y341"/>
      <c r="Z341"/>
      <c r="AA341"/>
      <c r="AB341"/>
      <c r="AC341"/>
    </row>
    <row r="342" spans="11:29" x14ac:dyDescent="0.45">
      <c r="K342"/>
      <c r="S342"/>
      <c r="T342"/>
      <c r="U342"/>
      <c r="V342"/>
      <c r="W342"/>
      <c r="X342"/>
      <c r="Y342"/>
      <c r="Z342"/>
      <c r="AA342"/>
      <c r="AB342"/>
      <c r="AC342"/>
    </row>
    <row r="343" spans="11:29" x14ac:dyDescent="0.45">
      <c r="K343"/>
      <c r="S343"/>
      <c r="T343"/>
      <c r="U343"/>
      <c r="V343"/>
      <c r="W343"/>
      <c r="X343"/>
      <c r="Y343"/>
      <c r="Z343"/>
      <c r="AA343"/>
      <c r="AB343"/>
      <c r="AC343"/>
    </row>
    <row r="344" spans="11:29" x14ac:dyDescent="0.45">
      <c r="K344"/>
      <c r="S344"/>
      <c r="T344"/>
      <c r="U344"/>
      <c r="V344"/>
      <c r="W344"/>
      <c r="X344"/>
      <c r="Y344"/>
      <c r="Z344"/>
      <c r="AA344"/>
      <c r="AB344"/>
      <c r="AC344"/>
    </row>
    <row r="345" spans="11:29" x14ac:dyDescent="0.45">
      <c r="K345"/>
      <c r="S345"/>
      <c r="T345"/>
      <c r="U345"/>
      <c r="V345"/>
      <c r="W345"/>
      <c r="X345"/>
      <c r="Y345"/>
      <c r="Z345"/>
      <c r="AA345"/>
      <c r="AB345"/>
      <c r="AC345"/>
    </row>
    <row r="346" spans="11:29" x14ac:dyDescent="0.45">
      <c r="K346"/>
      <c r="S346"/>
      <c r="T346"/>
      <c r="U346"/>
      <c r="V346"/>
      <c r="W346"/>
      <c r="X346"/>
      <c r="Y346"/>
      <c r="Z346"/>
      <c r="AA346"/>
      <c r="AB346"/>
      <c r="AC346"/>
    </row>
    <row r="347" spans="11:29" x14ac:dyDescent="0.45">
      <c r="K347"/>
      <c r="S347"/>
      <c r="T347"/>
      <c r="U347"/>
      <c r="V347"/>
      <c r="W347"/>
      <c r="X347"/>
      <c r="Y347"/>
      <c r="Z347"/>
      <c r="AA347"/>
      <c r="AB347"/>
      <c r="AC347"/>
    </row>
    <row r="348" spans="11:29" x14ac:dyDescent="0.45">
      <c r="K348"/>
      <c r="S348"/>
      <c r="T348"/>
      <c r="U348"/>
      <c r="V348"/>
      <c r="W348"/>
      <c r="X348"/>
      <c r="Y348"/>
      <c r="Z348"/>
      <c r="AA348"/>
      <c r="AB348"/>
      <c r="AC348"/>
    </row>
    <row r="349" spans="11:29" x14ac:dyDescent="0.45">
      <c r="K349"/>
      <c r="S349"/>
      <c r="T349"/>
      <c r="U349"/>
      <c r="V349"/>
      <c r="W349"/>
      <c r="X349"/>
      <c r="Y349"/>
      <c r="Z349"/>
      <c r="AA349"/>
      <c r="AB349"/>
      <c r="AC349"/>
    </row>
    <row r="350" spans="11:29" x14ac:dyDescent="0.45">
      <c r="K350"/>
      <c r="S350"/>
      <c r="T350"/>
      <c r="U350"/>
      <c r="V350"/>
      <c r="W350"/>
      <c r="X350"/>
      <c r="Y350"/>
      <c r="Z350"/>
      <c r="AA350"/>
      <c r="AB350"/>
      <c r="AC350"/>
    </row>
    <row r="351" spans="11:29" x14ac:dyDescent="0.45">
      <c r="K351"/>
      <c r="S351"/>
      <c r="T351"/>
      <c r="U351"/>
      <c r="V351"/>
      <c r="W351"/>
      <c r="X351"/>
      <c r="Y351"/>
      <c r="Z351"/>
      <c r="AA351"/>
      <c r="AB351"/>
      <c r="AC351"/>
    </row>
    <row r="352" spans="11:29" x14ac:dyDescent="0.45">
      <c r="K352"/>
      <c r="S352"/>
      <c r="T352"/>
      <c r="U352"/>
      <c r="V352"/>
      <c r="W352"/>
      <c r="X352"/>
      <c r="Y352"/>
      <c r="Z352"/>
      <c r="AA352"/>
      <c r="AB352"/>
      <c r="AC352"/>
    </row>
    <row r="353" spans="11:29" x14ac:dyDescent="0.45">
      <c r="K353"/>
      <c r="S353"/>
      <c r="T353"/>
      <c r="U353"/>
      <c r="V353"/>
      <c r="W353"/>
      <c r="X353"/>
      <c r="Y353"/>
      <c r="Z353"/>
      <c r="AA353"/>
      <c r="AB353"/>
      <c r="AC353"/>
    </row>
    <row r="354" spans="11:29" x14ac:dyDescent="0.45">
      <c r="K354"/>
      <c r="S354"/>
      <c r="T354"/>
      <c r="U354"/>
      <c r="V354"/>
      <c r="W354"/>
      <c r="X354"/>
      <c r="Y354"/>
      <c r="Z354"/>
      <c r="AA354"/>
      <c r="AB354"/>
      <c r="AC354"/>
    </row>
    <row r="355" spans="11:29" x14ac:dyDescent="0.45">
      <c r="K355"/>
      <c r="S355"/>
      <c r="T355"/>
      <c r="U355"/>
      <c r="V355"/>
      <c r="W355"/>
      <c r="X355"/>
      <c r="Y355"/>
      <c r="Z355"/>
      <c r="AA355"/>
      <c r="AB355"/>
      <c r="AC355"/>
    </row>
    <row r="356" spans="11:29" x14ac:dyDescent="0.45">
      <c r="K356"/>
      <c r="S356"/>
      <c r="T356"/>
      <c r="U356"/>
      <c r="V356"/>
      <c r="W356"/>
      <c r="X356"/>
      <c r="Y356"/>
      <c r="Z356"/>
      <c r="AA356"/>
      <c r="AB356"/>
      <c r="AC356"/>
    </row>
    <row r="357" spans="11:29" x14ac:dyDescent="0.45">
      <c r="K357"/>
      <c r="S357"/>
      <c r="T357"/>
      <c r="U357"/>
      <c r="V357"/>
      <c r="W357"/>
      <c r="X357"/>
      <c r="Y357"/>
      <c r="Z357"/>
      <c r="AA357"/>
      <c r="AB357"/>
      <c r="AC357"/>
    </row>
    <row r="358" spans="11:29" x14ac:dyDescent="0.45">
      <c r="K358"/>
      <c r="S358"/>
      <c r="T358"/>
      <c r="U358"/>
      <c r="V358"/>
      <c r="W358"/>
      <c r="X358"/>
      <c r="Y358"/>
      <c r="Z358"/>
      <c r="AA358"/>
      <c r="AB358"/>
      <c r="AC358"/>
    </row>
    <row r="359" spans="11:29" x14ac:dyDescent="0.45">
      <c r="K359"/>
      <c r="S359"/>
      <c r="T359"/>
      <c r="U359"/>
      <c r="V359"/>
      <c r="W359"/>
      <c r="X359"/>
      <c r="Y359"/>
      <c r="Z359"/>
      <c r="AA359"/>
      <c r="AB359"/>
      <c r="AC359"/>
    </row>
    <row r="360" spans="11:29" x14ac:dyDescent="0.45">
      <c r="K360"/>
      <c r="S360"/>
      <c r="T360"/>
      <c r="U360"/>
      <c r="V360"/>
      <c r="W360"/>
      <c r="X360"/>
      <c r="Y360"/>
      <c r="Z360"/>
      <c r="AA360"/>
      <c r="AB360"/>
      <c r="AC360"/>
    </row>
    <row r="361" spans="11:29" x14ac:dyDescent="0.45">
      <c r="K361"/>
      <c r="S361"/>
      <c r="T361"/>
      <c r="U361"/>
      <c r="V361"/>
      <c r="W361"/>
      <c r="X361"/>
      <c r="Y361"/>
      <c r="Z361"/>
      <c r="AA361"/>
      <c r="AB361"/>
      <c r="AC361"/>
    </row>
    <row r="362" spans="11:29" x14ac:dyDescent="0.45">
      <c r="K362"/>
      <c r="S362"/>
      <c r="T362"/>
      <c r="U362"/>
      <c r="V362"/>
      <c r="W362"/>
      <c r="X362"/>
      <c r="Y362"/>
      <c r="Z362"/>
      <c r="AA362"/>
      <c r="AB362"/>
      <c r="AC362"/>
    </row>
    <row r="363" spans="11:29" x14ac:dyDescent="0.45">
      <c r="K363"/>
      <c r="S363"/>
      <c r="T363"/>
      <c r="U363"/>
      <c r="V363"/>
      <c r="W363"/>
      <c r="X363"/>
      <c r="Y363"/>
      <c r="Z363"/>
      <c r="AA363"/>
      <c r="AB363"/>
      <c r="AC363"/>
    </row>
    <row r="364" spans="11:29" x14ac:dyDescent="0.45">
      <c r="K364"/>
      <c r="S364"/>
      <c r="T364"/>
      <c r="U364"/>
      <c r="V364"/>
      <c r="W364"/>
      <c r="X364"/>
      <c r="Y364"/>
      <c r="Z364"/>
      <c r="AA364"/>
      <c r="AB364"/>
      <c r="AC364"/>
    </row>
    <row r="365" spans="11:29" x14ac:dyDescent="0.45">
      <c r="K365"/>
      <c r="S365"/>
      <c r="T365"/>
      <c r="U365"/>
      <c r="V365"/>
      <c r="W365"/>
      <c r="X365"/>
      <c r="Y365"/>
      <c r="Z365"/>
      <c r="AA365"/>
      <c r="AB365"/>
      <c r="AC365"/>
    </row>
    <row r="366" spans="11:29" x14ac:dyDescent="0.45">
      <c r="K366"/>
      <c r="S366"/>
      <c r="T366"/>
      <c r="U366"/>
      <c r="V366"/>
      <c r="W366"/>
      <c r="X366"/>
      <c r="Y366"/>
      <c r="Z366"/>
      <c r="AA366"/>
      <c r="AB366"/>
      <c r="AC366"/>
    </row>
    <row r="367" spans="11:29" x14ac:dyDescent="0.45">
      <c r="K367"/>
      <c r="S367"/>
      <c r="T367"/>
      <c r="U367"/>
      <c r="V367"/>
      <c r="W367"/>
      <c r="X367"/>
      <c r="Y367"/>
      <c r="Z367"/>
      <c r="AA367"/>
      <c r="AB367"/>
      <c r="AC367"/>
    </row>
    <row r="368" spans="11:29" x14ac:dyDescent="0.45">
      <c r="K368"/>
      <c r="S368"/>
      <c r="T368"/>
      <c r="U368"/>
      <c r="V368"/>
      <c r="W368"/>
      <c r="X368"/>
      <c r="Y368"/>
      <c r="Z368"/>
      <c r="AA368"/>
      <c r="AB368"/>
      <c r="AC368"/>
    </row>
    <row r="369" spans="11:29" x14ac:dyDescent="0.45">
      <c r="K369"/>
      <c r="S369"/>
      <c r="T369"/>
      <c r="U369"/>
      <c r="V369"/>
      <c r="W369"/>
      <c r="X369"/>
      <c r="Y369"/>
      <c r="Z369"/>
      <c r="AA369"/>
      <c r="AB369"/>
      <c r="AC369"/>
    </row>
    <row r="370" spans="11:29" x14ac:dyDescent="0.45">
      <c r="K370"/>
      <c r="S370"/>
      <c r="T370"/>
      <c r="U370"/>
      <c r="V370"/>
      <c r="W370"/>
      <c r="X370"/>
      <c r="Y370"/>
      <c r="Z370"/>
      <c r="AA370"/>
      <c r="AB370"/>
      <c r="AC370"/>
    </row>
    <row r="371" spans="11:29" x14ac:dyDescent="0.45">
      <c r="K371"/>
      <c r="S371"/>
      <c r="T371"/>
      <c r="U371"/>
      <c r="V371"/>
      <c r="W371"/>
      <c r="X371"/>
      <c r="Y371"/>
      <c r="Z371"/>
      <c r="AA371"/>
      <c r="AB371"/>
      <c r="AC371"/>
    </row>
    <row r="372" spans="11:29" x14ac:dyDescent="0.45">
      <c r="K372"/>
      <c r="S372"/>
      <c r="T372"/>
      <c r="U372"/>
      <c r="V372"/>
      <c r="W372"/>
      <c r="X372"/>
      <c r="Y372"/>
      <c r="Z372"/>
      <c r="AA372"/>
      <c r="AB372"/>
      <c r="AC372"/>
    </row>
    <row r="373" spans="11:29" x14ac:dyDescent="0.45">
      <c r="K373"/>
      <c r="S373"/>
      <c r="T373"/>
      <c r="U373"/>
      <c r="V373"/>
      <c r="W373"/>
      <c r="X373"/>
      <c r="Y373"/>
      <c r="Z373"/>
      <c r="AA373"/>
      <c r="AB373"/>
      <c r="AC373"/>
    </row>
    <row r="374" spans="11:29" x14ac:dyDescent="0.45">
      <c r="K374"/>
      <c r="S374"/>
      <c r="T374"/>
      <c r="U374"/>
      <c r="V374"/>
      <c r="W374"/>
      <c r="X374"/>
      <c r="Y374"/>
      <c r="Z374"/>
      <c r="AA374"/>
      <c r="AB374"/>
      <c r="AC374"/>
    </row>
    <row r="375" spans="11:29" x14ac:dyDescent="0.45">
      <c r="K375"/>
      <c r="S375"/>
      <c r="T375"/>
      <c r="U375"/>
      <c r="V375"/>
      <c r="W375"/>
      <c r="X375"/>
      <c r="Y375"/>
      <c r="Z375"/>
      <c r="AA375"/>
      <c r="AB375"/>
      <c r="AC375"/>
    </row>
    <row r="376" spans="11:29" x14ac:dyDescent="0.45">
      <c r="K376"/>
      <c r="S376"/>
      <c r="T376"/>
      <c r="U376"/>
      <c r="V376"/>
      <c r="W376"/>
      <c r="X376"/>
      <c r="Y376"/>
      <c r="Z376"/>
      <c r="AA376"/>
      <c r="AB376"/>
      <c r="AC376"/>
    </row>
    <row r="377" spans="11:29" x14ac:dyDescent="0.45">
      <c r="K377"/>
      <c r="S377"/>
      <c r="T377"/>
      <c r="U377"/>
      <c r="V377"/>
      <c r="W377"/>
      <c r="X377"/>
      <c r="Y377"/>
      <c r="Z377"/>
      <c r="AA377"/>
      <c r="AB377"/>
      <c r="AC377"/>
    </row>
    <row r="378" spans="11:29" x14ac:dyDescent="0.45">
      <c r="K378"/>
      <c r="S378"/>
      <c r="T378"/>
      <c r="U378"/>
      <c r="V378"/>
      <c r="W378"/>
      <c r="X378"/>
      <c r="Y378"/>
      <c r="Z378"/>
      <c r="AA378"/>
      <c r="AB378"/>
      <c r="AC378"/>
    </row>
    <row r="379" spans="11:29" x14ac:dyDescent="0.45">
      <c r="K379"/>
      <c r="S379"/>
      <c r="T379"/>
      <c r="U379"/>
      <c r="V379"/>
      <c r="W379"/>
      <c r="X379"/>
      <c r="Y379"/>
      <c r="Z379"/>
      <c r="AA379"/>
      <c r="AB379"/>
      <c r="AC379"/>
    </row>
    <row r="380" spans="11:29" x14ac:dyDescent="0.45">
      <c r="K380"/>
      <c r="S380"/>
      <c r="T380"/>
      <c r="U380"/>
      <c r="V380"/>
      <c r="W380"/>
      <c r="X380"/>
      <c r="Y380"/>
      <c r="Z380"/>
      <c r="AA380"/>
      <c r="AB380"/>
      <c r="AC380"/>
    </row>
    <row r="381" spans="11:29" x14ac:dyDescent="0.45">
      <c r="K381"/>
      <c r="S381"/>
      <c r="T381"/>
      <c r="U381"/>
      <c r="V381"/>
      <c r="W381"/>
      <c r="X381"/>
      <c r="Y381"/>
      <c r="Z381"/>
      <c r="AA381"/>
      <c r="AB381"/>
      <c r="AC381"/>
    </row>
    <row r="382" spans="11:29" x14ac:dyDescent="0.45">
      <c r="K382"/>
      <c r="S382"/>
      <c r="T382"/>
      <c r="U382"/>
      <c r="V382"/>
      <c r="W382"/>
      <c r="X382"/>
      <c r="Y382"/>
      <c r="Z382"/>
      <c r="AA382"/>
      <c r="AB382"/>
      <c r="AC382"/>
    </row>
    <row r="383" spans="11:29" x14ac:dyDescent="0.45">
      <c r="K383"/>
      <c r="S383"/>
      <c r="T383"/>
      <c r="U383"/>
      <c r="V383"/>
      <c r="W383"/>
      <c r="X383"/>
      <c r="Y383"/>
      <c r="Z383"/>
      <c r="AA383"/>
      <c r="AB383"/>
      <c r="AC383"/>
    </row>
    <row r="384" spans="11:29" x14ac:dyDescent="0.45">
      <c r="K384"/>
      <c r="S384"/>
      <c r="T384"/>
      <c r="U384"/>
      <c r="V384"/>
      <c r="W384"/>
      <c r="X384"/>
      <c r="Y384"/>
      <c r="Z384"/>
      <c r="AA384"/>
      <c r="AB384"/>
      <c r="AC384"/>
    </row>
    <row r="385" spans="11:29" x14ac:dyDescent="0.45">
      <c r="K385"/>
      <c r="S385"/>
      <c r="T385"/>
      <c r="U385"/>
      <c r="V385"/>
      <c r="W385"/>
      <c r="X385"/>
      <c r="Y385"/>
      <c r="Z385"/>
      <c r="AA385"/>
      <c r="AB385"/>
      <c r="AC385"/>
    </row>
    <row r="386" spans="11:29" x14ac:dyDescent="0.45">
      <c r="K386"/>
      <c r="S386"/>
      <c r="T386"/>
      <c r="U386"/>
      <c r="V386"/>
      <c r="W386"/>
      <c r="X386"/>
      <c r="Y386"/>
      <c r="Z386"/>
      <c r="AA386"/>
      <c r="AB386"/>
      <c r="AC386"/>
    </row>
    <row r="387" spans="11:29" x14ac:dyDescent="0.45">
      <c r="K387"/>
      <c r="S387"/>
      <c r="T387"/>
      <c r="U387"/>
      <c r="V387"/>
      <c r="W387"/>
      <c r="X387"/>
      <c r="Y387"/>
      <c r="Z387"/>
      <c r="AA387"/>
      <c r="AB387"/>
      <c r="AC387"/>
    </row>
    <row r="388" spans="11:29" x14ac:dyDescent="0.45">
      <c r="K388"/>
      <c r="S388"/>
      <c r="T388"/>
      <c r="U388"/>
      <c r="V388"/>
      <c r="W388"/>
      <c r="X388"/>
      <c r="Y388"/>
      <c r="Z388"/>
      <c r="AA388"/>
      <c r="AB388"/>
      <c r="AC388"/>
    </row>
    <row r="389" spans="11:29" x14ac:dyDescent="0.45">
      <c r="K389"/>
      <c r="S389"/>
      <c r="T389"/>
      <c r="U389"/>
      <c r="V389"/>
      <c r="W389"/>
      <c r="X389"/>
      <c r="Y389"/>
      <c r="Z389"/>
      <c r="AA389"/>
      <c r="AB389"/>
      <c r="AC389"/>
    </row>
    <row r="390" spans="11:29" x14ac:dyDescent="0.45">
      <c r="K390"/>
      <c r="S390"/>
      <c r="T390"/>
      <c r="U390"/>
      <c r="V390"/>
      <c r="W390"/>
      <c r="X390"/>
      <c r="Y390"/>
      <c r="Z390"/>
      <c r="AA390"/>
      <c r="AB390"/>
      <c r="AC390"/>
    </row>
    <row r="391" spans="11:29" x14ac:dyDescent="0.45">
      <c r="K391"/>
      <c r="S391"/>
      <c r="T391"/>
      <c r="U391"/>
      <c r="V391"/>
      <c r="W391"/>
      <c r="X391"/>
      <c r="Y391"/>
      <c r="Z391"/>
      <c r="AA391"/>
      <c r="AB391"/>
      <c r="AC391"/>
    </row>
    <row r="392" spans="11:29" x14ac:dyDescent="0.45">
      <c r="K392"/>
      <c r="S392"/>
      <c r="T392"/>
      <c r="U392"/>
      <c r="V392"/>
      <c r="W392"/>
      <c r="X392"/>
      <c r="Y392"/>
      <c r="Z392"/>
      <c r="AA392"/>
      <c r="AB392"/>
      <c r="AC392"/>
    </row>
    <row r="393" spans="11:29" x14ac:dyDescent="0.45">
      <c r="K393"/>
      <c r="S393"/>
      <c r="T393"/>
      <c r="U393"/>
      <c r="V393"/>
      <c r="W393"/>
      <c r="X393"/>
      <c r="Y393"/>
      <c r="Z393"/>
      <c r="AA393"/>
      <c r="AB393"/>
      <c r="AC393"/>
    </row>
    <row r="394" spans="11:29" x14ac:dyDescent="0.45">
      <c r="K394"/>
      <c r="S394"/>
      <c r="T394"/>
      <c r="U394"/>
      <c r="V394"/>
      <c r="W394"/>
      <c r="X394"/>
      <c r="Y394"/>
      <c r="Z394"/>
      <c r="AA394"/>
      <c r="AB394"/>
      <c r="AC394"/>
    </row>
    <row r="395" spans="11:29" x14ac:dyDescent="0.45">
      <c r="K395"/>
      <c r="S395"/>
      <c r="T395"/>
      <c r="U395"/>
      <c r="V395"/>
      <c r="W395"/>
      <c r="X395"/>
      <c r="Y395"/>
      <c r="Z395"/>
      <c r="AA395"/>
      <c r="AB395"/>
      <c r="AC395"/>
    </row>
    <row r="396" spans="11:29" x14ac:dyDescent="0.45">
      <c r="K396"/>
      <c r="S396"/>
      <c r="T396"/>
      <c r="U396"/>
      <c r="V396"/>
      <c r="W396"/>
      <c r="X396"/>
      <c r="Y396"/>
      <c r="Z396"/>
      <c r="AA396"/>
      <c r="AB396"/>
      <c r="AC396"/>
    </row>
    <row r="397" spans="11:29" x14ac:dyDescent="0.45">
      <c r="K397"/>
      <c r="S397"/>
      <c r="T397"/>
      <c r="U397"/>
      <c r="V397"/>
      <c r="W397"/>
      <c r="X397"/>
      <c r="Y397"/>
      <c r="Z397"/>
      <c r="AA397"/>
      <c r="AB397"/>
      <c r="AC397"/>
    </row>
    <row r="398" spans="11:29" x14ac:dyDescent="0.45">
      <c r="K398"/>
      <c r="S398"/>
      <c r="T398"/>
      <c r="U398"/>
      <c r="V398"/>
      <c r="W398"/>
      <c r="X398"/>
      <c r="Y398"/>
      <c r="Z398"/>
      <c r="AA398"/>
      <c r="AB398"/>
      <c r="AC398"/>
    </row>
    <row r="399" spans="11:29" x14ac:dyDescent="0.45">
      <c r="K399"/>
      <c r="S399"/>
      <c r="T399"/>
      <c r="U399"/>
      <c r="V399"/>
      <c r="W399"/>
      <c r="X399"/>
      <c r="Y399"/>
      <c r="Z399"/>
      <c r="AA399"/>
      <c r="AB399"/>
      <c r="AC399"/>
    </row>
    <row r="400" spans="11:29" x14ac:dyDescent="0.45">
      <c r="K400"/>
      <c r="S400"/>
      <c r="T400"/>
      <c r="U400"/>
      <c r="V400"/>
      <c r="W400"/>
      <c r="X400"/>
      <c r="Y400"/>
      <c r="Z400"/>
      <c r="AA400"/>
      <c r="AB400"/>
      <c r="AC400"/>
    </row>
    <row r="401" spans="11:29" x14ac:dyDescent="0.45">
      <c r="K401"/>
      <c r="S401"/>
      <c r="T401"/>
      <c r="U401"/>
      <c r="V401"/>
      <c r="W401"/>
      <c r="X401"/>
      <c r="Y401"/>
      <c r="Z401"/>
      <c r="AA401"/>
      <c r="AB401"/>
      <c r="AC401"/>
    </row>
    <row r="402" spans="11:29" x14ac:dyDescent="0.45">
      <c r="K402"/>
      <c r="S402"/>
      <c r="T402"/>
      <c r="U402"/>
      <c r="V402"/>
      <c r="W402"/>
      <c r="X402"/>
      <c r="Y402"/>
      <c r="Z402"/>
      <c r="AA402"/>
      <c r="AB402"/>
      <c r="AC402"/>
    </row>
    <row r="403" spans="11:29" x14ac:dyDescent="0.45">
      <c r="K403"/>
      <c r="S403"/>
      <c r="T403"/>
      <c r="U403"/>
      <c r="V403"/>
      <c r="W403"/>
      <c r="X403"/>
      <c r="Y403"/>
      <c r="Z403"/>
      <c r="AA403"/>
      <c r="AB403"/>
      <c r="AC403"/>
    </row>
    <row r="404" spans="11:29" x14ac:dyDescent="0.45">
      <c r="K404"/>
      <c r="S404"/>
      <c r="T404"/>
      <c r="U404"/>
      <c r="V404"/>
      <c r="W404"/>
      <c r="X404"/>
      <c r="Y404"/>
      <c r="Z404"/>
      <c r="AA404"/>
      <c r="AB404"/>
      <c r="AC404"/>
    </row>
    <row r="405" spans="11:29" x14ac:dyDescent="0.45">
      <c r="K405"/>
      <c r="S405"/>
      <c r="T405"/>
      <c r="U405"/>
      <c r="V405"/>
      <c r="W405"/>
      <c r="X405"/>
      <c r="Y405"/>
      <c r="Z405"/>
      <c r="AA405"/>
      <c r="AB405"/>
      <c r="AC405"/>
    </row>
    <row r="406" spans="11:29" x14ac:dyDescent="0.45">
      <c r="K406"/>
      <c r="S406"/>
      <c r="T406"/>
      <c r="U406"/>
      <c r="V406"/>
      <c r="W406"/>
      <c r="X406"/>
      <c r="Y406"/>
      <c r="Z406"/>
      <c r="AA406"/>
      <c r="AB406"/>
      <c r="AC406"/>
    </row>
    <row r="407" spans="11:29" x14ac:dyDescent="0.45">
      <c r="K407"/>
      <c r="S407"/>
      <c r="T407"/>
      <c r="U407"/>
      <c r="V407"/>
      <c r="W407"/>
      <c r="X407"/>
      <c r="Y407"/>
      <c r="Z407"/>
      <c r="AA407"/>
      <c r="AB407"/>
      <c r="AC407"/>
    </row>
    <row r="408" spans="11:29" x14ac:dyDescent="0.45">
      <c r="K408"/>
      <c r="S408"/>
      <c r="T408"/>
      <c r="U408"/>
      <c r="V408"/>
      <c r="W408"/>
      <c r="X408"/>
      <c r="Y408"/>
      <c r="Z408"/>
      <c r="AA408"/>
      <c r="AB408"/>
      <c r="AC408"/>
    </row>
    <row r="409" spans="11:29" x14ac:dyDescent="0.45">
      <c r="K409"/>
      <c r="S409"/>
      <c r="T409"/>
      <c r="U409"/>
      <c r="V409"/>
      <c r="W409"/>
      <c r="X409"/>
      <c r="Y409"/>
      <c r="Z409"/>
      <c r="AA409"/>
      <c r="AB409"/>
      <c r="AC409"/>
    </row>
    <row r="410" spans="11:29" x14ac:dyDescent="0.45">
      <c r="K410"/>
      <c r="S410"/>
      <c r="T410"/>
      <c r="U410"/>
      <c r="V410"/>
      <c r="W410"/>
      <c r="X410"/>
      <c r="Y410"/>
      <c r="Z410"/>
      <c r="AA410"/>
      <c r="AB410"/>
      <c r="AC410"/>
    </row>
    <row r="411" spans="11:29" x14ac:dyDescent="0.45">
      <c r="K411"/>
      <c r="S411"/>
      <c r="T411"/>
      <c r="U411"/>
      <c r="V411"/>
      <c r="W411"/>
      <c r="X411"/>
      <c r="Y411"/>
      <c r="Z411"/>
      <c r="AA411"/>
      <c r="AB411"/>
      <c r="AC411"/>
    </row>
    <row r="412" spans="11:29" x14ac:dyDescent="0.45">
      <c r="K412"/>
      <c r="S412"/>
      <c r="T412"/>
      <c r="U412"/>
      <c r="V412"/>
      <c r="W412"/>
      <c r="X412"/>
      <c r="Y412"/>
      <c r="Z412"/>
      <c r="AA412"/>
      <c r="AB412"/>
      <c r="AC412"/>
    </row>
    <row r="413" spans="11:29" x14ac:dyDescent="0.45">
      <c r="K413"/>
      <c r="S413"/>
      <c r="T413"/>
      <c r="U413"/>
      <c r="V413"/>
      <c r="W413"/>
      <c r="X413"/>
      <c r="Y413"/>
      <c r="Z413"/>
      <c r="AA413"/>
      <c r="AB413"/>
      <c r="AC413"/>
    </row>
    <row r="414" spans="11:29" x14ac:dyDescent="0.45">
      <c r="K414"/>
      <c r="S414"/>
      <c r="T414"/>
      <c r="U414"/>
      <c r="V414"/>
      <c r="W414"/>
      <c r="X414"/>
      <c r="Y414"/>
      <c r="Z414"/>
      <c r="AA414"/>
      <c r="AB414"/>
      <c r="AC414"/>
    </row>
    <row r="415" spans="11:29" x14ac:dyDescent="0.45">
      <c r="K415"/>
      <c r="S415"/>
      <c r="T415"/>
      <c r="U415"/>
      <c r="V415"/>
      <c r="W415"/>
      <c r="X415"/>
      <c r="Y415"/>
      <c r="Z415"/>
      <c r="AA415"/>
      <c r="AB415"/>
      <c r="AC415"/>
    </row>
    <row r="416" spans="11:29" x14ac:dyDescent="0.45">
      <c r="K416"/>
      <c r="S416"/>
      <c r="T416"/>
      <c r="U416"/>
      <c r="V416"/>
      <c r="W416"/>
      <c r="X416"/>
      <c r="Y416"/>
      <c r="Z416"/>
      <c r="AA416"/>
      <c r="AB416"/>
      <c r="AC416"/>
    </row>
    <row r="417" spans="11:29" x14ac:dyDescent="0.45">
      <c r="K417"/>
      <c r="S417"/>
      <c r="T417"/>
      <c r="U417"/>
      <c r="V417"/>
      <c r="W417"/>
      <c r="X417"/>
      <c r="Y417"/>
      <c r="Z417"/>
      <c r="AA417"/>
      <c r="AB417"/>
      <c r="AC417"/>
    </row>
    <row r="418" spans="11:29" x14ac:dyDescent="0.45">
      <c r="K418"/>
      <c r="S418"/>
      <c r="T418"/>
      <c r="U418"/>
      <c r="V418"/>
      <c r="W418"/>
      <c r="X418"/>
      <c r="Y418"/>
      <c r="Z418"/>
      <c r="AA418"/>
      <c r="AB418"/>
      <c r="AC418"/>
    </row>
    <row r="419" spans="11:29" x14ac:dyDescent="0.45">
      <c r="K419"/>
      <c r="S419"/>
      <c r="T419"/>
      <c r="U419"/>
      <c r="V419"/>
      <c r="W419"/>
      <c r="X419"/>
      <c r="Y419"/>
      <c r="Z419"/>
      <c r="AA419"/>
      <c r="AB419"/>
      <c r="AC419"/>
    </row>
    <row r="420" spans="11:29" x14ac:dyDescent="0.45">
      <c r="K420"/>
      <c r="S420"/>
      <c r="T420"/>
      <c r="U420"/>
      <c r="V420"/>
      <c r="W420"/>
      <c r="X420"/>
      <c r="Y420"/>
      <c r="Z420"/>
      <c r="AA420"/>
      <c r="AB420"/>
      <c r="AC420"/>
    </row>
    <row r="421" spans="11:29" x14ac:dyDescent="0.45">
      <c r="K421"/>
      <c r="S421"/>
      <c r="T421"/>
      <c r="U421"/>
      <c r="V421"/>
      <c r="W421"/>
      <c r="X421"/>
      <c r="Y421"/>
      <c r="Z421"/>
      <c r="AA421"/>
      <c r="AB421"/>
      <c r="AC421"/>
    </row>
    <row r="422" spans="11:29" x14ac:dyDescent="0.45">
      <c r="K422"/>
      <c r="S422"/>
      <c r="T422"/>
      <c r="U422"/>
      <c r="V422"/>
      <c r="W422"/>
      <c r="X422"/>
      <c r="Y422"/>
      <c r="Z422"/>
      <c r="AA422"/>
      <c r="AB422"/>
      <c r="AC422"/>
    </row>
    <row r="423" spans="11:29" x14ac:dyDescent="0.45">
      <c r="K423"/>
      <c r="S423"/>
      <c r="T423"/>
      <c r="U423"/>
      <c r="V423"/>
      <c r="W423"/>
      <c r="X423"/>
      <c r="Y423"/>
      <c r="Z423"/>
      <c r="AA423"/>
      <c r="AB423"/>
      <c r="AC423"/>
    </row>
    <row r="424" spans="11:29" x14ac:dyDescent="0.45">
      <c r="K424"/>
      <c r="S424"/>
      <c r="T424"/>
      <c r="U424"/>
      <c r="V424"/>
      <c r="W424"/>
      <c r="X424"/>
      <c r="Y424"/>
      <c r="Z424"/>
      <c r="AA424"/>
      <c r="AB424"/>
      <c r="AC424"/>
    </row>
    <row r="425" spans="11:29" x14ac:dyDescent="0.45">
      <c r="K425"/>
      <c r="S425"/>
      <c r="T425"/>
      <c r="U425"/>
      <c r="V425"/>
      <c r="W425"/>
      <c r="X425"/>
      <c r="Y425"/>
      <c r="Z425"/>
      <c r="AA425"/>
      <c r="AB425"/>
      <c r="AC425"/>
    </row>
    <row r="426" spans="11:29" x14ac:dyDescent="0.45">
      <c r="K426"/>
      <c r="S426"/>
      <c r="T426"/>
      <c r="U426"/>
      <c r="V426"/>
      <c r="W426"/>
      <c r="X426"/>
      <c r="Y426"/>
      <c r="Z426"/>
      <c r="AA426"/>
      <c r="AB426"/>
      <c r="AC426"/>
    </row>
    <row r="427" spans="11:29" x14ac:dyDescent="0.45">
      <c r="K427"/>
      <c r="S427"/>
      <c r="T427"/>
      <c r="U427"/>
      <c r="V427"/>
      <c r="W427"/>
      <c r="X427"/>
      <c r="Y427"/>
      <c r="Z427"/>
      <c r="AA427"/>
      <c r="AB427"/>
      <c r="AC427"/>
    </row>
    <row r="428" spans="11:29" x14ac:dyDescent="0.45">
      <c r="K428"/>
      <c r="S428"/>
      <c r="T428"/>
      <c r="U428"/>
      <c r="V428"/>
      <c r="W428"/>
      <c r="X428"/>
      <c r="Y428"/>
      <c r="Z428"/>
      <c r="AA428"/>
      <c r="AB428"/>
      <c r="AC428"/>
    </row>
    <row r="429" spans="11:29" x14ac:dyDescent="0.45">
      <c r="K429"/>
      <c r="S429"/>
      <c r="T429"/>
      <c r="U429"/>
      <c r="V429"/>
      <c r="W429"/>
      <c r="X429"/>
      <c r="Y429"/>
      <c r="Z429"/>
      <c r="AA429"/>
      <c r="AB429"/>
      <c r="AC429"/>
    </row>
    <row r="430" spans="11:29" x14ac:dyDescent="0.45">
      <c r="K430"/>
      <c r="S430"/>
      <c r="T430"/>
      <c r="U430"/>
      <c r="V430"/>
      <c r="W430"/>
      <c r="X430"/>
      <c r="Y430"/>
      <c r="Z430"/>
      <c r="AA430"/>
      <c r="AB430"/>
      <c r="AC430"/>
    </row>
    <row r="431" spans="11:29" x14ac:dyDescent="0.45">
      <c r="K431"/>
      <c r="S431"/>
      <c r="T431"/>
      <c r="U431"/>
      <c r="V431"/>
      <c r="W431"/>
      <c r="X431"/>
      <c r="Y431"/>
      <c r="Z431"/>
      <c r="AA431"/>
      <c r="AB431"/>
      <c r="AC431"/>
    </row>
    <row r="432" spans="11:29" x14ac:dyDescent="0.45">
      <c r="K432"/>
      <c r="S432"/>
      <c r="T432"/>
      <c r="U432"/>
      <c r="V432"/>
      <c r="W432"/>
      <c r="X432"/>
      <c r="Y432"/>
      <c r="Z432"/>
      <c r="AA432"/>
      <c r="AB432"/>
      <c r="AC432"/>
    </row>
    <row r="433" spans="11:29" x14ac:dyDescent="0.45">
      <c r="K433"/>
      <c r="S433"/>
      <c r="T433"/>
      <c r="U433"/>
      <c r="V433"/>
      <c r="W433"/>
      <c r="X433"/>
      <c r="Y433"/>
      <c r="Z433"/>
      <c r="AA433"/>
      <c r="AB433"/>
      <c r="AC433"/>
    </row>
    <row r="434" spans="11:29" x14ac:dyDescent="0.45">
      <c r="K434"/>
      <c r="S434"/>
      <c r="T434"/>
      <c r="U434"/>
      <c r="V434"/>
      <c r="W434"/>
      <c r="X434"/>
      <c r="Y434"/>
      <c r="Z434"/>
      <c r="AA434"/>
      <c r="AB434"/>
      <c r="AC434"/>
    </row>
    <row r="435" spans="11:29" x14ac:dyDescent="0.45">
      <c r="K435"/>
      <c r="S435"/>
      <c r="T435"/>
      <c r="U435"/>
      <c r="V435"/>
      <c r="W435"/>
      <c r="X435"/>
      <c r="Y435"/>
      <c r="Z435"/>
      <c r="AA435"/>
      <c r="AB435"/>
      <c r="AC435"/>
    </row>
    <row r="436" spans="11:29" x14ac:dyDescent="0.45">
      <c r="K436"/>
      <c r="S436"/>
      <c r="T436"/>
      <c r="U436"/>
      <c r="V436"/>
      <c r="W436"/>
      <c r="X436"/>
      <c r="Y436"/>
      <c r="Z436"/>
      <c r="AA436"/>
      <c r="AB436"/>
      <c r="AC436"/>
    </row>
    <row r="437" spans="11:29" x14ac:dyDescent="0.45">
      <c r="K437"/>
      <c r="S437"/>
      <c r="T437"/>
      <c r="U437"/>
      <c r="V437"/>
      <c r="W437"/>
      <c r="X437"/>
      <c r="Y437"/>
      <c r="Z437"/>
      <c r="AA437"/>
      <c r="AB437"/>
      <c r="AC437"/>
    </row>
    <row r="438" spans="11:29" x14ac:dyDescent="0.45">
      <c r="K438"/>
      <c r="S438"/>
      <c r="T438"/>
      <c r="U438"/>
      <c r="V438"/>
      <c r="W438"/>
      <c r="X438"/>
      <c r="Y438"/>
      <c r="Z438"/>
      <c r="AA438"/>
      <c r="AB438"/>
      <c r="AC438"/>
    </row>
    <row r="439" spans="11:29" x14ac:dyDescent="0.45">
      <c r="K439"/>
      <c r="S439"/>
      <c r="T439"/>
      <c r="U439"/>
      <c r="V439"/>
      <c r="W439"/>
      <c r="X439"/>
      <c r="Y439"/>
      <c r="Z439"/>
      <c r="AA439"/>
      <c r="AB439"/>
      <c r="AC439"/>
    </row>
    <row r="440" spans="11:29" x14ac:dyDescent="0.45">
      <c r="K440"/>
      <c r="S440"/>
      <c r="T440"/>
      <c r="U440"/>
      <c r="V440"/>
      <c r="W440"/>
      <c r="X440"/>
      <c r="Y440"/>
      <c r="Z440"/>
      <c r="AA440"/>
      <c r="AB440"/>
      <c r="AC440"/>
    </row>
    <row r="441" spans="11:29" x14ac:dyDescent="0.45">
      <c r="K441"/>
      <c r="S441"/>
      <c r="T441"/>
      <c r="U441"/>
      <c r="V441"/>
      <c r="W441"/>
      <c r="X441"/>
      <c r="Y441"/>
      <c r="Z441"/>
      <c r="AA441"/>
      <c r="AB441"/>
      <c r="AC441"/>
    </row>
    <row r="442" spans="11:29" x14ac:dyDescent="0.45">
      <c r="K442"/>
      <c r="S442"/>
      <c r="T442"/>
      <c r="U442"/>
      <c r="V442"/>
      <c r="W442"/>
      <c r="X442"/>
      <c r="Y442"/>
      <c r="Z442"/>
      <c r="AA442"/>
      <c r="AB442"/>
      <c r="AC442"/>
    </row>
    <row r="443" spans="11:29" x14ac:dyDescent="0.45">
      <c r="K443"/>
      <c r="S443"/>
      <c r="T443"/>
      <c r="U443"/>
      <c r="V443"/>
      <c r="W443"/>
      <c r="X443"/>
      <c r="Y443"/>
      <c r="Z443"/>
      <c r="AA443"/>
      <c r="AB443"/>
      <c r="AC443"/>
    </row>
    <row r="444" spans="11:29" x14ac:dyDescent="0.45">
      <c r="K444"/>
      <c r="S444"/>
      <c r="T444"/>
      <c r="U444"/>
      <c r="V444"/>
      <c r="W444"/>
      <c r="X444"/>
      <c r="Y444"/>
      <c r="Z444"/>
      <c r="AA444"/>
      <c r="AB444"/>
      <c r="AC444"/>
    </row>
    <row r="445" spans="11:29" x14ac:dyDescent="0.45">
      <c r="K445"/>
      <c r="S445"/>
      <c r="T445"/>
      <c r="U445"/>
      <c r="V445"/>
      <c r="W445"/>
      <c r="X445"/>
      <c r="Y445"/>
      <c r="Z445"/>
      <c r="AA445"/>
      <c r="AB445"/>
      <c r="AC445"/>
    </row>
    <row r="446" spans="11:29" x14ac:dyDescent="0.45">
      <c r="K446"/>
      <c r="S446"/>
      <c r="T446"/>
      <c r="U446"/>
      <c r="V446"/>
      <c r="W446"/>
      <c r="X446"/>
      <c r="Y446"/>
      <c r="Z446"/>
      <c r="AA446"/>
      <c r="AB446"/>
      <c r="AC446"/>
    </row>
    <row r="447" spans="11:29" x14ac:dyDescent="0.45">
      <c r="K447"/>
      <c r="S447"/>
      <c r="T447"/>
      <c r="U447"/>
      <c r="V447"/>
      <c r="W447"/>
      <c r="X447"/>
      <c r="Y447"/>
      <c r="Z447"/>
      <c r="AA447"/>
      <c r="AB447"/>
      <c r="AC447"/>
    </row>
    <row r="448" spans="11:29" x14ac:dyDescent="0.45">
      <c r="K448"/>
      <c r="S448"/>
      <c r="T448"/>
      <c r="U448"/>
      <c r="V448"/>
      <c r="W448"/>
      <c r="X448"/>
      <c r="Y448"/>
      <c r="Z448"/>
      <c r="AA448"/>
      <c r="AB448"/>
      <c r="AC448"/>
    </row>
    <row r="449" spans="11:29" x14ac:dyDescent="0.45">
      <c r="K449"/>
      <c r="S449"/>
      <c r="T449"/>
      <c r="U449"/>
      <c r="V449"/>
      <c r="W449"/>
      <c r="X449"/>
      <c r="Y449"/>
      <c r="Z449"/>
      <c r="AA449"/>
      <c r="AB449"/>
      <c r="AC449"/>
    </row>
    <row r="450" spans="11:29" x14ac:dyDescent="0.45">
      <c r="K450"/>
      <c r="S450"/>
      <c r="T450"/>
      <c r="U450"/>
      <c r="V450"/>
      <c r="W450"/>
      <c r="X450"/>
      <c r="Y450"/>
      <c r="Z450"/>
      <c r="AA450"/>
      <c r="AB450"/>
      <c r="AC450"/>
    </row>
    <row r="451" spans="11:29" x14ac:dyDescent="0.45">
      <c r="K451"/>
      <c r="S451"/>
      <c r="T451"/>
      <c r="U451"/>
      <c r="V451"/>
      <c r="W451"/>
      <c r="X451"/>
      <c r="Y451"/>
      <c r="Z451"/>
      <c r="AA451"/>
      <c r="AB451"/>
      <c r="AC451"/>
    </row>
    <row r="452" spans="11:29" x14ac:dyDescent="0.45">
      <c r="K452"/>
      <c r="S452"/>
      <c r="T452"/>
      <c r="U452"/>
      <c r="V452"/>
      <c r="W452"/>
      <c r="X452"/>
      <c r="Y452"/>
      <c r="Z452"/>
      <c r="AA452"/>
      <c r="AB452"/>
      <c r="AC452"/>
    </row>
    <row r="453" spans="11:29" x14ac:dyDescent="0.45">
      <c r="K453"/>
      <c r="S453"/>
      <c r="T453"/>
      <c r="U453"/>
      <c r="V453"/>
      <c r="W453"/>
      <c r="X453"/>
      <c r="Y453"/>
      <c r="Z453"/>
      <c r="AA453"/>
      <c r="AB453"/>
      <c r="AC453"/>
    </row>
    <row r="454" spans="11:29" x14ac:dyDescent="0.45">
      <c r="K454"/>
      <c r="S454"/>
      <c r="T454"/>
      <c r="U454"/>
      <c r="V454"/>
      <c r="W454"/>
      <c r="X454"/>
      <c r="Y454"/>
      <c r="Z454"/>
      <c r="AA454"/>
      <c r="AB454"/>
      <c r="AC454"/>
    </row>
    <row r="455" spans="11:29" x14ac:dyDescent="0.45">
      <c r="K455"/>
      <c r="S455"/>
      <c r="T455"/>
      <c r="U455"/>
      <c r="V455"/>
      <c r="W455"/>
      <c r="X455"/>
      <c r="Y455"/>
      <c r="Z455"/>
      <c r="AA455"/>
      <c r="AB455"/>
      <c r="AC455"/>
    </row>
    <row r="456" spans="11:29" x14ac:dyDescent="0.45">
      <c r="K456"/>
      <c r="S456"/>
      <c r="T456"/>
      <c r="U456"/>
      <c r="V456"/>
      <c r="W456"/>
      <c r="X456"/>
      <c r="Y456"/>
      <c r="Z456"/>
      <c r="AA456"/>
      <c r="AB456"/>
      <c r="AC456"/>
    </row>
    <row r="457" spans="11:29" x14ac:dyDescent="0.45">
      <c r="K457"/>
      <c r="S457"/>
      <c r="T457"/>
      <c r="U457"/>
      <c r="V457"/>
      <c r="W457"/>
      <c r="X457"/>
      <c r="Y457"/>
      <c r="Z457"/>
      <c r="AA457"/>
      <c r="AB457"/>
      <c r="AC457"/>
    </row>
    <row r="458" spans="11:29" x14ac:dyDescent="0.45">
      <c r="K458"/>
      <c r="S458"/>
      <c r="T458"/>
      <c r="U458"/>
      <c r="V458"/>
      <c r="W458"/>
      <c r="X458"/>
      <c r="Y458"/>
      <c r="Z458"/>
      <c r="AA458"/>
      <c r="AB458"/>
      <c r="AC458"/>
    </row>
    <row r="459" spans="11:29" x14ac:dyDescent="0.45">
      <c r="K459"/>
      <c r="S459"/>
      <c r="T459"/>
      <c r="U459"/>
      <c r="V459"/>
      <c r="W459"/>
      <c r="X459"/>
      <c r="Y459"/>
      <c r="Z459"/>
      <c r="AA459"/>
      <c r="AB459"/>
      <c r="AC459"/>
    </row>
    <row r="460" spans="11:29" x14ac:dyDescent="0.45">
      <c r="K460"/>
      <c r="S460"/>
      <c r="T460"/>
      <c r="U460"/>
      <c r="V460"/>
      <c r="W460"/>
      <c r="X460"/>
      <c r="Y460"/>
      <c r="Z460"/>
      <c r="AA460"/>
      <c r="AB460"/>
      <c r="AC460"/>
    </row>
    <row r="461" spans="11:29" x14ac:dyDescent="0.45">
      <c r="K461"/>
      <c r="S461"/>
      <c r="T461"/>
      <c r="U461"/>
      <c r="V461"/>
      <c r="W461"/>
      <c r="X461"/>
      <c r="Y461"/>
      <c r="Z461"/>
      <c r="AA461"/>
      <c r="AB461"/>
      <c r="AC461"/>
    </row>
    <row r="462" spans="11:29" x14ac:dyDescent="0.45">
      <c r="K462"/>
      <c r="S462"/>
      <c r="T462"/>
      <c r="U462"/>
      <c r="V462"/>
      <c r="W462"/>
      <c r="X462"/>
      <c r="Y462"/>
      <c r="Z462"/>
      <c r="AA462"/>
      <c r="AB462"/>
      <c r="AC462"/>
    </row>
    <row r="463" spans="11:29" x14ac:dyDescent="0.45">
      <c r="K463"/>
      <c r="S463"/>
      <c r="T463"/>
      <c r="U463"/>
      <c r="V463"/>
      <c r="W463"/>
      <c r="X463"/>
      <c r="Y463"/>
      <c r="Z463"/>
      <c r="AA463"/>
      <c r="AB463"/>
      <c r="AC463"/>
    </row>
    <row r="464" spans="11:29" x14ac:dyDescent="0.45">
      <c r="K464"/>
      <c r="S464"/>
      <c r="T464"/>
      <c r="U464"/>
      <c r="V464"/>
      <c r="W464"/>
      <c r="X464"/>
      <c r="Y464"/>
      <c r="Z464"/>
      <c r="AA464"/>
      <c r="AB464"/>
      <c r="AC464"/>
    </row>
    <row r="465" spans="11:29" x14ac:dyDescent="0.45">
      <c r="K465"/>
      <c r="S465"/>
      <c r="T465"/>
      <c r="U465"/>
      <c r="V465"/>
      <c r="W465"/>
      <c r="X465"/>
      <c r="Y465"/>
      <c r="Z465"/>
      <c r="AA465"/>
      <c r="AB465"/>
      <c r="AC465"/>
    </row>
    <row r="466" spans="11:29" x14ac:dyDescent="0.45">
      <c r="K466"/>
      <c r="S466"/>
      <c r="T466"/>
      <c r="U466"/>
      <c r="V466"/>
      <c r="W466"/>
      <c r="X466"/>
      <c r="Y466"/>
      <c r="Z466"/>
      <c r="AA466"/>
      <c r="AB466"/>
      <c r="AC466"/>
    </row>
    <row r="467" spans="11:29" x14ac:dyDescent="0.45">
      <c r="K467"/>
      <c r="S467"/>
      <c r="T467"/>
      <c r="U467"/>
      <c r="V467"/>
      <c r="W467"/>
      <c r="X467"/>
      <c r="Y467"/>
      <c r="Z467"/>
      <c r="AA467"/>
      <c r="AB467"/>
      <c r="AC467"/>
    </row>
    <row r="468" spans="11:29" x14ac:dyDescent="0.45">
      <c r="K468"/>
      <c r="S468"/>
      <c r="T468"/>
      <c r="U468"/>
      <c r="V468"/>
      <c r="W468"/>
      <c r="X468"/>
      <c r="Y468"/>
      <c r="Z468"/>
      <c r="AA468"/>
      <c r="AB468"/>
      <c r="AC468"/>
    </row>
    <row r="469" spans="11:29" x14ac:dyDescent="0.45">
      <c r="K469"/>
      <c r="S469"/>
      <c r="T469"/>
      <c r="U469"/>
      <c r="V469"/>
      <c r="W469"/>
      <c r="X469"/>
      <c r="Y469"/>
      <c r="Z469"/>
      <c r="AA469"/>
      <c r="AB469"/>
      <c r="AC469"/>
    </row>
    <row r="470" spans="11:29" x14ac:dyDescent="0.45">
      <c r="K470"/>
      <c r="S470"/>
      <c r="T470"/>
      <c r="U470"/>
      <c r="V470"/>
      <c r="W470"/>
      <c r="X470"/>
      <c r="Y470"/>
      <c r="Z470"/>
      <c r="AA470"/>
      <c r="AB470"/>
      <c r="AC470"/>
    </row>
    <row r="471" spans="11:29" x14ac:dyDescent="0.45">
      <c r="K471"/>
      <c r="S471"/>
      <c r="T471"/>
      <c r="U471"/>
      <c r="V471"/>
      <c r="W471"/>
      <c r="X471"/>
      <c r="Y471"/>
      <c r="Z471"/>
      <c r="AA471"/>
      <c r="AB471"/>
      <c r="AC471"/>
    </row>
    <row r="472" spans="11:29" x14ac:dyDescent="0.45">
      <c r="K472"/>
      <c r="S472"/>
      <c r="T472"/>
      <c r="U472"/>
      <c r="V472"/>
      <c r="W472"/>
      <c r="X472"/>
      <c r="Y472"/>
      <c r="Z472"/>
      <c r="AA472"/>
      <c r="AB472"/>
      <c r="AC472"/>
    </row>
    <row r="473" spans="11:29" x14ac:dyDescent="0.45">
      <c r="K473"/>
      <c r="S473"/>
      <c r="T473"/>
      <c r="U473"/>
      <c r="V473"/>
      <c r="W473"/>
      <c r="X473"/>
      <c r="Y473"/>
      <c r="Z473"/>
      <c r="AA473"/>
      <c r="AB473"/>
      <c r="AC473"/>
    </row>
    <row r="474" spans="11:29" x14ac:dyDescent="0.45">
      <c r="K474"/>
      <c r="S474"/>
      <c r="T474"/>
      <c r="U474"/>
      <c r="V474"/>
      <c r="W474"/>
      <c r="X474"/>
      <c r="Y474"/>
      <c r="Z474"/>
      <c r="AA474"/>
      <c r="AB474"/>
      <c r="AC474"/>
    </row>
    <row r="475" spans="11:29" x14ac:dyDescent="0.45">
      <c r="K475"/>
      <c r="S475"/>
      <c r="T475"/>
      <c r="U475"/>
      <c r="V475"/>
      <c r="W475"/>
      <c r="X475"/>
      <c r="Y475"/>
      <c r="Z475"/>
      <c r="AA475"/>
      <c r="AB475"/>
      <c r="AC475"/>
    </row>
    <row r="476" spans="11:29" x14ac:dyDescent="0.45">
      <c r="K476"/>
      <c r="S476"/>
      <c r="T476"/>
      <c r="U476"/>
      <c r="V476"/>
      <c r="W476"/>
      <c r="X476"/>
      <c r="Y476"/>
      <c r="Z476"/>
      <c r="AA476"/>
      <c r="AB476"/>
      <c r="AC476"/>
    </row>
    <row r="477" spans="11:29" x14ac:dyDescent="0.45">
      <c r="K477"/>
      <c r="S477"/>
      <c r="T477"/>
      <c r="U477"/>
      <c r="V477"/>
      <c r="W477"/>
      <c r="X477"/>
      <c r="Y477"/>
      <c r="Z477"/>
      <c r="AA477"/>
      <c r="AB477"/>
      <c r="AC477"/>
    </row>
    <row r="478" spans="11:29" x14ac:dyDescent="0.45">
      <c r="K478"/>
      <c r="S478"/>
      <c r="T478"/>
      <c r="U478"/>
      <c r="V478"/>
      <c r="W478"/>
      <c r="X478"/>
      <c r="Y478"/>
      <c r="Z478"/>
      <c r="AA478"/>
      <c r="AB478"/>
      <c r="AC478"/>
    </row>
    <row r="479" spans="11:29" x14ac:dyDescent="0.45">
      <c r="K479"/>
      <c r="S479"/>
      <c r="T479"/>
      <c r="U479"/>
      <c r="V479"/>
      <c r="W479"/>
      <c r="X479"/>
      <c r="Y479"/>
      <c r="Z479"/>
      <c r="AA479"/>
      <c r="AB479"/>
      <c r="AC479"/>
    </row>
    <row r="480" spans="11:29" x14ac:dyDescent="0.45">
      <c r="K480"/>
      <c r="S480"/>
      <c r="T480"/>
      <c r="U480"/>
      <c r="V480"/>
      <c r="W480"/>
      <c r="X480"/>
      <c r="Y480"/>
      <c r="Z480"/>
      <c r="AA480"/>
      <c r="AB480"/>
      <c r="AC480"/>
    </row>
    <row r="481" spans="11:29" x14ac:dyDescent="0.45">
      <c r="K481"/>
      <c r="S481"/>
      <c r="T481"/>
      <c r="U481"/>
      <c r="V481"/>
      <c r="W481"/>
      <c r="X481"/>
      <c r="Y481"/>
      <c r="Z481"/>
      <c r="AA481"/>
      <c r="AB481"/>
      <c r="AC481"/>
    </row>
    <row r="482" spans="11:29" x14ac:dyDescent="0.45">
      <c r="K482"/>
      <c r="S482"/>
      <c r="T482"/>
      <c r="U482"/>
      <c r="V482"/>
      <c r="W482"/>
      <c r="X482"/>
      <c r="Y482"/>
      <c r="Z482"/>
      <c r="AA482"/>
      <c r="AB482"/>
      <c r="AC482"/>
    </row>
    <row r="483" spans="11:29" x14ac:dyDescent="0.45">
      <c r="K483"/>
      <c r="S483"/>
      <c r="T483"/>
      <c r="U483"/>
      <c r="V483"/>
      <c r="W483"/>
      <c r="X483"/>
      <c r="Y483"/>
      <c r="Z483"/>
      <c r="AA483"/>
      <c r="AB483"/>
      <c r="AC483"/>
    </row>
    <row r="484" spans="11:29" x14ac:dyDescent="0.45">
      <c r="K484"/>
      <c r="S484"/>
      <c r="T484"/>
      <c r="U484"/>
      <c r="V484"/>
      <c r="W484"/>
      <c r="X484"/>
      <c r="Y484"/>
      <c r="Z484"/>
      <c r="AA484"/>
      <c r="AB484"/>
      <c r="AC484"/>
    </row>
    <row r="485" spans="11:29" x14ac:dyDescent="0.45">
      <c r="K485"/>
      <c r="S485"/>
      <c r="T485"/>
      <c r="U485"/>
      <c r="V485"/>
      <c r="W485"/>
      <c r="X485"/>
      <c r="Y485"/>
      <c r="Z485"/>
      <c r="AA485"/>
      <c r="AB485"/>
      <c r="AC485"/>
    </row>
    <row r="486" spans="11:29" x14ac:dyDescent="0.45">
      <c r="K486"/>
      <c r="S486"/>
      <c r="T486"/>
      <c r="U486"/>
      <c r="V486"/>
      <c r="W486"/>
      <c r="X486"/>
      <c r="Y486"/>
      <c r="Z486"/>
      <c r="AA486"/>
      <c r="AB486"/>
      <c r="AC486"/>
    </row>
    <row r="487" spans="11:29" x14ac:dyDescent="0.45">
      <c r="K487"/>
      <c r="S487"/>
      <c r="T487"/>
      <c r="U487"/>
      <c r="V487"/>
      <c r="W487"/>
      <c r="X487"/>
      <c r="Y487"/>
      <c r="Z487"/>
      <c r="AA487"/>
      <c r="AB487"/>
      <c r="AC487"/>
    </row>
    <row r="488" spans="11:29" x14ac:dyDescent="0.45">
      <c r="K488"/>
      <c r="S488"/>
      <c r="T488"/>
      <c r="U488"/>
      <c r="V488"/>
      <c r="W488"/>
      <c r="X488"/>
      <c r="Y488"/>
      <c r="Z488"/>
      <c r="AA488"/>
      <c r="AB488"/>
      <c r="AC488"/>
    </row>
    <row r="489" spans="11:29" x14ac:dyDescent="0.45">
      <c r="K489"/>
      <c r="S489"/>
      <c r="T489"/>
      <c r="U489"/>
      <c r="V489"/>
      <c r="W489"/>
      <c r="X489"/>
      <c r="Y489"/>
      <c r="Z489"/>
      <c r="AA489"/>
      <c r="AB489"/>
      <c r="AC489"/>
    </row>
    <row r="490" spans="11:29" x14ac:dyDescent="0.45">
      <c r="K490"/>
      <c r="S490"/>
      <c r="T490"/>
      <c r="U490"/>
      <c r="V490"/>
      <c r="W490"/>
      <c r="X490"/>
      <c r="Y490"/>
      <c r="Z490"/>
      <c r="AA490"/>
      <c r="AB490"/>
      <c r="AC490"/>
    </row>
    <row r="491" spans="11:29" x14ac:dyDescent="0.45">
      <c r="K491"/>
      <c r="S491"/>
      <c r="T491"/>
      <c r="U491"/>
      <c r="V491"/>
      <c r="W491"/>
      <c r="X491"/>
      <c r="Y491"/>
      <c r="Z491"/>
      <c r="AA491"/>
      <c r="AB491"/>
      <c r="AC491"/>
    </row>
    <row r="492" spans="11:29" x14ac:dyDescent="0.45">
      <c r="K492"/>
      <c r="S492"/>
      <c r="T492"/>
      <c r="U492"/>
      <c r="V492"/>
      <c r="W492"/>
      <c r="X492"/>
      <c r="Y492"/>
      <c r="Z492"/>
      <c r="AA492"/>
      <c r="AB492"/>
      <c r="AC492"/>
    </row>
    <row r="493" spans="11:29" x14ac:dyDescent="0.45">
      <c r="K493"/>
      <c r="S493"/>
      <c r="T493"/>
      <c r="U493"/>
      <c r="V493"/>
      <c r="W493"/>
      <c r="X493"/>
      <c r="Y493"/>
      <c r="Z493"/>
      <c r="AA493"/>
      <c r="AB493"/>
      <c r="AC493"/>
    </row>
    <row r="494" spans="11:29" x14ac:dyDescent="0.45">
      <c r="K494"/>
      <c r="S494"/>
      <c r="T494"/>
      <c r="U494"/>
      <c r="V494"/>
      <c r="W494"/>
      <c r="X494"/>
      <c r="Y494"/>
      <c r="Z494"/>
      <c r="AA494"/>
      <c r="AB494"/>
      <c r="AC494"/>
    </row>
    <row r="495" spans="11:29" x14ac:dyDescent="0.45">
      <c r="K495"/>
      <c r="S495"/>
      <c r="T495"/>
      <c r="U495"/>
      <c r="V495"/>
      <c r="W495"/>
      <c r="X495"/>
      <c r="Y495"/>
      <c r="Z495"/>
      <c r="AA495"/>
      <c r="AB495"/>
      <c r="AC495"/>
    </row>
    <row r="496" spans="11:29" x14ac:dyDescent="0.45">
      <c r="K496"/>
      <c r="S496"/>
      <c r="T496"/>
      <c r="U496"/>
      <c r="V496"/>
      <c r="W496"/>
      <c r="X496"/>
      <c r="Y496"/>
      <c r="Z496"/>
      <c r="AA496"/>
      <c r="AB496"/>
      <c r="AC496"/>
    </row>
    <row r="497" spans="11:29" x14ac:dyDescent="0.45">
      <c r="K497"/>
      <c r="S497"/>
      <c r="T497"/>
      <c r="U497"/>
      <c r="V497"/>
      <c r="W497"/>
      <c r="X497"/>
      <c r="Y497"/>
      <c r="Z497"/>
      <c r="AA497"/>
      <c r="AB497"/>
      <c r="AC497"/>
    </row>
    <row r="498" spans="11:29" x14ac:dyDescent="0.45">
      <c r="K498"/>
      <c r="S498"/>
      <c r="T498"/>
      <c r="U498"/>
      <c r="V498"/>
      <c r="W498"/>
      <c r="X498"/>
      <c r="Y498"/>
      <c r="Z498"/>
      <c r="AA498"/>
      <c r="AB498"/>
      <c r="AC498"/>
    </row>
    <row r="499" spans="11:29" x14ac:dyDescent="0.45">
      <c r="K499"/>
      <c r="S499"/>
      <c r="T499"/>
      <c r="U499"/>
      <c r="V499"/>
      <c r="W499"/>
      <c r="X499"/>
      <c r="Y499"/>
      <c r="Z499"/>
      <c r="AA499"/>
      <c r="AB499"/>
      <c r="AC499"/>
    </row>
    <row r="500" spans="11:29" x14ac:dyDescent="0.45">
      <c r="K500"/>
      <c r="S500"/>
      <c r="T500"/>
      <c r="U500"/>
      <c r="V500"/>
      <c r="W500"/>
      <c r="X500"/>
      <c r="Y500"/>
      <c r="Z500"/>
      <c r="AA500"/>
      <c r="AB500"/>
      <c r="AC500"/>
    </row>
    <row r="501" spans="11:29" x14ac:dyDescent="0.45">
      <c r="K501"/>
      <c r="S501"/>
      <c r="T501"/>
      <c r="U501"/>
      <c r="V501"/>
      <c r="W501"/>
      <c r="X501"/>
      <c r="Y501"/>
      <c r="Z501"/>
      <c r="AA501"/>
      <c r="AB501"/>
      <c r="AC501"/>
    </row>
    <row r="502" spans="11:29" x14ac:dyDescent="0.45">
      <c r="K502"/>
      <c r="S502"/>
      <c r="T502"/>
      <c r="U502"/>
      <c r="V502"/>
      <c r="W502"/>
      <c r="X502"/>
      <c r="Y502"/>
      <c r="Z502"/>
      <c r="AA502"/>
      <c r="AB502"/>
      <c r="AC502"/>
    </row>
    <row r="503" spans="11:29" x14ac:dyDescent="0.45">
      <c r="K503"/>
      <c r="S503"/>
      <c r="T503"/>
      <c r="U503"/>
      <c r="V503"/>
      <c r="W503"/>
      <c r="X503"/>
      <c r="Y503"/>
      <c r="Z503"/>
      <c r="AA503"/>
      <c r="AB503"/>
      <c r="AC503"/>
    </row>
    <row r="504" spans="11:29" x14ac:dyDescent="0.45">
      <c r="K504"/>
      <c r="S504"/>
      <c r="T504"/>
      <c r="U504"/>
      <c r="V504"/>
      <c r="W504"/>
      <c r="X504"/>
      <c r="Y504"/>
      <c r="Z504"/>
      <c r="AA504"/>
      <c r="AB504"/>
      <c r="AC504"/>
    </row>
    <row r="505" spans="11:29" x14ac:dyDescent="0.45">
      <c r="K505"/>
      <c r="S505"/>
      <c r="T505"/>
      <c r="U505"/>
      <c r="V505"/>
      <c r="W505"/>
      <c r="X505"/>
      <c r="Y505"/>
      <c r="Z505"/>
      <c r="AA505"/>
      <c r="AB505"/>
      <c r="AC505"/>
    </row>
    <row r="506" spans="11:29" x14ac:dyDescent="0.45">
      <c r="K506"/>
      <c r="S506"/>
      <c r="T506"/>
      <c r="U506"/>
      <c r="V506"/>
      <c r="W506"/>
      <c r="X506"/>
      <c r="Y506"/>
      <c r="Z506"/>
      <c r="AA506"/>
      <c r="AB506"/>
      <c r="AC506"/>
    </row>
    <row r="507" spans="11:29" x14ac:dyDescent="0.45">
      <c r="K507"/>
      <c r="S507"/>
      <c r="T507"/>
      <c r="U507"/>
      <c r="V507"/>
      <c r="W507"/>
      <c r="X507"/>
      <c r="Y507"/>
      <c r="Z507"/>
      <c r="AA507"/>
      <c r="AB507"/>
      <c r="AC507"/>
    </row>
    <row r="508" spans="11:29" x14ac:dyDescent="0.45">
      <c r="K508"/>
      <c r="S508"/>
      <c r="T508"/>
      <c r="U508"/>
      <c r="V508"/>
      <c r="W508"/>
      <c r="X508"/>
      <c r="Y508"/>
      <c r="Z508"/>
      <c r="AA508"/>
      <c r="AB508"/>
      <c r="AC508"/>
    </row>
    <row r="509" spans="11:29" x14ac:dyDescent="0.45">
      <c r="K509"/>
      <c r="S509"/>
      <c r="T509"/>
      <c r="U509"/>
      <c r="V509"/>
      <c r="W509"/>
      <c r="X509"/>
      <c r="Y509"/>
      <c r="Z509"/>
      <c r="AA509"/>
      <c r="AB509"/>
      <c r="AC509"/>
    </row>
    <row r="510" spans="11:29" x14ac:dyDescent="0.45">
      <c r="K510"/>
      <c r="S510"/>
      <c r="T510"/>
      <c r="U510"/>
      <c r="V510"/>
      <c r="W510"/>
      <c r="X510"/>
      <c r="Y510"/>
      <c r="Z510"/>
      <c r="AA510"/>
      <c r="AB510"/>
      <c r="AC510"/>
    </row>
    <row r="511" spans="11:29" x14ac:dyDescent="0.45">
      <c r="K511"/>
      <c r="S511"/>
      <c r="T511"/>
      <c r="U511"/>
      <c r="V511"/>
      <c r="W511"/>
      <c r="X511"/>
      <c r="Y511"/>
      <c r="Z511"/>
      <c r="AA511"/>
      <c r="AB511"/>
      <c r="AC511"/>
    </row>
    <row r="512" spans="11:29" x14ac:dyDescent="0.45">
      <c r="K512"/>
      <c r="S512"/>
      <c r="T512"/>
      <c r="U512"/>
      <c r="V512"/>
      <c r="W512"/>
      <c r="X512"/>
      <c r="Y512"/>
      <c r="Z512"/>
      <c r="AA512"/>
      <c r="AB512"/>
      <c r="AC512"/>
    </row>
    <row r="513" spans="11:29" x14ac:dyDescent="0.45">
      <c r="K513"/>
      <c r="S513"/>
      <c r="T513"/>
      <c r="U513"/>
      <c r="V513"/>
      <c r="W513"/>
      <c r="X513"/>
      <c r="Y513"/>
      <c r="Z513"/>
      <c r="AA513"/>
      <c r="AB513"/>
      <c r="AC513"/>
    </row>
    <row r="514" spans="11:29" x14ac:dyDescent="0.45">
      <c r="K514"/>
      <c r="S514"/>
      <c r="T514"/>
      <c r="U514"/>
      <c r="V514"/>
      <c r="W514"/>
      <c r="X514"/>
      <c r="Y514"/>
      <c r="Z514"/>
      <c r="AA514"/>
      <c r="AB514"/>
      <c r="AC514"/>
    </row>
    <row r="515" spans="11:29" x14ac:dyDescent="0.45">
      <c r="K515"/>
      <c r="S515"/>
      <c r="T515"/>
      <c r="U515"/>
      <c r="V515"/>
      <c r="W515"/>
      <c r="X515"/>
      <c r="Y515"/>
      <c r="Z515"/>
      <c r="AA515"/>
      <c r="AB515"/>
      <c r="AC515"/>
    </row>
    <row r="516" spans="11:29" x14ac:dyDescent="0.45">
      <c r="K516"/>
      <c r="S516"/>
      <c r="T516"/>
      <c r="U516"/>
      <c r="V516"/>
      <c r="W516"/>
      <c r="X516"/>
      <c r="Y516"/>
      <c r="Z516"/>
      <c r="AA516"/>
      <c r="AB516"/>
      <c r="AC516"/>
    </row>
    <row r="517" spans="11:29" x14ac:dyDescent="0.45">
      <c r="K517"/>
      <c r="S517"/>
      <c r="T517"/>
      <c r="U517"/>
      <c r="V517"/>
      <c r="W517"/>
      <c r="X517"/>
      <c r="Y517"/>
      <c r="Z517"/>
      <c r="AA517"/>
      <c r="AB517"/>
      <c r="AC517"/>
    </row>
    <row r="518" spans="11:29" x14ac:dyDescent="0.45">
      <c r="K518"/>
      <c r="S518"/>
      <c r="T518"/>
      <c r="U518"/>
      <c r="V518"/>
      <c r="W518"/>
      <c r="X518"/>
      <c r="Y518"/>
      <c r="Z518"/>
      <c r="AA518"/>
      <c r="AB518"/>
      <c r="AC518"/>
    </row>
    <row r="519" spans="11:29" x14ac:dyDescent="0.45">
      <c r="K519"/>
      <c r="S519"/>
      <c r="T519"/>
      <c r="U519"/>
      <c r="V519"/>
      <c r="W519"/>
      <c r="X519"/>
      <c r="Y519"/>
      <c r="Z519"/>
      <c r="AA519"/>
      <c r="AB519"/>
      <c r="AC519"/>
    </row>
    <row r="520" spans="11:29" x14ac:dyDescent="0.45">
      <c r="K520"/>
      <c r="S520"/>
      <c r="T520"/>
      <c r="U520"/>
      <c r="V520"/>
      <c r="W520"/>
      <c r="X520"/>
      <c r="Y520"/>
      <c r="Z520"/>
      <c r="AA520"/>
      <c r="AB520"/>
      <c r="AC520"/>
    </row>
    <row r="521" spans="11:29" x14ac:dyDescent="0.45">
      <c r="K521"/>
      <c r="S521"/>
      <c r="T521"/>
      <c r="U521"/>
      <c r="V521"/>
      <c r="W521"/>
      <c r="X521"/>
      <c r="Y521"/>
      <c r="Z521"/>
      <c r="AA521"/>
      <c r="AB521"/>
      <c r="AC521"/>
    </row>
    <row r="522" spans="11:29" x14ac:dyDescent="0.45">
      <c r="K522"/>
      <c r="S522"/>
      <c r="T522"/>
      <c r="U522"/>
      <c r="V522"/>
      <c r="W522"/>
      <c r="X522"/>
      <c r="Y522"/>
      <c r="Z522"/>
      <c r="AA522"/>
      <c r="AB522"/>
      <c r="AC522"/>
    </row>
    <row r="523" spans="11:29" x14ac:dyDescent="0.45">
      <c r="K523"/>
      <c r="S523"/>
      <c r="T523"/>
      <c r="U523"/>
      <c r="V523"/>
      <c r="W523"/>
      <c r="X523"/>
      <c r="Y523"/>
      <c r="Z523"/>
      <c r="AA523"/>
      <c r="AB523"/>
      <c r="AC523"/>
    </row>
    <row r="524" spans="11:29" x14ac:dyDescent="0.45">
      <c r="K524"/>
      <c r="S524"/>
      <c r="T524"/>
      <c r="U524"/>
      <c r="V524"/>
      <c r="W524"/>
      <c r="X524"/>
      <c r="Y524"/>
      <c r="Z524"/>
      <c r="AA524"/>
      <c r="AB524"/>
      <c r="AC524"/>
    </row>
    <row r="525" spans="11:29" x14ac:dyDescent="0.45">
      <c r="K525"/>
      <c r="S525"/>
      <c r="T525"/>
      <c r="U525"/>
      <c r="V525"/>
      <c r="W525"/>
      <c r="X525"/>
      <c r="Y525"/>
      <c r="Z525"/>
      <c r="AA525"/>
      <c r="AB525"/>
      <c r="AC525"/>
    </row>
    <row r="526" spans="11:29" x14ac:dyDescent="0.45">
      <c r="K526"/>
      <c r="S526"/>
      <c r="T526"/>
      <c r="U526"/>
      <c r="V526"/>
      <c r="W526"/>
      <c r="X526"/>
      <c r="Y526"/>
      <c r="Z526"/>
      <c r="AA526"/>
      <c r="AB526"/>
      <c r="AC526"/>
    </row>
    <row r="527" spans="11:29" x14ac:dyDescent="0.45">
      <c r="K527"/>
      <c r="S527"/>
      <c r="T527"/>
      <c r="U527"/>
      <c r="V527"/>
      <c r="W527"/>
      <c r="X527"/>
      <c r="Y527"/>
      <c r="Z527"/>
      <c r="AA527"/>
      <c r="AB527"/>
      <c r="AC527"/>
    </row>
    <row r="528" spans="11:29" x14ac:dyDescent="0.45">
      <c r="K528"/>
      <c r="S528"/>
      <c r="T528"/>
      <c r="U528"/>
      <c r="V528"/>
      <c r="W528"/>
      <c r="X528"/>
      <c r="Y528"/>
      <c r="Z528"/>
      <c r="AA528"/>
      <c r="AB528"/>
      <c r="AC528"/>
    </row>
    <row r="529" spans="11:29" x14ac:dyDescent="0.45">
      <c r="K529"/>
      <c r="S529"/>
      <c r="T529"/>
      <c r="U529"/>
      <c r="V529"/>
      <c r="W529"/>
      <c r="X529"/>
      <c r="Y529"/>
      <c r="Z529"/>
      <c r="AA529"/>
      <c r="AB529"/>
      <c r="AC529"/>
    </row>
    <row r="530" spans="11:29" x14ac:dyDescent="0.45">
      <c r="K530"/>
      <c r="S530"/>
      <c r="T530"/>
      <c r="U530"/>
      <c r="V530"/>
      <c r="W530"/>
      <c r="X530"/>
      <c r="Y530"/>
      <c r="Z530"/>
      <c r="AA530"/>
      <c r="AB530"/>
      <c r="AC530"/>
    </row>
    <row r="531" spans="11:29" x14ac:dyDescent="0.45">
      <c r="K531"/>
      <c r="S531"/>
      <c r="T531"/>
      <c r="U531"/>
      <c r="V531"/>
      <c r="W531"/>
      <c r="X531"/>
      <c r="Y531"/>
      <c r="Z531"/>
      <c r="AA531"/>
      <c r="AB531"/>
      <c r="AC531"/>
    </row>
    <row r="532" spans="11:29" x14ac:dyDescent="0.45">
      <c r="K532"/>
      <c r="S532"/>
      <c r="T532"/>
      <c r="U532"/>
      <c r="V532"/>
      <c r="W532"/>
      <c r="X532"/>
      <c r="Y532"/>
      <c r="Z532"/>
      <c r="AA532"/>
      <c r="AB532"/>
      <c r="AC532"/>
    </row>
    <row r="533" spans="11:29" x14ac:dyDescent="0.45">
      <c r="K533"/>
      <c r="S533"/>
      <c r="T533"/>
      <c r="U533"/>
      <c r="V533"/>
      <c r="W533"/>
      <c r="X533"/>
      <c r="Y533"/>
      <c r="Z533"/>
      <c r="AA533"/>
      <c r="AB533"/>
      <c r="AC533"/>
    </row>
    <row r="534" spans="11:29" x14ac:dyDescent="0.45">
      <c r="K534"/>
      <c r="S534"/>
      <c r="T534"/>
      <c r="U534"/>
      <c r="V534"/>
      <c r="W534"/>
      <c r="X534"/>
      <c r="Y534"/>
      <c r="Z534"/>
      <c r="AA534"/>
      <c r="AB534"/>
      <c r="AC534"/>
    </row>
    <row r="535" spans="11:29" x14ac:dyDescent="0.45">
      <c r="K535"/>
      <c r="S535"/>
      <c r="T535"/>
      <c r="U535"/>
      <c r="V535"/>
      <c r="W535"/>
      <c r="X535"/>
      <c r="Y535"/>
      <c r="Z535"/>
      <c r="AA535"/>
      <c r="AB535"/>
      <c r="AC535"/>
    </row>
    <row r="536" spans="11:29" x14ac:dyDescent="0.45">
      <c r="K536"/>
      <c r="S536"/>
      <c r="T536"/>
      <c r="U536"/>
      <c r="V536"/>
      <c r="W536"/>
      <c r="X536"/>
      <c r="Y536"/>
      <c r="Z536"/>
      <c r="AA536"/>
      <c r="AB536"/>
      <c r="AC536"/>
    </row>
    <row r="537" spans="11:29" x14ac:dyDescent="0.45">
      <c r="K537"/>
      <c r="S537"/>
      <c r="T537"/>
      <c r="U537"/>
      <c r="V537"/>
      <c r="W537"/>
      <c r="X537"/>
      <c r="Y537"/>
      <c r="Z537"/>
      <c r="AA537"/>
      <c r="AB537"/>
      <c r="AC537"/>
    </row>
    <row r="538" spans="11:29" x14ac:dyDescent="0.45">
      <c r="K538"/>
      <c r="S538"/>
      <c r="T538"/>
      <c r="U538"/>
      <c r="V538"/>
      <c r="W538"/>
      <c r="X538"/>
      <c r="Y538"/>
      <c r="Z538"/>
      <c r="AA538"/>
      <c r="AB538"/>
      <c r="AC538"/>
    </row>
    <row r="539" spans="11:29" x14ac:dyDescent="0.45">
      <c r="K539"/>
      <c r="S539"/>
      <c r="T539"/>
      <c r="U539"/>
      <c r="V539"/>
      <c r="W539"/>
      <c r="X539"/>
      <c r="Y539"/>
      <c r="Z539"/>
      <c r="AA539"/>
      <c r="AB539"/>
      <c r="AC539"/>
    </row>
    <row r="540" spans="11:29" x14ac:dyDescent="0.45">
      <c r="K540"/>
      <c r="S540"/>
      <c r="T540"/>
      <c r="U540"/>
      <c r="V540"/>
      <c r="W540"/>
      <c r="X540"/>
      <c r="Y540"/>
      <c r="Z540"/>
      <c r="AA540"/>
      <c r="AB540"/>
      <c r="AC540"/>
    </row>
    <row r="541" spans="11:29" x14ac:dyDescent="0.45">
      <c r="K541"/>
      <c r="S541"/>
      <c r="T541"/>
      <c r="U541"/>
      <c r="V541"/>
      <c r="W541"/>
      <c r="X541"/>
      <c r="Y541"/>
      <c r="Z541"/>
      <c r="AA541"/>
      <c r="AB541"/>
      <c r="AC541"/>
    </row>
    <row r="542" spans="11:29" x14ac:dyDescent="0.45">
      <c r="K542"/>
      <c r="S542"/>
      <c r="T542"/>
      <c r="U542"/>
      <c r="V542"/>
      <c r="W542"/>
      <c r="X542"/>
      <c r="Y542"/>
      <c r="Z542"/>
      <c r="AA542"/>
      <c r="AB542"/>
      <c r="AC542"/>
    </row>
    <row r="543" spans="11:29" x14ac:dyDescent="0.45">
      <c r="K543"/>
      <c r="S543"/>
      <c r="T543"/>
      <c r="U543"/>
      <c r="V543"/>
      <c r="W543"/>
      <c r="X543"/>
      <c r="Y543"/>
      <c r="Z543"/>
      <c r="AA543"/>
      <c r="AB543"/>
      <c r="AC543"/>
    </row>
    <row r="544" spans="11:29" x14ac:dyDescent="0.45">
      <c r="K544"/>
      <c r="S544"/>
      <c r="T544"/>
      <c r="U544"/>
      <c r="V544"/>
      <c r="W544"/>
      <c r="X544"/>
      <c r="Y544"/>
      <c r="Z544"/>
      <c r="AA544"/>
      <c r="AB544"/>
      <c r="AC544"/>
    </row>
    <row r="545" spans="11:29" x14ac:dyDescent="0.45">
      <c r="K545"/>
      <c r="S545"/>
      <c r="T545"/>
      <c r="U545"/>
      <c r="V545"/>
      <c r="W545"/>
      <c r="X545"/>
      <c r="Y545"/>
      <c r="Z545"/>
      <c r="AA545"/>
      <c r="AB545"/>
      <c r="AC545"/>
    </row>
    <row r="546" spans="11:29" x14ac:dyDescent="0.45">
      <c r="K546"/>
      <c r="S546"/>
      <c r="T546"/>
      <c r="U546"/>
      <c r="V546"/>
      <c r="W546"/>
      <c r="X546"/>
      <c r="Y546"/>
      <c r="Z546"/>
      <c r="AA546"/>
      <c r="AB546"/>
      <c r="AC546"/>
    </row>
    <row r="547" spans="11:29" x14ac:dyDescent="0.45">
      <c r="K547"/>
      <c r="S547"/>
      <c r="T547"/>
      <c r="U547"/>
      <c r="V547"/>
      <c r="W547"/>
      <c r="X547"/>
      <c r="Y547"/>
      <c r="Z547"/>
      <c r="AA547"/>
      <c r="AB547"/>
      <c r="AC547"/>
    </row>
    <row r="548" spans="11:29" x14ac:dyDescent="0.45">
      <c r="K548"/>
      <c r="S548"/>
      <c r="T548"/>
      <c r="U548"/>
      <c r="V548"/>
      <c r="W548"/>
      <c r="X548"/>
      <c r="Y548"/>
      <c r="Z548"/>
      <c r="AA548"/>
      <c r="AB548"/>
      <c r="AC548"/>
    </row>
    <row r="549" spans="11:29" x14ac:dyDescent="0.45">
      <c r="K549"/>
      <c r="S549"/>
      <c r="T549"/>
      <c r="U549"/>
      <c r="V549"/>
      <c r="W549"/>
      <c r="X549"/>
      <c r="Y549"/>
      <c r="Z549"/>
      <c r="AA549"/>
      <c r="AB549"/>
      <c r="AC549"/>
    </row>
    <row r="550" spans="11:29" x14ac:dyDescent="0.45">
      <c r="K550"/>
      <c r="S550"/>
      <c r="T550"/>
      <c r="U550"/>
      <c r="V550"/>
      <c r="W550"/>
      <c r="X550"/>
      <c r="Y550"/>
      <c r="Z550"/>
      <c r="AA550"/>
      <c r="AB550"/>
      <c r="AC550"/>
    </row>
    <row r="551" spans="11:29" x14ac:dyDescent="0.45">
      <c r="K551"/>
      <c r="S551"/>
      <c r="T551"/>
      <c r="U551"/>
      <c r="V551"/>
      <c r="W551"/>
      <c r="X551"/>
      <c r="Y551"/>
      <c r="Z551"/>
      <c r="AA551"/>
      <c r="AB551"/>
      <c r="AC551"/>
    </row>
    <row r="552" spans="11:29" x14ac:dyDescent="0.45">
      <c r="K552"/>
      <c r="S552"/>
      <c r="T552"/>
      <c r="U552"/>
      <c r="V552"/>
      <c r="W552"/>
      <c r="X552"/>
      <c r="Y552"/>
      <c r="Z552"/>
      <c r="AA552"/>
      <c r="AB552"/>
      <c r="AC552"/>
    </row>
    <row r="553" spans="11:29" x14ac:dyDescent="0.45">
      <c r="K553"/>
      <c r="S553"/>
      <c r="T553"/>
      <c r="U553"/>
      <c r="V553"/>
      <c r="W553"/>
      <c r="X553"/>
      <c r="Y553"/>
      <c r="Z553"/>
      <c r="AA553"/>
      <c r="AB553"/>
      <c r="AC553"/>
    </row>
    <row r="554" spans="11:29" x14ac:dyDescent="0.45">
      <c r="K554"/>
      <c r="S554"/>
      <c r="T554"/>
      <c r="U554"/>
      <c r="V554"/>
      <c r="W554"/>
      <c r="X554"/>
      <c r="Y554"/>
      <c r="Z554"/>
      <c r="AA554"/>
      <c r="AB554"/>
      <c r="AC554"/>
    </row>
    <row r="555" spans="11:29" x14ac:dyDescent="0.45">
      <c r="K555"/>
      <c r="S555"/>
      <c r="T555"/>
      <c r="U555"/>
      <c r="V555"/>
      <c r="W555"/>
      <c r="X555"/>
      <c r="Y555"/>
      <c r="Z555"/>
      <c r="AA555"/>
      <c r="AB555"/>
      <c r="AC555"/>
    </row>
    <row r="556" spans="11:29" x14ac:dyDescent="0.45">
      <c r="K556"/>
      <c r="S556"/>
      <c r="T556"/>
      <c r="U556"/>
      <c r="V556"/>
      <c r="W556"/>
      <c r="X556"/>
      <c r="Y556"/>
      <c r="Z556"/>
      <c r="AA556"/>
      <c r="AB556"/>
      <c r="AC556"/>
    </row>
    <row r="557" spans="11:29" x14ac:dyDescent="0.45">
      <c r="K557"/>
      <c r="S557"/>
      <c r="T557"/>
      <c r="U557"/>
      <c r="V557"/>
      <c r="W557"/>
      <c r="X557"/>
      <c r="Y557"/>
      <c r="Z557"/>
      <c r="AA557"/>
      <c r="AB557"/>
      <c r="AC557"/>
    </row>
    <row r="558" spans="11:29" x14ac:dyDescent="0.45">
      <c r="K558"/>
      <c r="S558"/>
      <c r="T558"/>
      <c r="U558"/>
      <c r="V558"/>
      <c r="W558"/>
      <c r="X558"/>
      <c r="Y558"/>
      <c r="Z558"/>
      <c r="AA558"/>
      <c r="AB558"/>
      <c r="AC558"/>
    </row>
    <row r="559" spans="11:29" x14ac:dyDescent="0.45">
      <c r="K559"/>
      <c r="S559"/>
      <c r="T559"/>
      <c r="U559"/>
      <c r="V559"/>
      <c r="W559"/>
      <c r="X559"/>
      <c r="Y559"/>
      <c r="Z559"/>
      <c r="AA559"/>
      <c r="AB559"/>
      <c r="AC559"/>
    </row>
    <row r="560" spans="11:29" x14ac:dyDescent="0.45">
      <c r="K560"/>
      <c r="S560"/>
      <c r="T560"/>
      <c r="U560"/>
      <c r="V560"/>
      <c r="W560"/>
      <c r="X560"/>
      <c r="Y560"/>
      <c r="Z560"/>
      <c r="AA560"/>
      <c r="AB560"/>
      <c r="AC560"/>
    </row>
    <row r="561" spans="11:29" x14ac:dyDescent="0.45">
      <c r="K561"/>
      <c r="S561"/>
      <c r="T561"/>
      <c r="U561"/>
      <c r="V561"/>
      <c r="W561"/>
      <c r="X561"/>
      <c r="Y561"/>
      <c r="Z561"/>
      <c r="AA561"/>
      <c r="AB561"/>
      <c r="AC561"/>
    </row>
    <row r="562" spans="11:29" x14ac:dyDescent="0.45">
      <c r="K562"/>
      <c r="S562"/>
      <c r="T562"/>
      <c r="U562"/>
      <c r="V562"/>
      <c r="W562"/>
      <c r="X562"/>
      <c r="Y562"/>
      <c r="Z562"/>
      <c r="AA562"/>
      <c r="AB562"/>
      <c r="AC562"/>
    </row>
    <row r="563" spans="11:29" x14ac:dyDescent="0.45">
      <c r="K563"/>
      <c r="S563"/>
      <c r="T563"/>
      <c r="U563"/>
      <c r="V563"/>
      <c r="W563"/>
      <c r="X563"/>
      <c r="Y563"/>
      <c r="Z563"/>
      <c r="AA563"/>
      <c r="AB563"/>
      <c r="AC563"/>
    </row>
    <row r="564" spans="11:29" x14ac:dyDescent="0.45">
      <c r="K564"/>
      <c r="S564"/>
      <c r="T564"/>
      <c r="U564"/>
      <c r="V564"/>
      <c r="W564"/>
      <c r="X564"/>
      <c r="Y564"/>
      <c r="Z564"/>
      <c r="AA564"/>
      <c r="AB564"/>
      <c r="AC564"/>
    </row>
    <row r="565" spans="11:29" x14ac:dyDescent="0.45">
      <c r="K565"/>
      <c r="S565"/>
      <c r="T565"/>
      <c r="U565"/>
      <c r="V565"/>
      <c r="W565"/>
      <c r="X565"/>
      <c r="Y565"/>
      <c r="Z565"/>
      <c r="AA565"/>
      <c r="AB565"/>
      <c r="AC565"/>
    </row>
    <row r="566" spans="11:29" x14ac:dyDescent="0.45">
      <c r="K566"/>
      <c r="S566"/>
      <c r="T566"/>
      <c r="U566"/>
      <c r="V566"/>
      <c r="W566"/>
      <c r="X566"/>
      <c r="Y566"/>
      <c r="Z566"/>
      <c r="AA566"/>
      <c r="AB566"/>
      <c r="AC566"/>
    </row>
    <row r="567" spans="11:29" x14ac:dyDescent="0.45">
      <c r="K567"/>
      <c r="S567"/>
      <c r="T567"/>
      <c r="U567"/>
      <c r="V567"/>
      <c r="W567"/>
      <c r="X567"/>
      <c r="Y567"/>
      <c r="Z567"/>
      <c r="AA567"/>
      <c r="AB567"/>
      <c r="AC567"/>
    </row>
    <row r="568" spans="11:29" x14ac:dyDescent="0.45">
      <c r="K568"/>
      <c r="S568"/>
      <c r="T568"/>
      <c r="U568"/>
      <c r="V568"/>
      <c r="W568"/>
      <c r="X568"/>
      <c r="Y568"/>
      <c r="Z568"/>
      <c r="AA568"/>
      <c r="AB568"/>
      <c r="AC568"/>
    </row>
    <row r="569" spans="11:29" x14ac:dyDescent="0.45">
      <c r="K569"/>
      <c r="S569"/>
      <c r="T569"/>
      <c r="U569"/>
      <c r="V569"/>
      <c r="W569"/>
      <c r="X569"/>
      <c r="Y569"/>
      <c r="Z569"/>
      <c r="AA569"/>
      <c r="AB569"/>
      <c r="AC569"/>
    </row>
    <row r="570" spans="11:29" x14ac:dyDescent="0.45">
      <c r="K570"/>
      <c r="S570"/>
      <c r="T570"/>
      <c r="U570"/>
      <c r="V570"/>
      <c r="W570"/>
      <c r="X570"/>
      <c r="Y570"/>
      <c r="Z570"/>
      <c r="AA570"/>
      <c r="AB570"/>
      <c r="AC570"/>
    </row>
    <row r="571" spans="11:29" x14ac:dyDescent="0.45">
      <c r="K571"/>
      <c r="S571"/>
      <c r="T571"/>
      <c r="U571"/>
      <c r="V571"/>
      <c r="W571"/>
      <c r="X571"/>
      <c r="Y571"/>
      <c r="Z571"/>
      <c r="AA571"/>
      <c r="AB571"/>
      <c r="AC571"/>
    </row>
    <row r="572" spans="11:29" x14ac:dyDescent="0.45">
      <c r="K572"/>
      <c r="S572"/>
      <c r="T572"/>
      <c r="U572"/>
      <c r="V572"/>
      <c r="W572"/>
      <c r="X572"/>
      <c r="Y572"/>
      <c r="Z572"/>
      <c r="AA572"/>
      <c r="AB572"/>
      <c r="AC572"/>
    </row>
    <row r="573" spans="11:29" x14ac:dyDescent="0.45">
      <c r="K573"/>
      <c r="S573"/>
      <c r="T573"/>
      <c r="U573"/>
      <c r="V573"/>
      <c r="W573"/>
      <c r="X573"/>
      <c r="Y573"/>
      <c r="Z573"/>
      <c r="AA573"/>
      <c r="AB573"/>
      <c r="AC573"/>
    </row>
    <row r="574" spans="11:29" x14ac:dyDescent="0.45">
      <c r="K574"/>
      <c r="S574"/>
      <c r="T574"/>
      <c r="U574"/>
      <c r="V574"/>
      <c r="W574"/>
      <c r="X574"/>
      <c r="Y574"/>
      <c r="Z574"/>
      <c r="AA574"/>
      <c r="AB574"/>
      <c r="AC574"/>
    </row>
    <row r="575" spans="11:29" x14ac:dyDescent="0.45">
      <c r="K575"/>
      <c r="S575"/>
      <c r="T575"/>
      <c r="U575"/>
      <c r="V575"/>
      <c r="W575"/>
      <c r="X575"/>
      <c r="Y575"/>
      <c r="Z575"/>
      <c r="AA575"/>
      <c r="AB575"/>
      <c r="AC575"/>
    </row>
    <row r="576" spans="11:29" x14ac:dyDescent="0.45">
      <c r="K576"/>
      <c r="S576"/>
      <c r="T576"/>
      <c r="U576"/>
      <c r="V576"/>
      <c r="W576"/>
      <c r="X576"/>
      <c r="Y576"/>
      <c r="Z576"/>
      <c r="AA576"/>
      <c r="AB576"/>
      <c r="AC576"/>
    </row>
    <row r="577" spans="11:29" x14ac:dyDescent="0.45">
      <c r="K577"/>
      <c r="S577"/>
      <c r="T577"/>
      <c r="U577"/>
      <c r="V577"/>
      <c r="W577"/>
      <c r="X577"/>
      <c r="Y577"/>
      <c r="Z577"/>
      <c r="AA577"/>
      <c r="AB577"/>
      <c r="AC577"/>
    </row>
    <row r="578" spans="11:29" x14ac:dyDescent="0.45">
      <c r="K578"/>
      <c r="S578"/>
      <c r="T578"/>
      <c r="U578"/>
      <c r="V578"/>
      <c r="W578"/>
      <c r="X578"/>
      <c r="Y578"/>
      <c r="Z578"/>
      <c r="AA578"/>
      <c r="AB578"/>
      <c r="AC578"/>
    </row>
    <row r="579" spans="11:29" x14ac:dyDescent="0.45">
      <c r="K579"/>
      <c r="S579"/>
      <c r="T579"/>
      <c r="U579"/>
      <c r="V579"/>
      <c r="W579"/>
      <c r="X579"/>
      <c r="Y579"/>
      <c r="Z579"/>
      <c r="AA579"/>
      <c r="AB579"/>
      <c r="AC579"/>
    </row>
    <row r="580" spans="11:29" x14ac:dyDescent="0.45">
      <c r="K580"/>
      <c r="S580"/>
      <c r="T580"/>
      <c r="U580"/>
      <c r="V580"/>
      <c r="W580"/>
      <c r="X580"/>
      <c r="Y580"/>
      <c r="Z580"/>
      <c r="AA580"/>
      <c r="AB580"/>
      <c r="AC580"/>
    </row>
    <row r="581" spans="11:29" x14ac:dyDescent="0.45">
      <c r="K581"/>
      <c r="S581"/>
      <c r="T581"/>
      <c r="U581"/>
      <c r="V581"/>
      <c r="W581"/>
      <c r="X581"/>
      <c r="Y581"/>
      <c r="Z581"/>
      <c r="AA581"/>
      <c r="AB581"/>
      <c r="AC581"/>
    </row>
    <row r="582" spans="11:29" x14ac:dyDescent="0.45">
      <c r="K582"/>
      <c r="S582"/>
      <c r="T582"/>
      <c r="U582"/>
      <c r="V582"/>
      <c r="W582"/>
      <c r="X582"/>
      <c r="Y582"/>
      <c r="Z582"/>
      <c r="AA582"/>
      <c r="AB582"/>
      <c r="AC582"/>
    </row>
    <row r="583" spans="11:29" x14ac:dyDescent="0.45">
      <c r="K583"/>
      <c r="S583"/>
      <c r="T583"/>
      <c r="U583"/>
      <c r="V583"/>
      <c r="W583"/>
      <c r="X583"/>
      <c r="Y583"/>
      <c r="Z583"/>
      <c r="AA583"/>
      <c r="AB583"/>
      <c r="AC583"/>
    </row>
    <row r="584" spans="11:29" x14ac:dyDescent="0.45">
      <c r="K584"/>
      <c r="S584"/>
      <c r="T584"/>
      <c r="U584"/>
      <c r="V584"/>
      <c r="W584"/>
      <c r="X584"/>
      <c r="Y584"/>
      <c r="Z584"/>
      <c r="AA584"/>
      <c r="AB584"/>
      <c r="AC584"/>
    </row>
    <row r="585" spans="11:29" x14ac:dyDescent="0.45">
      <c r="K585"/>
      <c r="S585"/>
      <c r="T585"/>
      <c r="U585"/>
      <c r="V585"/>
      <c r="W585"/>
      <c r="X585"/>
      <c r="Y585"/>
      <c r="Z585"/>
      <c r="AA585"/>
      <c r="AB585"/>
      <c r="AC585"/>
    </row>
    <row r="586" spans="11:29" x14ac:dyDescent="0.45">
      <c r="K586"/>
      <c r="S586"/>
      <c r="T586"/>
      <c r="U586"/>
      <c r="V586"/>
      <c r="W586"/>
      <c r="X586"/>
      <c r="Y586"/>
      <c r="Z586"/>
      <c r="AA586"/>
      <c r="AB586"/>
      <c r="AC586"/>
    </row>
    <row r="587" spans="11:29" x14ac:dyDescent="0.45">
      <c r="K587"/>
      <c r="S587"/>
      <c r="T587"/>
      <c r="U587"/>
      <c r="V587"/>
      <c r="W587"/>
      <c r="X587"/>
      <c r="Y587"/>
      <c r="Z587"/>
      <c r="AA587"/>
      <c r="AB587"/>
      <c r="AC587"/>
    </row>
    <row r="588" spans="11:29" x14ac:dyDescent="0.45">
      <c r="K588"/>
      <c r="S588"/>
      <c r="T588"/>
      <c r="U588"/>
      <c r="V588"/>
      <c r="W588"/>
      <c r="X588"/>
      <c r="Y588"/>
      <c r="Z588"/>
      <c r="AA588"/>
      <c r="AB588"/>
      <c r="AC588"/>
    </row>
    <row r="589" spans="11:29" x14ac:dyDescent="0.45">
      <c r="K589"/>
      <c r="S589"/>
      <c r="T589"/>
      <c r="U589"/>
      <c r="V589"/>
      <c r="W589"/>
      <c r="X589"/>
      <c r="Y589"/>
      <c r="Z589"/>
      <c r="AA589"/>
      <c r="AB589"/>
      <c r="AC589"/>
    </row>
    <row r="590" spans="11:29" x14ac:dyDescent="0.45">
      <c r="K590"/>
      <c r="S590"/>
      <c r="T590"/>
      <c r="U590"/>
      <c r="V590"/>
      <c r="W590"/>
      <c r="X590"/>
      <c r="Y590"/>
      <c r="Z590"/>
      <c r="AA590"/>
      <c r="AB590"/>
      <c r="AC590"/>
    </row>
    <row r="591" spans="11:29" x14ac:dyDescent="0.45">
      <c r="K591"/>
      <c r="S591"/>
      <c r="T591"/>
      <c r="U591"/>
      <c r="V591"/>
      <c r="W591"/>
      <c r="X591"/>
      <c r="Y591"/>
      <c r="Z591"/>
      <c r="AA591"/>
      <c r="AB591"/>
      <c r="AC591"/>
    </row>
    <row r="592" spans="11:29" x14ac:dyDescent="0.45">
      <c r="K592"/>
      <c r="S592"/>
      <c r="T592"/>
      <c r="U592"/>
      <c r="V592"/>
      <c r="W592"/>
      <c r="X592"/>
      <c r="Y592"/>
      <c r="Z592"/>
      <c r="AA592"/>
      <c r="AB592"/>
      <c r="AC592"/>
    </row>
    <row r="593" spans="11:29" x14ac:dyDescent="0.45">
      <c r="K593"/>
      <c r="S593"/>
      <c r="T593"/>
      <c r="U593"/>
      <c r="V593"/>
      <c r="W593"/>
      <c r="X593"/>
      <c r="Y593"/>
      <c r="Z593"/>
      <c r="AA593"/>
      <c r="AB593"/>
      <c r="AC593"/>
    </row>
    <row r="594" spans="11:29" x14ac:dyDescent="0.45">
      <c r="K594"/>
      <c r="S594"/>
      <c r="T594"/>
      <c r="U594"/>
      <c r="V594"/>
      <c r="W594"/>
      <c r="X594"/>
      <c r="Y594"/>
      <c r="Z594"/>
      <c r="AA594"/>
      <c r="AB594"/>
      <c r="AC594"/>
    </row>
    <row r="595" spans="11:29" x14ac:dyDescent="0.45">
      <c r="K595"/>
      <c r="S595"/>
      <c r="T595"/>
      <c r="U595"/>
      <c r="V595"/>
      <c r="W595"/>
      <c r="X595"/>
      <c r="Y595"/>
      <c r="Z595"/>
      <c r="AA595"/>
      <c r="AB595"/>
      <c r="AC595"/>
    </row>
    <row r="596" spans="11:29" x14ac:dyDescent="0.45">
      <c r="K596"/>
      <c r="S596"/>
      <c r="T596"/>
      <c r="U596"/>
      <c r="V596"/>
      <c r="W596"/>
      <c r="X596"/>
      <c r="Y596"/>
      <c r="Z596"/>
      <c r="AA596"/>
      <c r="AB596"/>
      <c r="AC596"/>
    </row>
    <row r="597" spans="11:29" x14ac:dyDescent="0.45">
      <c r="K597"/>
      <c r="S597"/>
      <c r="T597"/>
      <c r="U597"/>
      <c r="V597"/>
      <c r="W597"/>
      <c r="X597"/>
      <c r="Y597"/>
      <c r="Z597"/>
      <c r="AA597"/>
      <c r="AB597"/>
      <c r="AC597"/>
    </row>
    <row r="598" spans="11:29" x14ac:dyDescent="0.45">
      <c r="K598"/>
      <c r="S598"/>
      <c r="T598"/>
      <c r="U598"/>
      <c r="V598"/>
      <c r="W598"/>
      <c r="X598"/>
      <c r="Y598"/>
      <c r="Z598"/>
      <c r="AA598"/>
      <c r="AB598"/>
      <c r="AC598"/>
    </row>
    <row r="599" spans="11:29" x14ac:dyDescent="0.45">
      <c r="K599"/>
      <c r="S599"/>
      <c r="T599"/>
      <c r="U599"/>
      <c r="V599"/>
      <c r="W599"/>
      <c r="X599"/>
      <c r="Y599"/>
      <c r="Z599"/>
      <c r="AA599"/>
      <c r="AB599"/>
      <c r="AC599"/>
    </row>
    <row r="600" spans="11:29" x14ac:dyDescent="0.45">
      <c r="K600"/>
      <c r="S600"/>
      <c r="T600"/>
      <c r="U600"/>
      <c r="V600"/>
      <c r="W600"/>
      <c r="X600"/>
      <c r="Y600"/>
      <c r="Z600"/>
      <c r="AA600"/>
      <c r="AB600"/>
      <c r="AC600"/>
    </row>
    <row r="601" spans="11:29" x14ac:dyDescent="0.45">
      <c r="K601"/>
      <c r="S601"/>
      <c r="T601"/>
      <c r="U601"/>
      <c r="V601"/>
      <c r="W601"/>
      <c r="X601"/>
      <c r="Y601"/>
      <c r="Z601"/>
      <c r="AA601"/>
      <c r="AB601"/>
      <c r="AC601"/>
    </row>
    <row r="602" spans="11:29" x14ac:dyDescent="0.45">
      <c r="K602"/>
      <c r="S602"/>
      <c r="T602"/>
      <c r="U602"/>
      <c r="V602"/>
      <c r="W602"/>
      <c r="X602"/>
      <c r="Y602"/>
      <c r="Z602"/>
      <c r="AA602"/>
      <c r="AB602"/>
      <c r="AC602"/>
    </row>
    <row r="603" spans="11:29" x14ac:dyDescent="0.45">
      <c r="K603"/>
      <c r="S603"/>
      <c r="T603"/>
      <c r="U603"/>
      <c r="V603"/>
      <c r="W603"/>
      <c r="X603"/>
      <c r="Y603"/>
      <c r="Z603"/>
      <c r="AA603"/>
      <c r="AB603"/>
      <c r="AC603"/>
    </row>
    <row r="604" spans="11:29" x14ac:dyDescent="0.45">
      <c r="K604"/>
      <c r="S604"/>
      <c r="T604"/>
      <c r="U604"/>
      <c r="V604"/>
      <c r="W604"/>
      <c r="X604"/>
      <c r="Y604"/>
      <c r="Z604"/>
      <c r="AA604"/>
      <c r="AB604"/>
      <c r="AC604"/>
    </row>
    <row r="605" spans="11:29" x14ac:dyDescent="0.45">
      <c r="K605"/>
      <c r="S605"/>
      <c r="T605"/>
      <c r="U605"/>
      <c r="V605"/>
      <c r="W605"/>
      <c r="X605"/>
      <c r="Y605"/>
      <c r="Z605"/>
      <c r="AA605"/>
      <c r="AB605"/>
      <c r="AC605"/>
    </row>
    <row r="606" spans="11:29" x14ac:dyDescent="0.45">
      <c r="K606"/>
      <c r="S606"/>
      <c r="T606"/>
      <c r="U606"/>
      <c r="V606"/>
      <c r="W606"/>
      <c r="X606"/>
      <c r="Y606"/>
      <c r="Z606"/>
      <c r="AA606"/>
      <c r="AB606"/>
      <c r="AC606"/>
    </row>
    <row r="607" spans="11:29" x14ac:dyDescent="0.45">
      <c r="K607"/>
      <c r="S607"/>
      <c r="T607"/>
      <c r="U607"/>
      <c r="V607"/>
      <c r="W607"/>
      <c r="X607"/>
      <c r="Y607"/>
      <c r="Z607"/>
      <c r="AA607"/>
      <c r="AB607"/>
      <c r="AC607"/>
    </row>
    <row r="608" spans="11:29" x14ac:dyDescent="0.45">
      <c r="K608"/>
      <c r="S608"/>
      <c r="T608"/>
      <c r="U608"/>
      <c r="V608"/>
      <c r="W608"/>
      <c r="X608"/>
      <c r="Y608"/>
      <c r="Z608"/>
      <c r="AA608"/>
      <c r="AB608"/>
      <c r="AC608"/>
    </row>
    <row r="609" spans="11:29" x14ac:dyDescent="0.45">
      <c r="K609"/>
      <c r="S609"/>
      <c r="T609"/>
      <c r="U609"/>
      <c r="V609"/>
      <c r="W609"/>
      <c r="X609"/>
      <c r="Y609"/>
      <c r="Z609"/>
      <c r="AA609"/>
      <c r="AB609"/>
      <c r="AC609"/>
    </row>
    <row r="610" spans="11:29" x14ac:dyDescent="0.45">
      <c r="K610"/>
      <c r="S610"/>
      <c r="T610"/>
      <c r="U610"/>
      <c r="V610"/>
      <c r="W610"/>
      <c r="X610"/>
      <c r="Y610"/>
      <c r="Z610"/>
      <c r="AA610"/>
      <c r="AB610"/>
      <c r="AC610"/>
    </row>
    <row r="611" spans="11:29" x14ac:dyDescent="0.45">
      <c r="K611"/>
      <c r="S611"/>
      <c r="T611"/>
      <c r="U611"/>
      <c r="V611"/>
      <c r="W611"/>
      <c r="X611"/>
      <c r="Y611"/>
      <c r="Z611"/>
      <c r="AA611"/>
      <c r="AB611"/>
      <c r="AC611"/>
    </row>
    <row r="612" spans="11:29" x14ac:dyDescent="0.45">
      <c r="K612"/>
      <c r="S612"/>
      <c r="T612"/>
      <c r="U612"/>
      <c r="V612"/>
      <c r="W612"/>
      <c r="X612"/>
      <c r="Y612"/>
      <c r="Z612"/>
      <c r="AA612"/>
      <c r="AB612"/>
      <c r="AC612"/>
    </row>
    <row r="613" spans="11:29" x14ac:dyDescent="0.45">
      <c r="K613"/>
      <c r="S613"/>
      <c r="T613"/>
      <c r="U613"/>
      <c r="V613"/>
      <c r="W613"/>
      <c r="X613"/>
      <c r="Y613"/>
      <c r="Z613"/>
      <c r="AA613"/>
      <c r="AB613"/>
      <c r="AC613"/>
    </row>
    <row r="614" spans="11:29" x14ac:dyDescent="0.45">
      <c r="K614"/>
      <c r="S614"/>
      <c r="T614"/>
      <c r="U614"/>
      <c r="V614"/>
      <c r="W614"/>
      <c r="X614"/>
      <c r="Y614"/>
      <c r="Z614"/>
      <c r="AA614"/>
      <c r="AB614"/>
      <c r="AC614"/>
    </row>
    <row r="615" spans="11:29" x14ac:dyDescent="0.45">
      <c r="K615"/>
      <c r="S615"/>
      <c r="T615"/>
      <c r="U615"/>
      <c r="V615"/>
      <c r="W615"/>
      <c r="X615"/>
      <c r="Y615"/>
      <c r="Z615"/>
      <c r="AA615"/>
      <c r="AB615"/>
      <c r="AC615"/>
    </row>
    <row r="616" spans="11:29" x14ac:dyDescent="0.45">
      <c r="K616"/>
      <c r="S616"/>
      <c r="T616"/>
      <c r="U616"/>
      <c r="V616"/>
      <c r="W616"/>
      <c r="X616"/>
      <c r="Y616"/>
      <c r="Z616"/>
      <c r="AA616"/>
      <c r="AB616"/>
      <c r="AC616"/>
    </row>
    <row r="617" spans="11:29" x14ac:dyDescent="0.45">
      <c r="K617"/>
      <c r="S617"/>
      <c r="T617"/>
      <c r="U617"/>
      <c r="V617"/>
      <c r="W617"/>
      <c r="X617"/>
      <c r="Y617"/>
      <c r="Z617"/>
      <c r="AA617"/>
      <c r="AB617"/>
      <c r="AC617"/>
    </row>
    <row r="618" spans="11:29" x14ac:dyDescent="0.45">
      <c r="K618"/>
      <c r="S618"/>
      <c r="T618"/>
      <c r="U618"/>
      <c r="V618"/>
      <c r="W618"/>
      <c r="X618"/>
      <c r="Y618"/>
      <c r="Z618"/>
      <c r="AA618"/>
      <c r="AB618"/>
      <c r="AC618"/>
    </row>
    <row r="619" spans="11:29" x14ac:dyDescent="0.45">
      <c r="K619"/>
      <c r="S619"/>
      <c r="T619"/>
      <c r="U619"/>
      <c r="V619"/>
      <c r="W619"/>
      <c r="X619"/>
      <c r="Y619"/>
      <c r="Z619"/>
      <c r="AA619"/>
      <c r="AB619"/>
      <c r="AC619"/>
    </row>
    <row r="620" spans="11:29" x14ac:dyDescent="0.45">
      <c r="K620"/>
      <c r="S620"/>
      <c r="T620"/>
      <c r="U620"/>
      <c r="V620"/>
      <c r="W620"/>
      <c r="X620"/>
      <c r="Y620"/>
      <c r="Z620"/>
      <c r="AA620"/>
      <c r="AB620"/>
      <c r="AC620"/>
    </row>
    <row r="621" spans="11:29" x14ac:dyDescent="0.45">
      <c r="K621"/>
      <c r="S621"/>
      <c r="T621"/>
      <c r="U621"/>
      <c r="V621"/>
      <c r="W621"/>
      <c r="X621"/>
      <c r="Y621"/>
      <c r="Z621"/>
      <c r="AA621"/>
      <c r="AB621"/>
      <c r="AC621"/>
    </row>
    <row r="622" spans="11:29" x14ac:dyDescent="0.45">
      <c r="K622"/>
      <c r="S622"/>
      <c r="T622"/>
      <c r="U622"/>
      <c r="V622"/>
      <c r="W622"/>
      <c r="X622"/>
      <c r="Y622"/>
      <c r="Z622"/>
      <c r="AA622"/>
      <c r="AB622"/>
      <c r="AC622"/>
    </row>
    <row r="623" spans="11:29" x14ac:dyDescent="0.45">
      <c r="K623"/>
      <c r="S623"/>
      <c r="T623"/>
      <c r="U623"/>
      <c r="V623"/>
      <c r="W623"/>
      <c r="X623"/>
      <c r="Y623"/>
      <c r="Z623"/>
      <c r="AA623"/>
      <c r="AB623"/>
      <c r="AC623"/>
    </row>
    <row r="624" spans="11:29" x14ac:dyDescent="0.45">
      <c r="K624"/>
      <c r="S624"/>
      <c r="T624"/>
      <c r="U624"/>
      <c r="V624"/>
      <c r="W624"/>
      <c r="X624"/>
      <c r="Y624"/>
      <c r="Z624"/>
      <c r="AA624"/>
      <c r="AB624"/>
      <c r="AC624"/>
    </row>
    <row r="625" spans="11:29" x14ac:dyDescent="0.45">
      <c r="K625"/>
      <c r="S625"/>
      <c r="T625"/>
      <c r="U625"/>
      <c r="V625"/>
      <c r="W625"/>
      <c r="X625"/>
      <c r="Y625"/>
      <c r="Z625"/>
      <c r="AA625"/>
      <c r="AB625"/>
      <c r="AC625"/>
    </row>
    <row r="626" spans="11:29" x14ac:dyDescent="0.45">
      <c r="K626"/>
      <c r="S626"/>
      <c r="T626"/>
      <c r="U626"/>
      <c r="V626"/>
      <c r="W626"/>
      <c r="X626"/>
      <c r="Y626"/>
      <c r="Z626"/>
      <c r="AA626"/>
      <c r="AB626"/>
      <c r="AC626"/>
    </row>
    <row r="627" spans="11:29" x14ac:dyDescent="0.45">
      <c r="K627"/>
      <c r="S627"/>
      <c r="T627"/>
      <c r="U627"/>
      <c r="V627"/>
      <c r="W627"/>
      <c r="X627"/>
      <c r="Y627"/>
      <c r="Z627"/>
      <c r="AA627"/>
      <c r="AB627"/>
      <c r="AC627"/>
    </row>
    <row r="628" spans="11:29" x14ac:dyDescent="0.45">
      <c r="K628"/>
      <c r="S628"/>
      <c r="T628"/>
      <c r="U628"/>
      <c r="V628"/>
      <c r="W628"/>
      <c r="X628"/>
      <c r="Y628"/>
      <c r="Z628"/>
      <c r="AA628"/>
      <c r="AB628"/>
      <c r="AC628"/>
    </row>
    <row r="629" spans="11:29" x14ac:dyDescent="0.45">
      <c r="K629"/>
      <c r="S629"/>
      <c r="T629"/>
      <c r="U629"/>
      <c r="V629"/>
      <c r="W629"/>
      <c r="X629"/>
      <c r="Y629"/>
      <c r="Z629"/>
      <c r="AA629"/>
      <c r="AB629"/>
      <c r="AC629"/>
    </row>
    <row r="630" spans="11:29" x14ac:dyDescent="0.45">
      <c r="K630"/>
      <c r="S630"/>
      <c r="T630"/>
      <c r="U630"/>
      <c r="V630"/>
      <c r="W630"/>
      <c r="X630"/>
      <c r="Y630"/>
      <c r="Z630"/>
      <c r="AA630"/>
      <c r="AB630"/>
      <c r="AC630"/>
    </row>
    <row r="631" spans="11:29" x14ac:dyDescent="0.45">
      <c r="K631"/>
      <c r="S631"/>
      <c r="T631"/>
      <c r="U631"/>
      <c r="V631"/>
      <c r="W631"/>
      <c r="X631"/>
      <c r="Y631"/>
      <c r="Z631"/>
      <c r="AA631"/>
      <c r="AB631"/>
      <c r="AC631"/>
    </row>
    <row r="632" spans="11:29" x14ac:dyDescent="0.45">
      <c r="K632"/>
      <c r="S632"/>
      <c r="T632"/>
      <c r="U632"/>
      <c r="V632"/>
      <c r="W632"/>
      <c r="X632"/>
      <c r="Y632"/>
      <c r="Z632"/>
      <c r="AA632"/>
      <c r="AB632"/>
      <c r="AC632"/>
    </row>
    <row r="633" spans="11:29" x14ac:dyDescent="0.45">
      <c r="K633"/>
      <c r="S633"/>
      <c r="T633"/>
      <c r="U633"/>
      <c r="V633"/>
      <c r="W633"/>
      <c r="X633"/>
      <c r="Y633"/>
      <c r="Z633"/>
      <c r="AA633"/>
      <c r="AB633"/>
      <c r="AC633"/>
    </row>
    <row r="634" spans="11:29" x14ac:dyDescent="0.45">
      <c r="K634"/>
      <c r="S634"/>
      <c r="T634"/>
      <c r="U634"/>
      <c r="V634"/>
      <c r="W634"/>
      <c r="X634"/>
      <c r="Y634"/>
      <c r="Z634"/>
      <c r="AA634"/>
      <c r="AB634"/>
      <c r="AC634"/>
    </row>
    <row r="635" spans="11:29" x14ac:dyDescent="0.45">
      <c r="K635"/>
      <c r="S635"/>
      <c r="T635"/>
      <c r="U635"/>
      <c r="V635"/>
      <c r="W635"/>
      <c r="X635"/>
      <c r="Y635"/>
      <c r="Z635"/>
      <c r="AA635"/>
      <c r="AB635"/>
      <c r="AC635"/>
    </row>
    <row r="636" spans="11:29" x14ac:dyDescent="0.45">
      <c r="K636"/>
      <c r="S636"/>
      <c r="T636"/>
      <c r="U636"/>
      <c r="V636"/>
      <c r="W636"/>
      <c r="X636"/>
      <c r="Y636"/>
      <c r="Z636"/>
      <c r="AA636"/>
      <c r="AB636"/>
      <c r="AC636"/>
    </row>
    <row r="637" spans="11:29" x14ac:dyDescent="0.45">
      <c r="K637"/>
      <c r="S637"/>
      <c r="T637"/>
      <c r="U637"/>
      <c r="V637"/>
      <c r="W637"/>
      <c r="X637"/>
      <c r="Y637"/>
      <c r="Z637"/>
      <c r="AA637"/>
      <c r="AB637"/>
      <c r="AC637"/>
    </row>
    <row r="638" spans="11:29" x14ac:dyDescent="0.45">
      <c r="K638"/>
      <c r="S638"/>
      <c r="T638"/>
      <c r="U638"/>
      <c r="V638"/>
      <c r="W638"/>
      <c r="X638"/>
      <c r="Y638"/>
      <c r="Z638"/>
      <c r="AA638"/>
      <c r="AB638"/>
      <c r="AC638"/>
    </row>
    <row r="639" spans="11:29" x14ac:dyDescent="0.45">
      <c r="K639"/>
      <c r="S639"/>
      <c r="T639"/>
      <c r="U639"/>
      <c r="V639"/>
      <c r="W639"/>
      <c r="X639"/>
      <c r="Y639"/>
      <c r="Z639"/>
      <c r="AA639"/>
      <c r="AB639"/>
      <c r="AC639"/>
    </row>
    <row r="640" spans="11:29" x14ac:dyDescent="0.45">
      <c r="K640"/>
      <c r="S640"/>
      <c r="T640"/>
      <c r="U640"/>
      <c r="V640"/>
      <c r="W640"/>
      <c r="X640"/>
      <c r="Y640"/>
      <c r="Z640"/>
      <c r="AA640"/>
      <c r="AB640"/>
      <c r="AC640"/>
    </row>
    <row r="641" spans="11:29" x14ac:dyDescent="0.45">
      <c r="K641"/>
      <c r="S641"/>
      <c r="T641"/>
      <c r="U641"/>
      <c r="V641"/>
      <c r="W641"/>
      <c r="X641"/>
      <c r="Y641"/>
      <c r="Z641"/>
      <c r="AA641"/>
      <c r="AB641"/>
      <c r="AC641"/>
    </row>
    <row r="642" spans="11:29" x14ac:dyDescent="0.45">
      <c r="K642"/>
      <c r="S642"/>
      <c r="T642"/>
      <c r="U642"/>
      <c r="V642"/>
      <c r="W642"/>
      <c r="X642"/>
      <c r="Y642"/>
      <c r="Z642"/>
      <c r="AA642"/>
      <c r="AB642"/>
      <c r="AC642"/>
    </row>
    <row r="643" spans="11:29" x14ac:dyDescent="0.45">
      <c r="K643"/>
      <c r="S643"/>
      <c r="T643"/>
      <c r="U643"/>
      <c r="V643"/>
      <c r="W643"/>
      <c r="X643"/>
      <c r="Y643"/>
      <c r="Z643"/>
      <c r="AA643"/>
      <c r="AB643"/>
      <c r="AC643"/>
    </row>
    <row r="644" spans="11:29" x14ac:dyDescent="0.45">
      <c r="K644"/>
      <c r="S644"/>
      <c r="T644"/>
      <c r="U644"/>
      <c r="V644"/>
      <c r="W644"/>
      <c r="X644"/>
      <c r="Y644"/>
      <c r="Z644"/>
      <c r="AA644"/>
      <c r="AB644"/>
      <c r="AC644"/>
    </row>
    <row r="645" spans="11:29" x14ac:dyDescent="0.45">
      <c r="K645"/>
      <c r="S645"/>
      <c r="T645"/>
      <c r="U645"/>
      <c r="V645"/>
      <c r="W645"/>
      <c r="X645"/>
      <c r="Y645"/>
      <c r="Z645"/>
      <c r="AA645"/>
      <c r="AB645"/>
      <c r="AC645"/>
    </row>
    <row r="646" spans="11:29" x14ac:dyDescent="0.45">
      <c r="K646"/>
      <c r="S646"/>
      <c r="T646"/>
      <c r="U646"/>
      <c r="V646"/>
      <c r="W646"/>
      <c r="X646"/>
      <c r="Y646"/>
      <c r="Z646"/>
      <c r="AA646"/>
      <c r="AB646"/>
      <c r="AC646"/>
    </row>
    <row r="647" spans="11:29" x14ac:dyDescent="0.45">
      <c r="K647"/>
      <c r="S647"/>
      <c r="T647"/>
      <c r="U647"/>
      <c r="V647"/>
      <c r="W647"/>
      <c r="X647"/>
      <c r="Y647"/>
      <c r="Z647"/>
      <c r="AA647"/>
      <c r="AB647"/>
      <c r="AC647"/>
    </row>
    <row r="648" spans="11:29" x14ac:dyDescent="0.45">
      <c r="K648"/>
      <c r="S648"/>
      <c r="T648"/>
      <c r="U648"/>
      <c r="V648"/>
      <c r="W648"/>
      <c r="X648"/>
      <c r="Y648"/>
      <c r="Z648"/>
      <c r="AA648"/>
      <c r="AB648"/>
      <c r="AC648"/>
    </row>
    <row r="649" spans="11:29" x14ac:dyDescent="0.45">
      <c r="K649"/>
      <c r="S649"/>
      <c r="T649"/>
      <c r="U649"/>
      <c r="V649"/>
      <c r="W649"/>
      <c r="X649"/>
      <c r="Y649"/>
      <c r="Z649"/>
      <c r="AA649"/>
      <c r="AB649"/>
      <c r="AC649"/>
    </row>
    <row r="650" spans="11:29" x14ac:dyDescent="0.45">
      <c r="K650"/>
      <c r="S650"/>
      <c r="T650"/>
      <c r="U650"/>
      <c r="V650"/>
      <c r="W650"/>
      <c r="X650"/>
      <c r="Y650"/>
      <c r="Z650"/>
      <c r="AA650"/>
      <c r="AB650"/>
      <c r="AC650"/>
    </row>
    <row r="651" spans="11:29" x14ac:dyDescent="0.45">
      <c r="K651"/>
      <c r="S651"/>
      <c r="T651"/>
      <c r="U651"/>
      <c r="V651"/>
      <c r="W651"/>
      <c r="X651"/>
      <c r="Y651"/>
      <c r="Z651"/>
      <c r="AA651"/>
      <c r="AB651"/>
      <c r="AC651"/>
    </row>
    <row r="652" spans="11:29" x14ac:dyDescent="0.45">
      <c r="K652"/>
      <c r="S652"/>
      <c r="T652"/>
      <c r="U652"/>
      <c r="V652"/>
      <c r="W652"/>
      <c r="X652"/>
      <c r="Y652"/>
      <c r="Z652"/>
      <c r="AA652"/>
      <c r="AB652"/>
      <c r="AC652"/>
    </row>
    <row r="653" spans="11:29" x14ac:dyDescent="0.45">
      <c r="K653"/>
      <c r="S653"/>
      <c r="T653"/>
      <c r="U653"/>
      <c r="V653"/>
      <c r="W653"/>
      <c r="X653"/>
      <c r="Y653"/>
      <c r="Z653"/>
      <c r="AA653"/>
      <c r="AB653"/>
      <c r="AC653"/>
    </row>
    <row r="654" spans="11:29" x14ac:dyDescent="0.45">
      <c r="K654"/>
      <c r="S654"/>
      <c r="T654"/>
      <c r="U654"/>
      <c r="V654"/>
      <c r="W654"/>
      <c r="X654"/>
      <c r="Y654"/>
      <c r="Z654"/>
      <c r="AA654"/>
      <c r="AB654"/>
      <c r="AC654"/>
    </row>
    <row r="655" spans="11:29" x14ac:dyDescent="0.45">
      <c r="K655"/>
      <c r="S655"/>
      <c r="T655"/>
      <c r="U655"/>
      <c r="V655"/>
      <c r="W655"/>
      <c r="X655"/>
      <c r="Y655"/>
      <c r="Z655"/>
      <c r="AA655"/>
      <c r="AB655"/>
      <c r="AC655"/>
    </row>
    <row r="656" spans="11:29" x14ac:dyDescent="0.45">
      <c r="K656"/>
      <c r="S656"/>
      <c r="T656"/>
      <c r="U656"/>
      <c r="V656"/>
      <c r="W656"/>
      <c r="X656"/>
      <c r="Y656"/>
      <c r="Z656"/>
      <c r="AA656"/>
      <c r="AB656"/>
      <c r="AC656"/>
    </row>
    <row r="657" spans="11:29" x14ac:dyDescent="0.45">
      <c r="K657"/>
      <c r="S657"/>
      <c r="T657"/>
      <c r="U657"/>
      <c r="V657"/>
      <c r="W657"/>
      <c r="X657"/>
      <c r="Y657"/>
      <c r="Z657"/>
      <c r="AA657"/>
      <c r="AB657"/>
      <c r="AC657"/>
    </row>
    <row r="658" spans="11:29" x14ac:dyDescent="0.45">
      <c r="K658"/>
      <c r="S658"/>
      <c r="T658"/>
      <c r="U658"/>
      <c r="V658"/>
      <c r="W658"/>
      <c r="X658"/>
      <c r="Y658"/>
      <c r="Z658"/>
      <c r="AA658"/>
      <c r="AB658"/>
      <c r="AC658"/>
    </row>
    <row r="659" spans="11:29" x14ac:dyDescent="0.45">
      <c r="K659"/>
      <c r="S659"/>
      <c r="T659"/>
      <c r="U659"/>
      <c r="V659"/>
      <c r="W659"/>
      <c r="X659"/>
      <c r="Y659"/>
      <c r="Z659"/>
      <c r="AA659"/>
      <c r="AB659"/>
      <c r="AC659"/>
    </row>
    <row r="660" spans="11:29" x14ac:dyDescent="0.45">
      <c r="K660"/>
      <c r="S660"/>
      <c r="T660"/>
      <c r="U660"/>
      <c r="V660"/>
      <c r="W660"/>
      <c r="X660"/>
      <c r="Y660"/>
      <c r="Z660"/>
      <c r="AA660"/>
      <c r="AB660"/>
      <c r="AC660"/>
    </row>
    <row r="661" spans="11:29" x14ac:dyDescent="0.45">
      <c r="K661"/>
      <c r="S661"/>
      <c r="T661"/>
      <c r="U661"/>
      <c r="V661"/>
      <c r="W661"/>
      <c r="X661"/>
      <c r="Y661"/>
      <c r="Z661"/>
      <c r="AA661"/>
      <c r="AB661"/>
      <c r="AC661"/>
    </row>
    <row r="662" spans="11:29" x14ac:dyDescent="0.45">
      <c r="K662"/>
      <c r="S662"/>
      <c r="T662"/>
      <c r="U662"/>
      <c r="V662"/>
      <c r="W662"/>
      <c r="X662"/>
      <c r="Y662"/>
      <c r="Z662"/>
      <c r="AA662"/>
      <c r="AB662"/>
      <c r="AC662"/>
    </row>
    <row r="663" spans="11:29" x14ac:dyDescent="0.45">
      <c r="K663"/>
      <c r="S663"/>
      <c r="T663"/>
      <c r="U663"/>
      <c r="V663"/>
      <c r="W663"/>
      <c r="X663"/>
      <c r="Y663"/>
      <c r="Z663"/>
      <c r="AA663"/>
      <c r="AB663"/>
      <c r="AC663"/>
    </row>
    <row r="664" spans="11:29" x14ac:dyDescent="0.45">
      <c r="K664"/>
      <c r="S664"/>
      <c r="T664"/>
      <c r="U664"/>
      <c r="V664"/>
      <c r="W664"/>
      <c r="X664"/>
      <c r="Y664"/>
      <c r="Z664"/>
      <c r="AA664"/>
      <c r="AB664"/>
      <c r="AC664"/>
    </row>
    <row r="665" spans="11:29" x14ac:dyDescent="0.45">
      <c r="K665"/>
      <c r="S665"/>
      <c r="T665"/>
      <c r="U665"/>
      <c r="V665"/>
      <c r="W665"/>
      <c r="X665"/>
      <c r="Y665"/>
      <c r="Z665"/>
      <c r="AA665"/>
      <c r="AB665"/>
      <c r="AC665"/>
    </row>
    <row r="666" spans="11:29" x14ac:dyDescent="0.45">
      <c r="K666"/>
      <c r="S666"/>
      <c r="T666"/>
      <c r="U666"/>
      <c r="V666"/>
      <c r="W666"/>
      <c r="X666"/>
      <c r="Y666"/>
      <c r="Z666"/>
      <c r="AA666"/>
      <c r="AB666"/>
      <c r="AC666"/>
    </row>
    <row r="667" spans="11:29" x14ac:dyDescent="0.45">
      <c r="K667"/>
      <c r="S667"/>
      <c r="T667"/>
      <c r="U667"/>
      <c r="V667"/>
      <c r="W667"/>
      <c r="X667"/>
      <c r="Y667"/>
      <c r="Z667"/>
      <c r="AA667"/>
      <c r="AB667"/>
      <c r="AC667"/>
    </row>
    <row r="668" spans="11:29" x14ac:dyDescent="0.45">
      <c r="K668"/>
      <c r="S668"/>
      <c r="T668"/>
      <c r="U668"/>
      <c r="V668"/>
      <c r="W668"/>
      <c r="X668"/>
      <c r="Y668"/>
      <c r="Z668"/>
      <c r="AA668"/>
      <c r="AB668"/>
      <c r="AC668"/>
    </row>
    <row r="669" spans="11:29" x14ac:dyDescent="0.45">
      <c r="K669"/>
      <c r="S669"/>
      <c r="T669"/>
      <c r="U669"/>
      <c r="V669"/>
      <c r="W669"/>
      <c r="X669"/>
      <c r="Y669"/>
      <c r="Z669"/>
      <c r="AA669"/>
      <c r="AB669"/>
      <c r="AC669"/>
    </row>
    <row r="670" spans="11:29" x14ac:dyDescent="0.45">
      <c r="K670"/>
      <c r="S670"/>
      <c r="T670"/>
      <c r="U670"/>
      <c r="V670"/>
      <c r="W670"/>
      <c r="X670"/>
      <c r="Y670"/>
      <c r="Z670"/>
      <c r="AA670"/>
      <c r="AB670"/>
      <c r="AC670"/>
    </row>
    <row r="671" spans="11:29" x14ac:dyDescent="0.45">
      <c r="K671"/>
      <c r="S671"/>
      <c r="T671"/>
      <c r="U671"/>
      <c r="V671"/>
      <c r="W671"/>
      <c r="X671"/>
      <c r="Y671"/>
      <c r="Z671"/>
      <c r="AA671"/>
      <c r="AB671"/>
      <c r="AC671"/>
    </row>
    <row r="672" spans="11:29" x14ac:dyDescent="0.45">
      <c r="K672"/>
      <c r="S672"/>
      <c r="T672"/>
      <c r="U672"/>
      <c r="V672"/>
      <c r="W672"/>
      <c r="X672"/>
      <c r="Y672"/>
      <c r="Z672"/>
      <c r="AA672"/>
      <c r="AB672"/>
      <c r="AC672"/>
    </row>
    <row r="673" spans="11:29" x14ac:dyDescent="0.45">
      <c r="K673"/>
      <c r="S673"/>
      <c r="T673"/>
      <c r="U673"/>
      <c r="V673"/>
      <c r="W673"/>
      <c r="X673"/>
      <c r="Y673"/>
      <c r="Z673"/>
      <c r="AA673"/>
      <c r="AB673"/>
      <c r="AC673"/>
    </row>
    <row r="674" spans="11:29" x14ac:dyDescent="0.45">
      <c r="K674"/>
      <c r="S674"/>
      <c r="T674"/>
      <c r="U674"/>
      <c r="V674"/>
      <c r="W674"/>
      <c r="X674"/>
      <c r="Y674"/>
      <c r="Z674"/>
      <c r="AA674"/>
      <c r="AB674"/>
      <c r="AC674"/>
    </row>
    <row r="675" spans="11:29" x14ac:dyDescent="0.45">
      <c r="K675"/>
      <c r="S675"/>
      <c r="T675"/>
      <c r="U675"/>
      <c r="V675"/>
      <c r="W675"/>
      <c r="X675"/>
      <c r="Y675"/>
      <c r="Z675"/>
      <c r="AA675"/>
      <c r="AB675"/>
      <c r="AC675"/>
    </row>
    <row r="676" spans="11:29" x14ac:dyDescent="0.45">
      <c r="K676"/>
      <c r="S676"/>
      <c r="T676"/>
      <c r="U676"/>
      <c r="V676"/>
      <c r="W676"/>
      <c r="X676"/>
      <c r="Y676"/>
      <c r="Z676"/>
      <c r="AA676"/>
      <c r="AB676"/>
      <c r="AC676"/>
    </row>
    <row r="677" spans="11:29" x14ac:dyDescent="0.45">
      <c r="K677"/>
      <c r="S677"/>
      <c r="T677"/>
      <c r="U677"/>
      <c r="V677"/>
      <c r="W677"/>
      <c r="X677"/>
      <c r="Y677"/>
      <c r="Z677"/>
      <c r="AA677"/>
      <c r="AB677"/>
      <c r="AC677"/>
    </row>
    <row r="678" spans="11:29" x14ac:dyDescent="0.45">
      <c r="K678"/>
      <c r="S678"/>
      <c r="T678"/>
      <c r="U678"/>
      <c r="V678"/>
      <c r="W678"/>
      <c r="X678"/>
      <c r="Y678"/>
      <c r="Z678"/>
      <c r="AA678"/>
      <c r="AB678"/>
      <c r="AC678"/>
    </row>
    <row r="679" spans="11:29" x14ac:dyDescent="0.45">
      <c r="K679"/>
      <c r="S679"/>
      <c r="T679"/>
      <c r="U679"/>
      <c r="V679"/>
      <c r="W679"/>
      <c r="X679"/>
      <c r="Y679"/>
      <c r="Z679"/>
      <c r="AA679"/>
      <c r="AB679"/>
      <c r="AC679"/>
    </row>
    <row r="680" spans="11:29" x14ac:dyDescent="0.45">
      <c r="K680"/>
      <c r="S680"/>
      <c r="T680"/>
      <c r="U680"/>
      <c r="V680"/>
      <c r="W680"/>
      <c r="X680"/>
      <c r="Y680"/>
      <c r="Z680"/>
      <c r="AA680"/>
      <c r="AB680"/>
      <c r="AC680"/>
    </row>
    <row r="681" spans="11:29" x14ac:dyDescent="0.45">
      <c r="K681"/>
      <c r="S681"/>
      <c r="T681"/>
      <c r="U681"/>
      <c r="V681"/>
      <c r="W681"/>
      <c r="X681"/>
      <c r="Y681"/>
      <c r="Z681"/>
      <c r="AA681"/>
      <c r="AB681"/>
      <c r="AC681"/>
    </row>
    <row r="682" spans="11:29" x14ac:dyDescent="0.45">
      <c r="K682"/>
      <c r="S682"/>
      <c r="T682"/>
      <c r="U682"/>
      <c r="V682"/>
      <c r="W682"/>
      <c r="X682"/>
      <c r="Y682"/>
      <c r="Z682"/>
      <c r="AA682"/>
      <c r="AB682"/>
      <c r="AC682"/>
    </row>
    <row r="683" spans="11:29" x14ac:dyDescent="0.45">
      <c r="K683"/>
      <c r="S683"/>
      <c r="T683"/>
      <c r="U683"/>
      <c r="V683"/>
      <c r="W683"/>
      <c r="X683"/>
      <c r="Y683"/>
      <c r="Z683"/>
      <c r="AA683"/>
      <c r="AB683"/>
      <c r="AC683"/>
    </row>
    <row r="684" spans="11:29" x14ac:dyDescent="0.45">
      <c r="K684"/>
      <c r="S684"/>
      <c r="T684"/>
      <c r="U684"/>
      <c r="V684"/>
      <c r="W684"/>
      <c r="X684"/>
      <c r="Y684"/>
      <c r="Z684"/>
      <c r="AA684"/>
      <c r="AB684"/>
      <c r="AC684"/>
    </row>
    <row r="685" spans="11:29" x14ac:dyDescent="0.45">
      <c r="K685"/>
      <c r="S685"/>
      <c r="T685"/>
      <c r="U685"/>
      <c r="V685"/>
      <c r="W685"/>
      <c r="X685"/>
      <c r="Y685"/>
      <c r="Z685"/>
      <c r="AA685"/>
      <c r="AB685"/>
      <c r="AC685"/>
    </row>
    <row r="686" spans="11:29" x14ac:dyDescent="0.45">
      <c r="K686"/>
      <c r="S686"/>
      <c r="T686"/>
      <c r="U686"/>
      <c r="V686"/>
      <c r="W686"/>
      <c r="X686"/>
      <c r="Y686"/>
      <c r="Z686"/>
      <c r="AA686"/>
      <c r="AB686"/>
      <c r="AC686"/>
    </row>
    <row r="687" spans="11:29" x14ac:dyDescent="0.45">
      <c r="K687"/>
      <c r="S687"/>
      <c r="T687"/>
      <c r="U687"/>
      <c r="V687"/>
      <c r="W687"/>
      <c r="X687"/>
      <c r="Y687"/>
      <c r="Z687"/>
      <c r="AA687"/>
      <c r="AB687"/>
      <c r="AC687"/>
    </row>
    <row r="688" spans="11:29" x14ac:dyDescent="0.45">
      <c r="K688"/>
      <c r="S688"/>
      <c r="T688"/>
      <c r="U688"/>
      <c r="V688"/>
      <c r="W688"/>
      <c r="X688"/>
      <c r="Y688"/>
      <c r="Z688"/>
      <c r="AA688"/>
      <c r="AB688"/>
      <c r="AC688"/>
    </row>
    <row r="689" spans="11:29" x14ac:dyDescent="0.45">
      <c r="K689"/>
      <c r="S689"/>
      <c r="T689"/>
      <c r="U689"/>
      <c r="V689"/>
      <c r="W689"/>
      <c r="X689"/>
      <c r="Y689"/>
      <c r="Z689"/>
      <c r="AA689"/>
      <c r="AB689"/>
      <c r="AC689"/>
    </row>
    <row r="690" spans="11:29" x14ac:dyDescent="0.45">
      <c r="K690"/>
      <c r="S690"/>
      <c r="T690"/>
      <c r="U690"/>
      <c r="V690"/>
      <c r="W690"/>
      <c r="X690"/>
      <c r="Y690"/>
      <c r="Z690"/>
      <c r="AA690"/>
      <c r="AB690"/>
      <c r="AC690"/>
    </row>
    <row r="691" spans="11:29" x14ac:dyDescent="0.45">
      <c r="K691"/>
      <c r="S691"/>
      <c r="T691"/>
      <c r="U691"/>
      <c r="V691"/>
      <c r="W691"/>
      <c r="X691"/>
      <c r="Y691"/>
      <c r="Z691"/>
      <c r="AA691"/>
      <c r="AB691"/>
      <c r="AC691"/>
    </row>
    <row r="692" spans="11:29" x14ac:dyDescent="0.45">
      <c r="K692"/>
      <c r="S692"/>
      <c r="T692"/>
      <c r="U692"/>
      <c r="V692"/>
      <c r="W692"/>
      <c r="X692"/>
      <c r="Y692"/>
      <c r="Z692"/>
      <c r="AA692"/>
      <c r="AB692"/>
      <c r="AC692"/>
    </row>
    <row r="693" spans="11:29" x14ac:dyDescent="0.45">
      <c r="K693"/>
      <c r="S693"/>
      <c r="T693"/>
      <c r="U693"/>
      <c r="V693"/>
      <c r="W693"/>
      <c r="X693"/>
      <c r="Y693"/>
      <c r="Z693"/>
      <c r="AA693"/>
      <c r="AB693"/>
      <c r="AC693"/>
    </row>
    <row r="694" spans="11:29" x14ac:dyDescent="0.45">
      <c r="K694"/>
      <c r="S694"/>
      <c r="T694"/>
      <c r="U694"/>
      <c r="V694"/>
      <c r="W694"/>
      <c r="X694"/>
      <c r="Y694"/>
      <c r="Z694"/>
      <c r="AA694"/>
      <c r="AB694"/>
      <c r="AC694"/>
    </row>
    <row r="695" spans="11:29" x14ac:dyDescent="0.45">
      <c r="K695"/>
      <c r="S695"/>
      <c r="T695"/>
      <c r="U695"/>
      <c r="V695"/>
      <c r="W695"/>
      <c r="X695"/>
      <c r="Y695"/>
      <c r="Z695"/>
      <c r="AA695"/>
      <c r="AB695"/>
      <c r="AC695"/>
    </row>
    <row r="696" spans="11:29" x14ac:dyDescent="0.45">
      <c r="K696"/>
      <c r="S696"/>
      <c r="T696"/>
      <c r="U696"/>
      <c r="V696"/>
      <c r="W696"/>
      <c r="X696"/>
      <c r="Y696"/>
      <c r="Z696"/>
      <c r="AA696"/>
      <c r="AB696"/>
      <c r="AC696"/>
    </row>
    <row r="697" spans="11:29" x14ac:dyDescent="0.45">
      <c r="K697"/>
      <c r="S697"/>
      <c r="T697"/>
      <c r="U697"/>
      <c r="V697"/>
      <c r="W697"/>
      <c r="X697"/>
      <c r="Y697"/>
      <c r="Z697"/>
      <c r="AA697"/>
      <c r="AB697"/>
      <c r="AC697"/>
    </row>
    <row r="698" spans="11:29" x14ac:dyDescent="0.45">
      <c r="K698"/>
      <c r="S698"/>
      <c r="T698"/>
      <c r="U698"/>
      <c r="V698"/>
      <c r="W698"/>
      <c r="X698"/>
      <c r="Y698"/>
      <c r="Z698"/>
      <c r="AA698"/>
      <c r="AB698"/>
      <c r="AC698"/>
    </row>
    <row r="699" spans="11:29" x14ac:dyDescent="0.45">
      <c r="K699"/>
      <c r="S699"/>
      <c r="T699"/>
      <c r="U699"/>
      <c r="V699"/>
      <c r="W699"/>
      <c r="X699"/>
      <c r="Y699"/>
      <c r="Z699"/>
      <c r="AA699"/>
      <c r="AB699"/>
      <c r="AC699"/>
    </row>
    <row r="700" spans="11:29" x14ac:dyDescent="0.45">
      <c r="K700"/>
      <c r="S700"/>
      <c r="T700"/>
      <c r="U700"/>
      <c r="V700"/>
      <c r="W700"/>
      <c r="X700"/>
      <c r="Y700"/>
      <c r="Z700"/>
      <c r="AA700"/>
      <c r="AB700"/>
      <c r="AC700"/>
    </row>
    <row r="701" spans="11:29" x14ac:dyDescent="0.45">
      <c r="K701"/>
      <c r="S701"/>
      <c r="T701"/>
      <c r="U701"/>
      <c r="V701"/>
      <c r="W701"/>
      <c r="X701"/>
      <c r="Y701"/>
      <c r="Z701"/>
      <c r="AA701"/>
      <c r="AB701"/>
      <c r="AC701"/>
    </row>
    <row r="702" spans="11:29" x14ac:dyDescent="0.45">
      <c r="K702"/>
      <c r="S702"/>
      <c r="T702"/>
      <c r="U702"/>
      <c r="V702"/>
      <c r="W702"/>
      <c r="X702"/>
      <c r="Y702"/>
      <c r="Z702"/>
      <c r="AA702"/>
      <c r="AB702"/>
      <c r="AC702"/>
    </row>
    <row r="703" spans="11:29" x14ac:dyDescent="0.45">
      <c r="K703"/>
      <c r="S703"/>
      <c r="T703"/>
      <c r="U703"/>
      <c r="V703"/>
      <c r="W703"/>
      <c r="X703"/>
      <c r="Y703"/>
      <c r="Z703"/>
      <c r="AA703"/>
      <c r="AB703"/>
      <c r="AC703"/>
    </row>
    <row r="704" spans="11:29" x14ac:dyDescent="0.45">
      <c r="K704"/>
      <c r="S704"/>
      <c r="T704"/>
      <c r="U704"/>
      <c r="V704"/>
      <c r="W704"/>
      <c r="X704"/>
      <c r="Y704"/>
      <c r="Z704"/>
      <c r="AA704"/>
      <c r="AB704"/>
      <c r="AC704"/>
    </row>
    <row r="705" spans="11:29" x14ac:dyDescent="0.45">
      <c r="K705"/>
      <c r="S705"/>
      <c r="T705"/>
      <c r="U705"/>
      <c r="V705"/>
      <c r="W705"/>
      <c r="X705"/>
      <c r="Y705"/>
      <c r="Z705"/>
      <c r="AA705"/>
      <c r="AB705"/>
      <c r="AC705"/>
    </row>
    <row r="706" spans="11:29" x14ac:dyDescent="0.45">
      <c r="K706"/>
      <c r="S706"/>
      <c r="T706"/>
      <c r="U706"/>
      <c r="V706"/>
      <c r="W706"/>
      <c r="X706"/>
      <c r="Y706"/>
      <c r="Z706"/>
      <c r="AA706"/>
      <c r="AB706"/>
      <c r="AC706"/>
    </row>
    <row r="707" spans="11:29" x14ac:dyDescent="0.45">
      <c r="K707"/>
      <c r="S707"/>
      <c r="T707"/>
      <c r="U707"/>
      <c r="V707"/>
      <c r="W707"/>
      <c r="X707"/>
      <c r="Y707"/>
      <c r="Z707"/>
      <c r="AA707"/>
      <c r="AB707"/>
      <c r="AC707"/>
    </row>
    <row r="708" spans="11:29" x14ac:dyDescent="0.45">
      <c r="K708"/>
      <c r="S708"/>
      <c r="T708"/>
      <c r="U708"/>
      <c r="V708"/>
      <c r="W708"/>
      <c r="X708"/>
      <c r="Y708"/>
      <c r="Z708"/>
      <c r="AA708"/>
      <c r="AB708"/>
      <c r="AC708"/>
    </row>
    <row r="709" spans="11:29" x14ac:dyDescent="0.45">
      <c r="K709"/>
      <c r="S709"/>
      <c r="T709"/>
      <c r="U709"/>
      <c r="V709"/>
      <c r="W709"/>
      <c r="X709"/>
      <c r="Y709"/>
      <c r="Z709"/>
      <c r="AA709"/>
      <c r="AB709"/>
      <c r="AC709"/>
    </row>
    <row r="710" spans="11:29" x14ac:dyDescent="0.45">
      <c r="K710"/>
      <c r="S710"/>
      <c r="T710"/>
      <c r="U710"/>
      <c r="V710"/>
      <c r="W710"/>
      <c r="X710"/>
      <c r="Y710"/>
      <c r="Z710"/>
      <c r="AA710"/>
      <c r="AB710"/>
      <c r="AC710"/>
    </row>
    <row r="711" spans="11:29" x14ac:dyDescent="0.45">
      <c r="K711"/>
      <c r="S711"/>
      <c r="T711"/>
      <c r="U711"/>
      <c r="V711"/>
      <c r="W711"/>
      <c r="X711"/>
      <c r="Y711"/>
      <c r="Z711"/>
      <c r="AA711"/>
      <c r="AB711"/>
      <c r="AC711"/>
    </row>
    <row r="712" spans="11:29" x14ac:dyDescent="0.45">
      <c r="K712"/>
      <c r="S712"/>
      <c r="T712"/>
      <c r="U712"/>
      <c r="V712"/>
      <c r="W712"/>
      <c r="X712"/>
      <c r="Y712"/>
      <c r="Z712"/>
      <c r="AA712"/>
      <c r="AB712"/>
      <c r="AC712"/>
    </row>
    <row r="713" spans="11:29" x14ac:dyDescent="0.45">
      <c r="K713"/>
      <c r="S713"/>
      <c r="T713"/>
      <c r="U713"/>
      <c r="V713"/>
      <c r="W713"/>
      <c r="X713"/>
      <c r="Y713"/>
      <c r="Z713"/>
      <c r="AA713"/>
      <c r="AB713"/>
      <c r="AC713"/>
    </row>
    <row r="714" spans="11:29" x14ac:dyDescent="0.45">
      <c r="K714"/>
      <c r="S714"/>
      <c r="T714"/>
      <c r="U714"/>
      <c r="V714"/>
      <c r="W714"/>
      <c r="X714"/>
      <c r="Y714"/>
      <c r="Z714"/>
      <c r="AA714"/>
      <c r="AB714"/>
      <c r="AC714"/>
    </row>
    <row r="715" spans="11:29" x14ac:dyDescent="0.45">
      <c r="K715"/>
      <c r="S715"/>
      <c r="T715"/>
      <c r="U715"/>
      <c r="V715"/>
      <c r="W715"/>
      <c r="X715"/>
      <c r="Y715"/>
      <c r="Z715"/>
      <c r="AA715"/>
      <c r="AB715"/>
      <c r="AC715"/>
    </row>
    <row r="716" spans="11:29" x14ac:dyDescent="0.45">
      <c r="K716"/>
      <c r="S716"/>
      <c r="T716"/>
      <c r="U716"/>
      <c r="V716"/>
      <c r="W716"/>
      <c r="X716"/>
      <c r="Y716"/>
      <c r="Z716"/>
      <c r="AA716"/>
      <c r="AB716"/>
      <c r="AC716"/>
    </row>
    <row r="717" spans="11:29" x14ac:dyDescent="0.45">
      <c r="K717"/>
      <c r="S717"/>
      <c r="T717"/>
      <c r="U717"/>
      <c r="V717"/>
      <c r="W717"/>
      <c r="X717"/>
      <c r="Y717"/>
      <c r="Z717"/>
      <c r="AA717"/>
      <c r="AB717"/>
      <c r="AC717"/>
    </row>
    <row r="718" spans="11:29" x14ac:dyDescent="0.45">
      <c r="K718"/>
      <c r="S718"/>
      <c r="T718"/>
      <c r="U718"/>
      <c r="V718"/>
      <c r="W718"/>
      <c r="X718"/>
      <c r="Y718"/>
      <c r="Z718"/>
      <c r="AA718"/>
      <c r="AB718"/>
      <c r="AC718"/>
    </row>
    <row r="719" spans="11:29" x14ac:dyDescent="0.45">
      <c r="K719"/>
      <c r="S719"/>
      <c r="T719"/>
      <c r="U719"/>
      <c r="V719"/>
      <c r="W719"/>
      <c r="X719"/>
      <c r="Y719"/>
      <c r="Z719"/>
      <c r="AA719"/>
      <c r="AB719"/>
      <c r="AC719"/>
    </row>
    <row r="720" spans="11:29" x14ac:dyDescent="0.45">
      <c r="K720"/>
      <c r="S720"/>
      <c r="T720"/>
      <c r="U720"/>
      <c r="V720"/>
      <c r="W720"/>
      <c r="X720"/>
      <c r="Y720"/>
      <c r="Z720"/>
      <c r="AA720"/>
      <c r="AB720"/>
      <c r="AC720"/>
    </row>
    <row r="721" spans="11:29" x14ac:dyDescent="0.45">
      <c r="K721"/>
      <c r="S721"/>
      <c r="T721"/>
      <c r="U721"/>
      <c r="V721"/>
      <c r="W721"/>
      <c r="X721"/>
      <c r="Y721"/>
      <c r="Z721"/>
      <c r="AA721"/>
      <c r="AB721"/>
      <c r="AC721"/>
    </row>
    <row r="722" spans="11:29" x14ac:dyDescent="0.45">
      <c r="K722"/>
      <c r="S722"/>
      <c r="T722"/>
      <c r="U722"/>
      <c r="V722"/>
      <c r="W722"/>
      <c r="X722"/>
      <c r="Y722"/>
      <c r="Z722"/>
      <c r="AA722"/>
      <c r="AB722"/>
      <c r="AC722"/>
    </row>
    <row r="723" spans="11:29" x14ac:dyDescent="0.45">
      <c r="K723"/>
      <c r="S723"/>
      <c r="T723"/>
      <c r="U723"/>
      <c r="V723"/>
      <c r="W723"/>
      <c r="X723"/>
      <c r="Y723"/>
      <c r="Z723"/>
      <c r="AA723"/>
      <c r="AB723"/>
      <c r="AC723"/>
    </row>
    <row r="724" spans="11:29" x14ac:dyDescent="0.45">
      <c r="K724"/>
      <c r="S724"/>
      <c r="T724"/>
      <c r="U724"/>
      <c r="V724"/>
      <c r="W724"/>
      <c r="X724"/>
      <c r="Y724"/>
      <c r="Z724"/>
      <c r="AA724"/>
      <c r="AB724"/>
      <c r="AC724"/>
    </row>
    <row r="725" spans="11:29" x14ac:dyDescent="0.45">
      <c r="K725"/>
      <c r="S725"/>
      <c r="T725"/>
      <c r="U725"/>
      <c r="V725"/>
      <c r="W725"/>
      <c r="X725"/>
      <c r="Y725"/>
      <c r="Z725"/>
      <c r="AA725"/>
      <c r="AB725"/>
      <c r="AC725"/>
    </row>
    <row r="726" spans="11:29" x14ac:dyDescent="0.45">
      <c r="K726"/>
      <c r="S726"/>
      <c r="T726"/>
      <c r="U726"/>
      <c r="V726"/>
      <c r="W726"/>
      <c r="X726"/>
      <c r="Y726"/>
      <c r="Z726"/>
      <c r="AA726"/>
      <c r="AB726"/>
      <c r="AC726"/>
    </row>
    <row r="727" spans="11:29" x14ac:dyDescent="0.45">
      <c r="K727"/>
      <c r="S727"/>
      <c r="T727"/>
      <c r="U727"/>
      <c r="V727"/>
      <c r="W727"/>
      <c r="X727"/>
      <c r="Y727"/>
      <c r="Z727"/>
      <c r="AA727"/>
      <c r="AB727"/>
      <c r="AC727"/>
    </row>
    <row r="728" spans="11:29" x14ac:dyDescent="0.45">
      <c r="K728"/>
      <c r="S728"/>
      <c r="T728"/>
      <c r="U728"/>
      <c r="V728"/>
      <c r="W728"/>
      <c r="X728"/>
      <c r="Y728"/>
      <c r="Z728"/>
      <c r="AA728"/>
      <c r="AB728"/>
      <c r="AC728"/>
    </row>
    <row r="729" spans="11:29" x14ac:dyDescent="0.45">
      <c r="K729"/>
      <c r="S729"/>
      <c r="T729"/>
      <c r="U729"/>
      <c r="V729"/>
      <c r="W729"/>
      <c r="X729"/>
      <c r="Y729"/>
      <c r="Z729"/>
      <c r="AA729"/>
      <c r="AB729"/>
      <c r="AC729"/>
    </row>
    <row r="730" spans="11:29" x14ac:dyDescent="0.45">
      <c r="K730"/>
      <c r="S730"/>
      <c r="T730"/>
      <c r="U730"/>
      <c r="V730"/>
      <c r="W730"/>
      <c r="X730"/>
      <c r="Y730"/>
      <c r="Z730"/>
      <c r="AA730"/>
      <c r="AB730"/>
      <c r="AC730"/>
    </row>
    <row r="731" spans="11:29" x14ac:dyDescent="0.45">
      <c r="K731"/>
      <c r="S731"/>
      <c r="T731"/>
      <c r="U731"/>
      <c r="V731"/>
      <c r="W731"/>
      <c r="X731"/>
      <c r="Y731"/>
      <c r="Z731"/>
      <c r="AA731"/>
      <c r="AB731"/>
      <c r="AC731"/>
    </row>
    <row r="732" spans="11:29" x14ac:dyDescent="0.45">
      <c r="K732"/>
      <c r="S732"/>
      <c r="T732"/>
      <c r="U732"/>
      <c r="V732"/>
      <c r="W732"/>
      <c r="X732"/>
      <c r="Y732"/>
      <c r="Z732"/>
      <c r="AA732"/>
      <c r="AB732"/>
      <c r="AC732"/>
    </row>
    <row r="733" spans="11:29" x14ac:dyDescent="0.45">
      <c r="K733"/>
      <c r="S733"/>
      <c r="T733"/>
      <c r="U733"/>
      <c r="V733"/>
      <c r="W733"/>
      <c r="X733"/>
      <c r="Y733"/>
      <c r="Z733"/>
      <c r="AA733"/>
      <c r="AB733"/>
      <c r="AC733"/>
    </row>
    <row r="734" spans="11:29" x14ac:dyDescent="0.45">
      <c r="K734"/>
      <c r="S734"/>
      <c r="T734"/>
      <c r="U734"/>
      <c r="V734"/>
      <c r="W734"/>
      <c r="X734"/>
      <c r="Y734"/>
      <c r="Z734"/>
      <c r="AA734"/>
      <c r="AB734"/>
      <c r="AC734"/>
    </row>
    <row r="735" spans="11:29" x14ac:dyDescent="0.45">
      <c r="K735"/>
      <c r="S735"/>
      <c r="T735"/>
      <c r="U735"/>
      <c r="V735"/>
      <c r="W735"/>
      <c r="X735"/>
      <c r="Y735"/>
      <c r="Z735"/>
      <c r="AA735"/>
      <c r="AB735"/>
      <c r="AC735"/>
    </row>
    <row r="736" spans="11:29" x14ac:dyDescent="0.45">
      <c r="K736"/>
      <c r="S736"/>
      <c r="T736"/>
      <c r="U736"/>
      <c r="V736"/>
      <c r="W736"/>
      <c r="X736"/>
      <c r="Y736"/>
      <c r="Z736"/>
      <c r="AA736"/>
      <c r="AB736"/>
      <c r="AC736"/>
    </row>
    <row r="737" spans="11:29" x14ac:dyDescent="0.45">
      <c r="K737"/>
      <c r="S737"/>
      <c r="T737"/>
      <c r="U737"/>
      <c r="V737"/>
      <c r="W737"/>
      <c r="X737"/>
      <c r="Y737"/>
      <c r="Z737"/>
      <c r="AA737"/>
      <c r="AB737"/>
      <c r="AC737"/>
    </row>
    <row r="738" spans="11:29" x14ac:dyDescent="0.45">
      <c r="K738"/>
      <c r="S738"/>
      <c r="T738"/>
      <c r="U738"/>
      <c r="V738"/>
      <c r="W738"/>
      <c r="X738"/>
      <c r="Y738"/>
      <c r="Z738"/>
      <c r="AA738"/>
      <c r="AB738"/>
      <c r="AC738"/>
    </row>
    <row r="739" spans="11:29" x14ac:dyDescent="0.45">
      <c r="K739"/>
      <c r="S739"/>
      <c r="T739"/>
      <c r="U739"/>
      <c r="V739"/>
      <c r="W739"/>
      <c r="X739"/>
      <c r="Y739"/>
      <c r="Z739"/>
      <c r="AA739"/>
      <c r="AB739"/>
      <c r="AC739"/>
    </row>
    <row r="740" spans="11:29" x14ac:dyDescent="0.45">
      <c r="K740"/>
      <c r="S740"/>
      <c r="T740"/>
      <c r="U740"/>
      <c r="V740"/>
      <c r="W740"/>
      <c r="X740"/>
      <c r="Y740"/>
      <c r="Z740"/>
      <c r="AA740"/>
      <c r="AB740"/>
      <c r="AC740"/>
    </row>
    <row r="741" spans="11:29" x14ac:dyDescent="0.45">
      <c r="K741"/>
      <c r="S741"/>
      <c r="T741"/>
      <c r="U741"/>
      <c r="V741"/>
      <c r="W741"/>
      <c r="X741"/>
      <c r="Y741"/>
      <c r="Z741"/>
      <c r="AA741"/>
      <c r="AB741"/>
      <c r="AC741"/>
    </row>
    <row r="742" spans="11:29" x14ac:dyDescent="0.45">
      <c r="K742"/>
      <c r="S742"/>
      <c r="T742"/>
      <c r="U742"/>
      <c r="V742"/>
      <c r="W742"/>
      <c r="X742"/>
      <c r="Y742"/>
      <c r="Z742"/>
      <c r="AA742"/>
      <c r="AB742"/>
      <c r="AC742"/>
    </row>
    <row r="743" spans="11:29" x14ac:dyDescent="0.45">
      <c r="K743"/>
      <c r="S743"/>
      <c r="T743"/>
      <c r="U743"/>
      <c r="V743"/>
      <c r="W743"/>
      <c r="X743"/>
      <c r="Y743"/>
      <c r="Z743"/>
      <c r="AA743"/>
      <c r="AB743"/>
      <c r="AC743"/>
    </row>
    <row r="744" spans="11:29" x14ac:dyDescent="0.45">
      <c r="K744"/>
      <c r="S744"/>
      <c r="T744"/>
      <c r="U744"/>
      <c r="V744"/>
      <c r="W744"/>
      <c r="X744"/>
      <c r="Y744"/>
      <c r="Z744"/>
      <c r="AA744"/>
      <c r="AB744"/>
      <c r="AC744"/>
    </row>
    <row r="745" spans="11:29" x14ac:dyDescent="0.45">
      <c r="K745"/>
      <c r="S745"/>
      <c r="T745"/>
      <c r="U745"/>
      <c r="V745"/>
      <c r="W745"/>
      <c r="X745"/>
      <c r="Y745"/>
      <c r="Z745"/>
      <c r="AA745"/>
      <c r="AB745"/>
      <c r="AC745"/>
    </row>
    <row r="746" spans="11:29" x14ac:dyDescent="0.45">
      <c r="K746"/>
      <c r="S746"/>
      <c r="T746"/>
      <c r="U746"/>
      <c r="V746"/>
      <c r="W746"/>
      <c r="X746"/>
      <c r="Y746"/>
      <c r="Z746"/>
      <c r="AA746"/>
      <c r="AB746"/>
      <c r="AC746"/>
    </row>
    <row r="747" spans="11:29" x14ac:dyDescent="0.45">
      <c r="K747"/>
      <c r="S747"/>
      <c r="T747"/>
      <c r="U747"/>
      <c r="V747"/>
      <c r="W747"/>
      <c r="X747"/>
      <c r="Y747"/>
      <c r="Z747"/>
      <c r="AA747"/>
      <c r="AB747"/>
      <c r="AC747"/>
    </row>
    <row r="748" spans="11:29" x14ac:dyDescent="0.45">
      <c r="K748"/>
      <c r="S748"/>
      <c r="T748"/>
      <c r="U748"/>
      <c r="V748"/>
      <c r="W748"/>
      <c r="X748"/>
      <c r="Y748"/>
      <c r="Z748"/>
      <c r="AA748"/>
      <c r="AB748"/>
      <c r="AC748"/>
    </row>
    <row r="749" spans="11:29" x14ac:dyDescent="0.45">
      <c r="K749"/>
      <c r="S749"/>
      <c r="T749"/>
      <c r="U749"/>
      <c r="V749"/>
      <c r="W749"/>
      <c r="X749"/>
      <c r="Y749"/>
      <c r="Z749"/>
      <c r="AA749"/>
      <c r="AB749"/>
      <c r="AC749"/>
    </row>
    <row r="750" spans="11:29" x14ac:dyDescent="0.45">
      <c r="K750"/>
      <c r="S750"/>
      <c r="T750"/>
      <c r="U750"/>
      <c r="V750"/>
      <c r="W750"/>
      <c r="X750"/>
      <c r="Y750"/>
      <c r="Z750"/>
      <c r="AA750"/>
      <c r="AB750"/>
      <c r="AC750"/>
    </row>
    <row r="751" spans="11:29" x14ac:dyDescent="0.45">
      <c r="K751"/>
      <c r="S751"/>
      <c r="T751"/>
      <c r="U751"/>
      <c r="V751"/>
      <c r="W751"/>
      <c r="X751"/>
      <c r="Y751"/>
      <c r="Z751"/>
      <c r="AA751"/>
      <c r="AB751"/>
      <c r="AC751"/>
    </row>
    <row r="752" spans="11:29" x14ac:dyDescent="0.45">
      <c r="K752"/>
      <c r="S752"/>
      <c r="T752"/>
      <c r="U752"/>
      <c r="V752"/>
      <c r="W752"/>
      <c r="X752"/>
      <c r="Y752"/>
      <c r="Z752"/>
      <c r="AA752"/>
      <c r="AB752"/>
      <c r="AC752"/>
    </row>
    <row r="753" spans="11:29" x14ac:dyDescent="0.45">
      <c r="K753"/>
      <c r="S753"/>
      <c r="T753"/>
      <c r="U753"/>
      <c r="V753"/>
      <c r="W753"/>
      <c r="X753"/>
      <c r="Y753"/>
      <c r="Z753"/>
      <c r="AA753"/>
      <c r="AB753"/>
      <c r="AC753"/>
    </row>
    <row r="754" spans="11:29" x14ac:dyDescent="0.45">
      <c r="K754"/>
      <c r="S754"/>
      <c r="T754"/>
      <c r="U754"/>
      <c r="V754"/>
      <c r="W754"/>
      <c r="X754"/>
      <c r="Y754"/>
      <c r="Z754"/>
      <c r="AA754"/>
      <c r="AB754"/>
      <c r="AC754"/>
    </row>
    <row r="755" spans="11:29" x14ac:dyDescent="0.45">
      <c r="K755"/>
      <c r="S755"/>
      <c r="T755"/>
      <c r="U755"/>
      <c r="V755"/>
      <c r="W755"/>
      <c r="X755"/>
      <c r="Y755"/>
      <c r="Z755"/>
      <c r="AA755"/>
      <c r="AB755"/>
      <c r="AC755"/>
    </row>
    <row r="756" spans="11:29" x14ac:dyDescent="0.45">
      <c r="K756"/>
      <c r="S756"/>
      <c r="T756"/>
      <c r="U756"/>
      <c r="V756"/>
      <c r="W756"/>
      <c r="X756"/>
      <c r="Y756"/>
      <c r="Z756"/>
      <c r="AA756"/>
      <c r="AB756"/>
      <c r="AC756"/>
    </row>
    <row r="757" spans="11:29" x14ac:dyDescent="0.45">
      <c r="K757"/>
      <c r="S757"/>
      <c r="T757"/>
      <c r="U757"/>
      <c r="V757"/>
      <c r="W757"/>
      <c r="X757"/>
      <c r="Y757"/>
      <c r="Z757"/>
      <c r="AA757"/>
      <c r="AB757"/>
      <c r="AC757"/>
    </row>
    <row r="758" spans="11:29" x14ac:dyDescent="0.45">
      <c r="K758"/>
      <c r="S758"/>
      <c r="T758"/>
      <c r="U758"/>
      <c r="V758"/>
      <c r="W758"/>
      <c r="X758"/>
      <c r="Y758"/>
      <c r="Z758"/>
      <c r="AA758"/>
      <c r="AB758"/>
      <c r="AC758"/>
    </row>
    <row r="759" spans="11:29" x14ac:dyDescent="0.45">
      <c r="K759"/>
      <c r="S759"/>
      <c r="T759"/>
      <c r="U759"/>
      <c r="V759"/>
      <c r="W759"/>
      <c r="X759"/>
      <c r="Y759"/>
      <c r="Z759"/>
      <c r="AA759"/>
      <c r="AB759"/>
      <c r="AC759"/>
    </row>
    <row r="760" spans="11:29" x14ac:dyDescent="0.45">
      <c r="K760"/>
      <c r="S760"/>
      <c r="T760"/>
      <c r="U760"/>
      <c r="V760"/>
      <c r="W760"/>
      <c r="X760"/>
      <c r="Y760"/>
      <c r="Z760"/>
      <c r="AA760"/>
      <c r="AB760"/>
      <c r="AC760"/>
    </row>
    <row r="761" spans="11:29" x14ac:dyDescent="0.45">
      <c r="K761"/>
      <c r="S761"/>
      <c r="T761"/>
      <c r="U761"/>
      <c r="V761"/>
      <c r="W761"/>
      <c r="X761"/>
      <c r="Y761"/>
      <c r="Z761"/>
      <c r="AA761"/>
      <c r="AB761"/>
      <c r="AC761"/>
    </row>
    <row r="762" spans="11:29" x14ac:dyDescent="0.45">
      <c r="K762"/>
      <c r="S762"/>
      <c r="T762"/>
      <c r="U762"/>
      <c r="V762"/>
      <c r="W762"/>
      <c r="X762"/>
      <c r="Y762"/>
      <c r="Z762"/>
      <c r="AA762"/>
      <c r="AB762"/>
      <c r="AC762"/>
    </row>
    <row r="763" spans="11:29" x14ac:dyDescent="0.45">
      <c r="K763"/>
      <c r="S763"/>
      <c r="T763"/>
      <c r="U763"/>
      <c r="V763"/>
      <c r="W763"/>
      <c r="X763"/>
      <c r="Y763"/>
      <c r="Z763"/>
      <c r="AA763"/>
      <c r="AB763"/>
      <c r="AC763"/>
    </row>
    <row r="764" spans="11:29" x14ac:dyDescent="0.45">
      <c r="K764"/>
      <c r="S764"/>
      <c r="T764"/>
      <c r="U764"/>
      <c r="V764"/>
      <c r="W764"/>
      <c r="X764"/>
      <c r="Y764"/>
      <c r="Z764"/>
      <c r="AA764"/>
      <c r="AB764"/>
      <c r="AC764"/>
    </row>
    <row r="765" spans="11:29" x14ac:dyDescent="0.45">
      <c r="K765"/>
      <c r="S765"/>
      <c r="T765"/>
      <c r="U765"/>
      <c r="V765"/>
      <c r="W765"/>
      <c r="X765"/>
      <c r="Y765"/>
      <c r="Z765"/>
      <c r="AA765"/>
      <c r="AB765"/>
      <c r="AC765"/>
    </row>
    <row r="766" spans="11:29" x14ac:dyDescent="0.45">
      <c r="K766"/>
      <c r="S766"/>
      <c r="T766"/>
      <c r="U766"/>
      <c r="V766"/>
      <c r="W766"/>
      <c r="X766"/>
      <c r="Y766"/>
      <c r="Z766"/>
      <c r="AA766"/>
      <c r="AB766"/>
      <c r="AC766"/>
    </row>
    <row r="767" spans="11:29" x14ac:dyDescent="0.45">
      <c r="K767"/>
      <c r="S767"/>
      <c r="T767"/>
      <c r="U767"/>
      <c r="V767"/>
      <c r="W767"/>
      <c r="X767"/>
      <c r="Y767"/>
      <c r="Z767"/>
      <c r="AA767"/>
      <c r="AB767"/>
      <c r="AC767"/>
    </row>
    <row r="768" spans="11:29" x14ac:dyDescent="0.45">
      <c r="K768"/>
      <c r="S768"/>
      <c r="T768"/>
      <c r="U768"/>
      <c r="V768"/>
      <c r="W768"/>
      <c r="X768"/>
      <c r="Y768"/>
      <c r="Z768"/>
      <c r="AA768"/>
      <c r="AB768"/>
      <c r="AC768"/>
    </row>
    <row r="769" spans="11:29" x14ac:dyDescent="0.45">
      <c r="K769"/>
      <c r="S769"/>
      <c r="T769"/>
      <c r="U769"/>
      <c r="V769"/>
      <c r="W769"/>
      <c r="X769"/>
      <c r="Y769"/>
      <c r="Z769"/>
      <c r="AA769"/>
      <c r="AB769"/>
      <c r="AC769"/>
    </row>
    <row r="770" spans="11:29" x14ac:dyDescent="0.45">
      <c r="K770"/>
      <c r="S770"/>
      <c r="T770"/>
      <c r="U770"/>
      <c r="V770"/>
      <c r="W770"/>
      <c r="X770"/>
      <c r="Y770"/>
      <c r="Z770"/>
      <c r="AA770"/>
      <c r="AB770"/>
      <c r="AC770"/>
    </row>
    <row r="771" spans="11:29" x14ac:dyDescent="0.45">
      <c r="K771"/>
      <c r="S771"/>
      <c r="T771"/>
      <c r="U771"/>
      <c r="V771"/>
      <c r="W771"/>
      <c r="X771"/>
      <c r="Y771"/>
      <c r="Z771"/>
      <c r="AA771"/>
      <c r="AB771"/>
      <c r="AC771"/>
    </row>
    <row r="772" spans="11:29" x14ac:dyDescent="0.45">
      <c r="K772"/>
      <c r="S772"/>
      <c r="T772"/>
      <c r="U772"/>
      <c r="V772"/>
      <c r="W772"/>
      <c r="X772"/>
      <c r="Y772"/>
      <c r="Z772"/>
      <c r="AA772"/>
      <c r="AB772"/>
      <c r="AC772"/>
    </row>
    <row r="773" spans="11:29" x14ac:dyDescent="0.45">
      <c r="K773"/>
      <c r="S773"/>
      <c r="T773"/>
      <c r="U773"/>
      <c r="V773"/>
      <c r="W773"/>
      <c r="X773"/>
      <c r="Y773"/>
      <c r="Z773"/>
      <c r="AA773"/>
      <c r="AB773"/>
      <c r="AC773"/>
    </row>
    <row r="774" spans="11:29" x14ac:dyDescent="0.45">
      <c r="K774"/>
      <c r="S774"/>
      <c r="T774"/>
      <c r="U774"/>
      <c r="V774"/>
      <c r="W774"/>
      <c r="X774"/>
      <c r="Y774"/>
      <c r="Z774"/>
      <c r="AA774"/>
      <c r="AB774"/>
      <c r="AC774"/>
    </row>
    <row r="775" spans="11:29" x14ac:dyDescent="0.45">
      <c r="K775"/>
      <c r="S775"/>
      <c r="T775"/>
      <c r="U775"/>
      <c r="V775"/>
      <c r="W775"/>
      <c r="X775"/>
      <c r="Y775"/>
      <c r="Z775"/>
      <c r="AA775"/>
      <c r="AB775"/>
      <c r="AC775"/>
    </row>
    <row r="776" spans="11:29" x14ac:dyDescent="0.45">
      <c r="K776"/>
      <c r="S776"/>
      <c r="T776"/>
      <c r="U776"/>
      <c r="V776"/>
      <c r="W776"/>
      <c r="X776"/>
      <c r="Y776"/>
      <c r="Z776"/>
      <c r="AA776"/>
      <c r="AB776"/>
      <c r="AC776"/>
    </row>
    <row r="777" spans="11:29" x14ac:dyDescent="0.45">
      <c r="K777"/>
      <c r="S777"/>
      <c r="T777"/>
      <c r="U777"/>
      <c r="V777"/>
      <c r="W777"/>
      <c r="X777"/>
      <c r="Y777"/>
      <c r="Z777"/>
      <c r="AA777"/>
      <c r="AB777"/>
      <c r="AC777"/>
    </row>
    <row r="778" spans="11:29" x14ac:dyDescent="0.45">
      <c r="K778"/>
      <c r="S778"/>
      <c r="T778"/>
      <c r="U778"/>
      <c r="V778"/>
      <c r="W778"/>
      <c r="X778"/>
      <c r="Y778"/>
      <c r="Z778"/>
      <c r="AA778"/>
      <c r="AB778"/>
      <c r="AC778"/>
    </row>
    <row r="779" spans="11:29" x14ac:dyDescent="0.45">
      <c r="K779"/>
      <c r="S779"/>
      <c r="T779"/>
      <c r="U779"/>
      <c r="V779"/>
      <c r="W779"/>
      <c r="X779"/>
      <c r="Y779"/>
      <c r="Z779"/>
      <c r="AA779"/>
      <c r="AB779"/>
      <c r="AC779"/>
    </row>
    <row r="780" spans="11:29" x14ac:dyDescent="0.45">
      <c r="K780"/>
      <c r="S780"/>
      <c r="T780"/>
      <c r="U780"/>
      <c r="V780"/>
      <c r="W780"/>
      <c r="X780"/>
      <c r="Y780"/>
      <c r="Z780"/>
      <c r="AA780"/>
      <c r="AB780"/>
      <c r="AC780"/>
    </row>
    <row r="781" spans="11:29" x14ac:dyDescent="0.45">
      <c r="K781"/>
      <c r="S781"/>
      <c r="T781"/>
      <c r="U781"/>
      <c r="V781"/>
      <c r="W781"/>
      <c r="X781"/>
      <c r="Y781"/>
      <c r="Z781"/>
      <c r="AA781"/>
      <c r="AB781"/>
      <c r="AC781"/>
    </row>
    <row r="782" spans="11:29" x14ac:dyDescent="0.45">
      <c r="K782"/>
      <c r="S782"/>
      <c r="T782"/>
      <c r="U782"/>
      <c r="V782"/>
      <c r="W782"/>
      <c r="X782"/>
      <c r="Y782"/>
      <c r="Z782"/>
      <c r="AA782"/>
      <c r="AB782"/>
      <c r="AC782"/>
    </row>
    <row r="783" spans="11:29" x14ac:dyDescent="0.45">
      <c r="K783"/>
      <c r="S783"/>
      <c r="T783"/>
      <c r="U783"/>
      <c r="V783"/>
      <c r="W783"/>
      <c r="X783"/>
      <c r="Y783"/>
      <c r="Z783"/>
      <c r="AA783"/>
      <c r="AB783"/>
      <c r="AC783"/>
    </row>
    <row r="784" spans="11:29" x14ac:dyDescent="0.45">
      <c r="K784"/>
      <c r="S784"/>
      <c r="T784"/>
      <c r="U784"/>
      <c r="V784"/>
      <c r="W784"/>
      <c r="X784"/>
      <c r="Y784"/>
      <c r="Z784"/>
      <c r="AA784"/>
      <c r="AB784"/>
      <c r="AC784"/>
    </row>
    <row r="785" spans="11:29" x14ac:dyDescent="0.45">
      <c r="K785"/>
      <c r="S785"/>
      <c r="T785"/>
      <c r="U785"/>
      <c r="V785"/>
      <c r="W785"/>
      <c r="X785"/>
      <c r="Y785"/>
      <c r="Z785"/>
      <c r="AA785"/>
      <c r="AB785"/>
      <c r="AC785"/>
    </row>
    <row r="786" spans="11:29" x14ac:dyDescent="0.45">
      <c r="K786"/>
      <c r="S786"/>
      <c r="T786"/>
      <c r="U786"/>
      <c r="V786"/>
      <c r="W786"/>
      <c r="X786"/>
      <c r="Y786"/>
      <c r="Z786"/>
      <c r="AA786"/>
      <c r="AB786"/>
      <c r="AC786"/>
    </row>
    <row r="787" spans="11:29" x14ac:dyDescent="0.45">
      <c r="K787"/>
      <c r="S787"/>
      <c r="T787"/>
      <c r="U787"/>
      <c r="V787"/>
      <c r="W787"/>
      <c r="X787"/>
      <c r="Y787"/>
      <c r="Z787"/>
      <c r="AA787"/>
      <c r="AB787"/>
      <c r="AC787"/>
    </row>
    <row r="788" spans="11:29" x14ac:dyDescent="0.45">
      <c r="K788"/>
      <c r="S788"/>
      <c r="T788"/>
      <c r="U788"/>
      <c r="V788"/>
      <c r="W788"/>
      <c r="X788"/>
      <c r="Y788"/>
      <c r="Z788"/>
      <c r="AA788"/>
      <c r="AB788"/>
      <c r="AC788"/>
    </row>
    <row r="789" spans="11:29" x14ac:dyDescent="0.45">
      <c r="K789"/>
      <c r="S789"/>
      <c r="T789"/>
      <c r="U789"/>
      <c r="V789"/>
      <c r="W789"/>
      <c r="X789"/>
      <c r="Y789"/>
      <c r="Z789"/>
      <c r="AA789"/>
      <c r="AB789"/>
      <c r="AC789"/>
    </row>
    <row r="790" spans="11:29" x14ac:dyDescent="0.45">
      <c r="K790"/>
      <c r="S790"/>
      <c r="T790"/>
      <c r="U790"/>
      <c r="V790"/>
      <c r="W790"/>
      <c r="X790"/>
      <c r="Y790"/>
      <c r="Z790"/>
      <c r="AA790"/>
      <c r="AB790"/>
      <c r="AC790"/>
    </row>
    <row r="791" spans="11:29" x14ac:dyDescent="0.45">
      <c r="K791"/>
      <c r="S791"/>
      <c r="T791"/>
      <c r="U791"/>
      <c r="V791"/>
      <c r="W791"/>
      <c r="X791"/>
      <c r="Y791"/>
      <c r="Z791"/>
      <c r="AA791"/>
      <c r="AB791"/>
      <c r="AC791"/>
    </row>
    <row r="792" spans="11:29" x14ac:dyDescent="0.45">
      <c r="K792"/>
      <c r="S792"/>
      <c r="T792"/>
      <c r="U792"/>
      <c r="V792"/>
      <c r="W792"/>
      <c r="X792"/>
      <c r="Y792"/>
      <c r="Z792"/>
      <c r="AA792"/>
      <c r="AB792"/>
      <c r="AC792"/>
    </row>
    <row r="793" spans="11:29" x14ac:dyDescent="0.45">
      <c r="K793"/>
      <c r="S793"/>
      <c r="T793"/>
      <c r="U793"/>
      <c r="V793"/>
      <c r="W793"/>
      <c r="X793"/>
      <c r="Y793"/>
      <c r="Z793"/>
      <c r="AA793"/>
      <c r="AB793"/>
      <c r="AC793"/>
    </row>
    <row r="794" spans="11:29" x14ac:dyDescent="0.45">
      <c r="K794"/>
      <c r="S794"/>
      <c r="T794"/>
      <c r="U794"/>
      <c r="V794"/>
      <c r="W794"/>
      <c r="X794"/>
      <c r="Y794"/>
      <c r="Z794"/>
      <c r="AA794"/>
      <c r="AB794"/>
      <c r="AC794"/>
    </row>
    <row r="795" spans="11:29" x14ac:dyDescent="0.45">
      <c r="K795"/>
      <c r="S795"/>
      <c r="T795"/>
      <c r="U795"/>
      <c r="V795"/>
      <c r="W795"/>
      <c r="X795"/>
      <c r="Y795"/>
      <c r="Z795"/>
      <c r="AA795"/>
      <c r="AB795"/>
      <c r="AC795"/>
    </row>
    <row r="796" spans="11:29" x14ac:dyDescent="0.45">
      <c r="K796"/>
      <c r="S796"/>
      <c r="T796"/>
      <c r="U796"/>
      <c r="V796"/>
      <c r="W796"/>
      <c r="X796"/>
      <c r="Y796"/>
      <c r="Z796"/>
      <c r="AA796"/>
      <c r="AB796"/>
      <c r="AC796"/>
    </row>
    <row r="797" spans="11:29" x14ac:dyDescent="0.45">
      <c r="K797"/>
      <c r="S797"/>
      <c r="T797"/>
      <c r="U797"/>
      <c r="V797"/>
      <c r="W797"/>
      <c r="X797"/>
      <c r="Y797"/>
      <c r="Z797"/>
      <c r="AA797"/>
      <c r="AB797"/>
      <c r="AC797"/>
    </row>
    <row r="798" spans="11:29" x14ac:dyDescent="0.45">
      <c r="K798"/>
      <c r="S798"/>
      <c r="T798"/>
      <c r="U798"/>
      <c r="V798"/>
      <c r="W798"/>
      <c r="X798"/>
      <c r="Y798"/>
      <c r="Z798"/>
      <c r="AA798"/>
      <c r="AB798"/>
      <c r="AC798"/>
    </row>
    <row r="799" spans="11:29" x14ac:dyDescent="0.45">
      <c r="K799"/>
      <c r="S799"/>
      <c r="T799"/>
      <c r="U799"/>
      <c r="V799"/>
      <c r="W799"/>
      <c r="X799"/>
      <c r="Y799"/>
      <c r="Z799"/>
      <c r="AA799"/>
      <c r="AB799"/>
      <c r="AC799"/>
    </row>
    <row r="800" spans="11:29" x14ac:dyDescent="0.45">
      <c r="K800"/>
      <c r="S800"/>
      <c r="T800"/>
      <c r="U800"/>
      <c r="V800"/>
      <c r="W800"/>
      <c r="X800"/>
      <c r="Y800"/>
      <c r="Z800"/>
      <c r="AA800"/>
      <c r="AB800"/>
      <c r="AC800"/>
    </row>
    <row r="801" spans="11:29" x14ac:dyDescent="0.45">
      <c r="K801"/>
      <c r="S801"/>
      <c r="T801"/>
      <c r="U801"/>
      <c r="V801"/>
      <c r="W801"/>
      <c r="X801"/>
      <c r="Y801"/>
      <c r="Z801"/>
      <c r="AA801"/>
      <c r="AB801"/>
      <c r="AC801"/>
    </row>
    <row r="802" spans="11:29" x14ac:dyDescent="0.45">
      <c r="K802"/>
      <c r="S802"/>
      <c r="T802"/>
      <c r="U802"/>
      <c r="V802"/>
      <c r="W802"/>
      <c r="X802"/>
      <c r="Y802"/>
      <c r="Z802"/>
      <c r="AA802"/>
      <c r="AB802"/>
      <c r="AC802"/>
    </row>
    <row r="803" spans="11:29" x14ac:dyDescent="0.45">
      <c r="K803"/>
      <c r="S803"/>
      <c r="T803"/>
      <c r="U803"/>
      <c r="V803"/>
      <c r="W803"/>
      <c r="X803"/>
      <c r="Y803"/>
      <c r="Z803"/>
      <c r="AA803"/>
      <c r="AB803"/>
      <c r="AC803"/>
    </row>
    <row r="804" spans="11:29" x14ac:dyDescent="0.45">
      <c r="K804"/>
      <c r="S804"/>
      <c r="T804"/>
      <c r="U804"/>
      <c r="V804"/>
      <c r="W804"/>
      <c r="X804"/>
      <c r="Y804"/>
      <c r="Z804"/>
      <c r="AA804"/>
      <c r="AB804"/>
      <c r="AC804"/>
    </row>
    <row r="805" spans="11:29" x14ac:dyDescent="0.45">
      <c r="K805"/>
      <c r="S805"/>
      <c r="T805"/>
      <c r="U805"/>
      <c r="V805"/>
      <c r="W805"/>
      <c r="X805"/>
      <c r="Y805"/>
      <c r="Z805"/>
      <c r="AA805"/>
      <c r="AB805"/>
      <c r="AC805"/>
    </row>
    <row r="806" spans="11:29" x14ac:dyDescent="0.45">
      <c r="K806"/>
      <c r="S806"/>
      <c r="T806"/>
      <c r="U806"/>
      <c r="V806"/>
      <c r="W806"/>
      <c r="X806"/>
      <c r="Y806"/>
      <c r="Z806"/>
      <c r="AA806"/>
      <c r="AB806"/>
      <c r="AC806"/>
    </row>
    <row r="807" spans="11:29" x14ac:dyDescent="0.45">
      <c r="K807"/>
      <c r="S807"/>
      <c r="T807"/>
      <c r="U807"/>
      <c r="V807"/>
      <c r="W807"/>
      <c r="X807"/>
      <c r="Y807"/>
      <c r="Z807"/>
      <c r="AA807"/>
      <c r="AB807"/>
      <c r="AC807"/>
    </row>
    <row r="808" spans="11:29" x14ac:dyDescent="0.45">
      <c r="K808"/>
      <c r="S808"/>
      <c r="T808"/>
      <c r="U808"/>
      <c r="V808"/>
      <c r="W808"/>
      <c r="X808"/>
      <c r="Y808"/>
      <c r="Z808"/>
      <c r="AA808"/>
      <c r="AB808"/>
      <c r="AC808"/>
    </row>
    <row r="809" spans="11:29" x14ac:dyDescent="0.45">
      <c r="K809"/>
      <c r="S809"/>
      <c r="T809"/>
      <c r="U809"/>
      <c r="V809"/>
      <c r="W809"/>
      <c r="X809"/>
      <c r="Y809"/>
      <c r="Z809"/>
      <c r="AA809"/>
      <c r="AB809"/>
      <c r="AC809"/>
    </row>
    <row r="810" spans="11:29" x14ac:dyDescent="0.45">
      <c r="K810"/>
      <c r="S810"/>
      <c r="T810"/>
      <c r="U810"/>
      <c r="V810"/>
      <c r="W810"/>
      <c r="X810"/>
      <c r="Y810"/>
      <c r="Z810"/>
      <c r="AA810"/>
      <c r="AB810"/>
      <c r="AC810"/>
    </row>
    <row r="811" spans="11:29" x14ac:dyDescent="0.45">
      <c r="K811"/>
      <c r="S811"/>
      <c r="T811"/>
      <c r="U811"/>
      <c r="V811"/>
      <c r="W811"/>
      <c r="X811"/>
      <c r="Y811"/>
      <c r="Z811"/>
      <c r="AA811"/>
      <c r="AB811"/>
      <c r="AC811"/>
    </row>
    <row r="812" spans="11:29" x14ac:dyDescent="0.45">
      <c r="K812"/>
      <c r="S812"/>
      <c r="T812"/>
      <c r="U812"/>
      <c r="V812"/>
      <c r="W812"/>
      <c r="X812"/>
      <c r="Y812"/>
      <c r="Z812"/>
      <c r="AA812"/>
      <c r="AB812"/>
      <c r="AC812"/>
    </row>
    <row r="813" spans="11:29" x14ac:dyDescent="0.45">
      <c r="K813"/>
      <c r="S813"/>
      <c r="T813"/>
      <c r="U813"/>
      <c r="V813"/>
      <c r="W813"/>
      <c r="X813"/>
      <c r="Y813"/>
      <c r="Z813"/>
      <c r="AA813"/>
      <c r="AB813"/>
      <c r="AC813"/>
    </row>
    <row r="814" spans="11:29" x14ac:dyDescent="0.45">
      <c r="K814"/>
      <c r="S814"/>
      <c r="T814"/>
      <c r="U814"/>
      <c r="V814"/>
      <c r="W814"/>
      <c r="X814"/>
      <c r="Y814"/>
      <c r="Z814"/>
      <c r="AA814"/>
      <c r="AB814"/>
      <c r="AC814"/>
    </row>
    <row r="815" spans="11:29" x14ac:dyDescent="0.45">
      <c r="K815"/>
      <c r="S815"/>
      <c r="T815"/>
      <c r="U815"/>
      <c r="V815"/>
      <c r="W815"/>
      <c r="X815"/>
      <c r="Y815"/>
      <c r="Z815"/>
      <c r="AA815"/>
      <c r="AB815"/>
      <c r="AC815"/>
    </row>
    <row r="816" spans="11:29" x14ac:dyDescent="0.45">
      <c r="K816"/>
      <c r="S816"/>
      <c r="T816"/>
      <c r="U816"/>
      <c r="V816"/>
      <c r="W816"/>
      <c r="X816"/>
      <c r="Y816"/>
      <c r="Z816"/>
      <c r="AA816"/>
      <c r="AB816"/>
      <c r="AC816"/>
    </row>
    <row r="817" spans="11:29" x14ac:dyDescent="0.45">
      <c r="K817"/>
      <c r="S817"/>
      <c r="T817"/>
      <c r="U817"/>
      <c r="V817"/>
      <c r="W817"/>
      <c r="X817"/>
      <c r="Y817"/>
      <c r="Z817"/>
      <c r="AA817"/>
      <c r="AB817"/>
      <c r="AC817"/>
    </row>
    <row r="818" spans="11:29" x14ac:dyDescent="0.45">
      <c r="K818"/>
      <c r="S818"/>
      <c r="T818"/>
      <c r="U818"/>
      <c r="V818"/>
      <c r="W818"/>
      <c r="X818"/>
      <c r="Y818"/>
      <c r="Z818"/>
      <c r="AA818"/>
      <c r="AB818"/>
      <c r="AC818"/>
    </row>
    <row r="819" spans="11:29" x14ac:dyDescent="0.45">
      <c r="K819"/>
      <c r="S819"/>
      <c r="T819"/>
      <c r="U819"/>
      <c r="V819"/>
      <c r="W819"/>
      <c r="X819"/>
      <c r="Y819"/>
      <c r="Z819"/>
      <c r="AA819"/>
      <c r="AB819"/>
      <c r="AC819"/>
    </row>
    <row r="820" spans="11:29" x14ac:dyDescent="0.45">
      <c r="K820"/>
      <c r="S820"/>
      <c r="T820"/>
      <c r="U820"/>
      <c r="V820"/>
      <c r="W820"/>
      <c r="X820"/>
      <c r="Y820"/>
      <c r="Z820"/>
      <c r="AA820"/>
      <c r="AB820"/>
      <c r="AC820"/>
    </row>
    <row r="821" spans="11:29" x14ac:dyDescent="0.45">
      <c r="K821"/>
      <c r="S821"/>
      <c r="T821"/>
      <c r="U821"/>
      <c r="V821"/>
      <c r="W821"/>
      <c r="X821"/>
      <c r="Y821"/>
      <c r="Z821"/>
      <c r="AA821"/>
      <c r="AB821"/>
      <c r="AC821"/>
    </row>
    <row r="822" spans="11:29" x14ac:dyDescent="0.45">
      <c r="K822"/>
      <c r="S822"/>
      <c r="T822"/>
      <c r="U822"/>
      <c r="V822"/>
      <c r="W822"/>
      <c r="X822"/>
      <c r="Y822"/>
      <c r="Z822"/>
      <c r="AA822"/>
      <c r="AB822"/>
      <c r="AC822"/>
    </row>
    <row r="823" spans="11:29" x14ac:dyDescent="0.45">
      <c r="K823"/>
      <c r="S823"/>
      <c r="T823"/>
      <c r="U823"/>
      <c r="V823"/>
      <c r="W823"/>
      <c r="X823"/>
      <c r="Y823"/>
      <c r="Z823"/>
      <c r="AA823"/>
      <c r="AB823"/>
      <c r="AC823"/>
    </row>
    <row r="824" spans="11:29" x14ac:dyDescent="0.45">
      <c r="K824"/>
      <c r="S824"/>
      <c r="T824"/>
      <c r="U824"/>
      <c r="V824"/>
      <c r="W824"/>
      <c r="X824"/>
      <c r="Y824"/>
      <c r="Z824"/>
      <c r="AA824"/>
      <c r="AB824"/>
      <c r="AC824"/>
    </row>
    <row r="825" spans="11:29" x14ac:dyDescent="0.45">
      <c r="K825"/>
      <c r="S825"/>
      <c r="T825"/>
      <c r="U825"/>
      <c r="V825"/>
      <c r="W825"/>
      <c r="X825"/>
      <c r="Y825"/>
      <c r="Z825"/>
      <c r="AA825"/>
      <c r="AB825"/>
      <c r="AC825"/>
    </row>
    <row r="826" spans="11:29" x14ac:dyDescent="0.45">
      <c r="K826"/>
      <c r="S826"/>
      <c r="T826"/>
      <c r="U826"/>
      <c r="V826"/>
      <c r="W826"/>
      <c r="X826"/>
      <c r="Y826"/>
      <c r="Z826"/>
      <c r="AA826"/>
      <c r="AB826"/>
      <c r="AC826"/>
    </row>
    <row r="827" spans="11:29" x14ac:dyDescent="0.45">
      <c r="K827"/>
      <c r="S827"/>
      <c r="T827"/>
      <c r="U827"/>
      <c r="V827"/>
      <c r="W827"/>
      <c r="X827"/>
      <c r="Y827"/>
      <c r="Z827"/>
      <c r="AA827"/>
      <c r="AB827"/>
      <c r="AC827"/>
    </row>
    <row r="828" spans="11:29" x14ac:dyDescent="0.45">
      <c r="K828"/>
      <c r="S828"/>
      <c r="T828"/>
      <c r="U828"/>
      <c r="V828"/>
      <c r="W828"/>
      <c r="X828"/>
      <c r="Y828"/>
      <c r="Z828"/>
      <c r="AA828"/>
      <c r="AB828"/>
      <c r="AC828"/>
    </row>
    <row r="829" spans="11:29" x14ac:dyDescent="0.45">
      <c r="K829"/>
      <c r="S829"/>
      <c r="T829"/>
      <c r="U829"/>
      <c r="V829"/>
      <c r="W829"/>
      <c r="X829"/>
      <c r="Y829"/>
      <c r="Z829"/>
      <c r="AA829"/>
      <c r="AB829"/>
      <c r="AC829"/>
    </row>
    <row r="830" spans="11:29" x14ac:dyDescent="0.45">
      <c r="K830"/>
      <c r="S830"/>
      <c r="T830"/>
      <c r="U830"/>
      <c r="V830"/>
      <c r="W830"/>
      <c r="X830"/>
      <c r="Y830"/>
      <c r="Z830"/>
      <c r="AA830"/>
      <c r="AB830"/>
      <c r="AC830"/>
    </row>
    <row r="831" spans="11:29" x14ac:dyDescent="0.45">
      <c r="K831"/>
      <c r="S831"/>
      <c r="T831"/>
      <c r="U831"/>
      <c r="V831"/>
      <c r="W831"/>
      <c r="X831"/>
      <c r="Y831"/>
      <c r="Z831"/>
      <c r="AA831"/>
      <c r="AB831"/>
      <c r="AC831"/>
    </row>
    <row r="832" spans="11:29" x14ac:dyDescent="0.45">
      <c r="K832"/>
      <c r="S832"/>
      <c r="T832"/>
      <c r="U832"/>
      <c r="V832"/>
      <c r="W832"/>
      <c r="X832"/>
      <c r="Y832"/>
      <c r="Z832"/>
      <c r="AA832"/>
      <c r="AB832"/>
      <c r="AC832"/>
    </row>
    <row r="833" spans="11:29" x14ac:dyDescent="0.45">
      <c r="K833"/>
      <c r="S833"/>
      <c r="T833"/>
      <c r="U833"/>
      <c r="V833"/>
      <c r="W833"/>
      <c r="X833"/>
      <c r="Y833"/>
      <c r="Z833"/>
      <c r="AA833"/>
      <c r="AB833"/>
      <c r="AC833"/>
    </row>
    <row r="834" spans="11:29" x14ac:dyDescent="0.45">
      <c r="K834"/>
      <c r="S834"/>
      <c r="T834"/>
      <c r="U834"/>
      <c r="V834"/>
      <c r="W834"/>
      <c r="X834"/>
      <c r="Y834"/>
      <c r="Z834"/>
      <c r="AA834"/>
      <c r="AB834"/>
      <c r="AC834"/>
    </row>
    <row r="835" spans="11:29" x14ac:dyDescent="0.45">
      <c r="K835"/>
      <c r="S835"/>
      <c r="T835"/>
      <c r="U835"/>
      <c r="V835"/>
      <c r="W835"/>
      <c r="X835"/>
      <c r="Y835"/>
      <c r="Z835"/>
      <c r="AA835"/>
      <c r="AB835"/>
      <c r="AC835"/>
    </row>
    <row r="836" spans="11:29" x14ac:dyDescent="0.45">
      <c r="K836"/>
      <c r="S836"/>
      <c r="T836"/>
      <c r="U836"/>
      <c r="V836"/>
      <c r="W836"/>
      <c r="X836"/>
      <c r="Y836"/>
      <c r="Z836"/>
      <c r="AA836"/>
      <c r="AB836"/>
      <c r="AC836"/>
    </row>
    <row r="837" spans="11:29" x14ac:dyDescent="0.45">
      <c r="K837"/>
      <c r="S837"/>
      <c r="T837"/>
      <c r="U837"/>
      <c r="V837"/>
      <c r="W837"/>
      <c r="X837"/>
      <c r="Y837"/>
      <c r="Z837"/>
      <c r="AA837"/>
      <c r="AB837"/>
      <c r="AC837"/>
    </row>
    <row r="838" spans="11:29" x14ac:dyDescent="0.45">
      <c r="K838"/>
      <c r="S838"/>
      <c r="T838"/>
      <c r="U838"/>
      <c r="V838"/>
      <c r="W838"/>
      <c r="X838"/>
      <c r="Y838"/>
      <c r="Z838"/>
      <c r="AA838"/>
      <c r="AB838"/>
      <c r="AC838"/>
    </row>
    <row r="839" spans="11:29" x14ac:dyDescent="0.45">
      <c r="K839"/>
      <c r="S839"/>
      <c r="T839"/>
      <c r="U839"/>
      <c r="V839"/>
      <c r="W839"/>
      <c r="X839"/>
      <c r="Y839"/>
      <c r="Z839"/>
      <c r="AA839"/>
      <c r="AB839"/>
      <c r="AC839"/>
    </row>
    <row r="840" spans="11:29" x14ac:dyDescent="0.45">
      <c r="K840"/>
      <c r="S840"/>
      <c r="T840"/>
      <c r="U840"/>
      <c r="V840"/>
      <c r="W840"/>
      <c r="X840"/>
      <c r="Y840"/>
      <c r="Z840"/>
      <c r="AA840"/>
      <c r="AB840"/>
      <c r="AC840"/>
    </row>
    <row r="841" spans="11:29" x14ac:dyDescent="0.45">
      <c r="K841"/>
      <c r="S841"/>
      <c r="T841"/>
      <c r="U841"/>
      <c r="V841"/>
      <c r="W841"/>
      <c r="X841"/>
      <c r="Y841"/>
      <c r="Z841"/>
      <c r="AA841"/>
      <c r="AB841"/>
      <c r="AC841"/>
    </row>
    <row r="842" spans="11:29" x14ac:dyDescent="0.45">
      <c r="K842"/>
      <c r="S842"/>
      <c r="T842"/>
      <c r="U842"/>
      <c r="V842"/>
      <c r="W842"/>
      <c r="X842"/>
      <c r="Y842"/>
      <c r="Z842"/>
      <c r="AA842"/>
      <c r="AB842"/>
      <c r="AC842"/>
    </row>
    <row r="843" spans="11:29" x14ac:dyDescent="0.45">
      <c r="K843"/>
      <c r="S843"/>
      <c r="T843"/>
      <c r="U843"/>
      <c r="V843"/>
      <c r="W843"/>
      <c r="X843"/>
      <c r="Y843"/>
      <c r="Z843"/>
      <c r="AA843"/>
      <c r="AB843"/>
      <c r="AC843"/>
    </row>
    <row r="844" spans="11:29" x14ac:dyDescent="0.45">
      <c r="K844"/>
      <c r="S844"/>
      <c r="T844"/>
      <c r="U844"/>
      <c r="V844"/>
      <c r="W844"/>
      <c r="X844"/>
      <c r="Y844"/>
      <c r="Z844"/>
      <c r="AA844"/>
      <c r="AB844"/>
      <c r="AC844"/>
    </row>
    <row r="845" spans="11:29" x14ac:dyDescent="0.45">
      <c r="K845"/>
      <c r="S845"/>
      <c r="T845"/>
      <c r="U845"/>
      <c r="V845"/>
      <c r="W845"/>
      <c r="X845"/>
      <c r="Y845"/>
      <c r="Z845"/>
      <c r="AA845"/>
      <c r="AB845"/>
      <c r="AC845"/>
    </row>
    <row r="846" spans="11:29" x14ac:dyDescent="0.45">
      <c r="K846"/>
      <c r="S846"/>
      <c r="T846"/>
      <c r="U846"/>
      <c r="V846"/>
      <c r="W846"/>
      <c r="X846"/>
      <c r="Y846"/>
      <c r="Z846"/>
      <c r="AA846"/>
      <c r="AB846"/>
      <c r="AC846"/>
    </row>
    <row r="847" spans="11:29" x14ac:dyDescent="0.45">
      <c r="K847"/>
      <c r="S847"/>
      <c r="T847"/>
      <c r="U847"/>
      <c r="V847"/>
      <c r="W847"/>
      <c r="X847"/>
      <c r="Y847"/>
      <c r="Z847"/>
      <c r="AA847"/>
      <c r="AB847"/>
      <c r="AC847"/>
    </row>
    <row r="848" spans="11:29" x14ac:dyDescent="0.45">
      <c r="K848"/>
      <c r="S848"/>
      <c r="T848"/>
      <c r="U848"/>
      <c r="V848"/>
      <c r="W848"/>
      <c r="X848"/>
      <c r="Y848"/>
      <c r="Z848"/>
      <c r="AA848"/>
      <c r="AB848"/>
      <c r="AC848"/>
    </row>
    <row r="849" spans="11:29" x14ac:dyDescent="0.45">
      <c r="K849"/>
      <c r="S849"/>
      <c r="T849"/>
      <c r="U849"/>
      <c r="V849"/>
      <c r="W849"/>
      <c r="X849"/>
      <c r="Y849"/>
      <c r="Z849"/>
      <c r="AA849"/>
      <c r="AB849"/>
      <c r="AC849"/>
    </row>
    <row r="850" spans="11:29" x14ac:dyDescent="0.45">
      <c r="K850"/>
      <c r="S850"/>
      <c r="T850"/>
      <c r="U850"/>
      <c r="V850"/>
      <c r="W850"/>
      <c r="X850"/>
      <c r="Y850"/>
      <c r="Z850"/>
      <c r="AA850"/>
      <c r="AB850"/>
      <c r="AC850"/>
    </row>
    <row r="851" spans="11:29" x14ac:dyDescent="0.45">
      <c r="K851"/>
      <c r="S851"/>
      <c r="T851"/>
      <c r="U851"/>
      <c r="V851"/>
      <c r="W851"/>
      <c r="X851"/>
      <c r="Y851"/>
      <c r="Z851"/>
      <c r="AA851"/>
      <c r="AB851"/>
      <c r="AC851"/>
    </row>
    <row r="852" spans="11:29" x14ac:dyDescent="0.45">
      <c r="K852"/>
      <c r="S852"/>
      <c r="T852"/>
      <c r="U852"/>
      <c r="V852"/>
      <c r="W852"/>
      <c r="X852"/>
      <c r="Y852"/>
      <c r="Z852"/>
      <c r="AA852"/>
      <c r="AB852"/>
      <c r="AC852"/>
    </row>
    <row r="853" spans="11:29" x14ac:dyDescent="0.45">
      <c r="K853"/>
      <c r="S853"/>
      <c r="T853"/>
      <c r="U853"/>
      <c r="V853"/>
      <c r="W853"/>
      <c r="X853"/>
      <c r="Y853"/>
      <c r="Z853"/>
      <c r="AA853"/>
      <c r="AB853"/>
      <c r="AC853"/>
    </row>
    <row r="854" spans="11:29" x14ac:dyDescent="0.45">
      <c r="K854"/>
      <c r="S854"/>
      <c r="T854"/>
      <c r="U854"/>
      <c r="V854"/>
      <c r="W854"/>
      <c r="X854"/>
      <c r="Y854"/>
      <c r="Z854"/>
      <c r="AA854"/>
      <c r="AB854"/>
      <c r="AC854"/>
    </row>
    <row r="855" spans="11:29" x14ac:dyDescent="0.45">
      <c r="K855"/>
      <c r="S855"/>
      <c r="T855"/>
      <c r="U855"/>
      <c r="V855"/>
      <c r="W855"/>
      <c r="X855"/>
      <c r="Y855"/>
      <c r="Z855"/>
      <c r="AA855"/>
      <c r="AB855"/>
      <c r="AC855"/>
    </row>
    <row r="856" spans="11:29" x14ac:dyDescent="0.45">
      <c r="K856"/>
      <c r="S856"/>
      <c r="T856"/>
      <c r="U856"/>
      <c r="V856"/>
      <c r="W856"/>
      <c r="X856"/>
      <c r="Y856"/>
      <c r="Z856"/>
      <c r="AA856"/>
      <c r="AB856"/>
      <c r="AC856"/>
    </row>
    <row r="857" spans="11:29" x14ac:dyDescent="0.45">
      <c r="K857"/>
      <c r="S857"/>
      <c r="T857"/>
      <c r="U857"/>
      <c r="V857"/>
      <c r="W857"/>
      <c r="X857"/>
      <c r="Y857"/>
      <c r="Z857"/>
      <c r="AA857"/>
      <c r="AB857"/>
      <c r="AC857"/>
    </row>
    <row r="858" spans="11:29" x14ac:dyDescent="0.45">
      <c r="K858"/>
      <c r="S858"/>
      <c r="T858"/>
      <c r="U858"/>
      <c r="V858"/>
      <c r="W858"/>
      <c r="X858"/>
      <c r="Y858"/>
      <c r="Z858"/>
      <c r="AA858"/>
      <c r="AB858"/>
      <c r="AC858"/>
    </row>
    <row r="859" spans="11:29" x14ac:dyDescent="0.45">
      <c r="K859"/>
      <c r="S859"/>
      <c r="T859"/>
      <c r="U859"/>
      <c r="V859"/>
      <c r="W859"/>
      <c r="X859"/>
      <c r="Y859"/>
      <c r="Z859"/>
      <c r="AA859"/>
      <c r="AB859"/>
      <c r="AC859"/>
    </row>
    <row r="860" spans="11:29" x14ac:dyDescent="0.45">
      <c r="K860"/>
      <c r="S860"/>
      <c r="T860"/>
      <c r="U860"/>
      <c r="V860"/>
      <c r="W860"/>
      <c r="X860"/>
      <c r="Y860"/>
      <c r="Z860"/>
      <c r="AA860"/>
      <c r="AB860"/>
      <c r="AC860"/>
    </row>
    <row r="861" spans="11:29" x14ac:dyDescent="0.45">
      <c r="K861"/>
      <c r="S861"/>
      <c r="T861"/>
      <c r="U861"/>
      <c r="V861"/>
      <c r="W861"/>
      <c r="X861"/>
      <c r="Y861"/>
      <c r="Z861"/>
      <c r="AA861"/>
      <c r="AB861"/>
      <c r="AC861"/>
    </row>
    <row r="862" spans="11:29" x14ac:dyDescent="0.45">
      <c r="K862"/>
      <c r="S862"/>
      <c r="T862"/>
      <c r="U862"/>
      <c r="V862"/>
      <c r="W862"/>
      <c r="X862"/>
      <c r="Y862"/>
      <c r="Z862"/>
      <c r="AA862"/>
      <c r="AB862"/>
      <c r="AC862"/>
    </row>
    <row r="863" spans="11:29" x14ac:dyDescent="0.45">
      <c r="K863"/>
      <c r="S863"/>
      <c r="T863"/>
      <c r="U863"/>
      <c r="V863"/>
      <c r="W863"/>
      <c r="X863"/>
      <c r="Y863"/>
      <c r="Z863"/>
      <c r="AA863"/>
      <c r="AB863"/>
      <c r="AC863"/>
    </row>
    <row r="864" spans="11:29" x14ac:dyDescent="0.45">
      <c r="K864"/>
      <c r="S864"/>
      <c r="T864"/>
      <c r="U864"/>
      <c r="V864"/>
      <c r="W864"/>
      <c r="X864"/>
      <c r="Y864"/>
      <c r="Z864"/>
      <c r="AA864"/>
      <c r="AB864"/>
      <c r="AC864"/>
    </row>
    <row r="865" spans="11:29" x14ac:dyDescent="0.45">
      <c r="K865"/>
      <c r="S865"/>
      <c r="T865"/>
      <c r="U865"/>
      <c r="V865"/>
      <c r="W865"/>
      <c r="X865"/>
      <c r="Y865"/>
      <c r="Z865"/>
      <c r="AA865"/>
      <c r="AB865"/>
      <c r="AC865"/>
    </row>
    <row r="866" spans="11:29" x14ac:dyDescent="0.45">
      <c r="K866"/>
      <c r="S866"/>
      <c r="T866"/>
      <c r="U866"/>
      <c r="V866"/>
      <c r="W866"/>
      <c r="X866"/>
      <c r="Y866"/>
      <c r="Z866"/>
      <c r="AA866"/>
      <c r="AB866"/>
      <c r="AC866"/>
    </row>
    <row r="867" spans="11:29" x14ac:dyDescent="0.45">
      <c r="K867"/>
      <c r="S867"/>
      <c r="T867"/>
      <c r="U867"/>
      <c r="V867"/>
      <c r="W867"/>
      <c r="X867"/>
      <c r="Y867"/>
      <c r="Z867"/>
      <c r="AA867"/>
      <c r="AB867"/>
      <c r="AC867"/>
    </row>
    <row r="868" spans="11:29" x14ac:dyDescent="0.45">
      <c r="K868"/>
      <c r="S868"/>
      <c r="T868"/>
      <c r="U868"/>
      <c r="V868"/>
      <c r="W868"/>
      <c r="X868"/>
      <c r="Y868"/>
      <c r="Z868"/>
      <c r="AA868"/>
      <c r="AB868"/>
      <c r="AC868"/>
    </row>
    <row r="869" spans="11:29" x14ac:dyDescent="0.45">
      <c r="K869"/>
      <c r="S869"/>
      <c r="T869"/>
      <c r="U869"/>
      <c r="V869"/>
      <c r="W869"/>
      <c r="X869"/>
      <c r="Y869"/>
      <c r="Z869"/>
      <c r="AA869"/>
      <c r="AB869"/>
      <c r="AC869"/>
    </row>
    <row r="870" spans="11:29" x14ac:dyDescent="0.45">
      <c r="K870"/>
      <c r="S870"/>
      <c r="T870"/>
      <c r="U870"/>
      <c r="V870"/>
      <c r="W870"/>
      <c r="X870"/>
      <c r="Y870"/>
      <c r="Z870"/>
      <c r="AA870"/>
      <c r="AB870"/>
      <c r="AC870"/>
    </row>
    <row r="871" spans="11:29" x14ac:dyDescent="0.45">
      <c r="K871"/>
      <c r="S871"/>
      <c r="T871"/>
      <c r="U871"/>
      <c r="V871"/>
      <c r="W871"/>
      <c r="X871"/>
      <c r="Y871"/>
      <c r="Z871"/>
      <c r="AA871"/>
      <c r="AB871"/>
      <c r="AC871"/>
    </row>
    <row r="872" spans="11:29" x14ac:dyDescent="0.45">
      <c r="K872"/>
      <c r="S872"/>
      <c r="T872"/>
      <c r="U872"/>
      <c r="V872"/>
      <c r="W872"/>
      <c r="X872"/>
      <c r="Y872"/>
      <c r="Z872"/>
      <c r="AA872"/>
      <c r="AB872"/>
      <c r="AC872"/>
    </row>
    <row r="873" spans="11:29" x14ac:dyDescent="0.45">
      <c r="K873"/>
      <c r="S873"/>
      <c r="T873"/>
      <c r="U873"/>
      <c r="V873"/>
      <c r="W873"/>
      <c r="X873"/>
      <c r="Y873"/>
      <c r="Z873"/>
      <c r="AA873"/>
      <c r="AB873"/>
      <c r="AC873"/>
    </row>
    <row r="874" spans="11:29" x14ac:dyDescent="0.45">
      <c r="K874"/>
      <c r="S874"/>
      <c r="T874"/>
      <c r="U874"/>
      <c r="V874"/>
      <c r="W874"/>
      <c r="X874"/>
      <c r="Y874"/>
      <c r="Z874"/>
      <c r="AA874"/>
      <c r="AB874"/>
      <c r="AC874"/>
    </row>
    <row r="875" spans="11:29" x14ac:dyDescent="0.45">
      <c r="K875"/>
      <c r="S875"/>
      <c r="T875"/>
      <c r="U875"/>
      <c r="V875"/>
      <c r="W875"/>
      <c r="X875"/>
      <c r="Y875"/>
      <c r="Z875"/>
      <c r="AA875"/>
      <c r="AB875"/>
      <c r="AC875"/>
    </row>
    <row r="876" spans="11:29" x14ac:dyDescent="0.45">
      <c r="K876"/>
      <c r="S876"/>
      <c r="T876"/>
      <c r="U876"/>
      <c r="V876"/>
      <c r="W876"/>
      <c r="X876"/>
      <c r="Y876"/>
      <c r="Z876"/>
      <c r="AA876"/>
      <c r="AB876"/>
      <c r="AC876"/>
    </row>
    <row r="877" spans="11:29" x14ac:dyDescent="0.45">
      <c r="K877"/>
      <c r="S877"/>
      <c r="T877"/>
      <c r="U877"/>
      <c r="V877"/>
      <c r="W877"/>
      <c r="X877"/>
      <c r="Y877"/>
      <c r="Z877"/>
      <c r="AA877"/>
      <c r="AB877"/>
      <c r="AC877"/>
    </row>
    <row r="878" spans="11:29" x14ac:dyDescent="0.45">
      <c r="K878"/>
      <c r="S878"/>
      <c r="T878"/>
      <c r="U878"/>
      <c r="V878"/>
      <c r="W878"/>
      <c r="X878"/>
      <c r="Y878"/>
      <c r="Z878"/>
      <c r="AA878"/>
      <c r="AB878"/>
      <c r="AC878"/>
    </row>
    <row r="879" spans="11:29" x14ac:dyDescent="0.45">
      <c r="K879"/>
      <c r="S879"/>
      <c r="T879"/>
      <c r="U879"/>
      <c r="V879"/>
      <c r="W879"/>
      <c r="X879"/>
      <c r="Y879"/>
      <c r="Z879"/>
      <c r="AA879"/>
      <c r="AB879"/>
      <c r="AC879"/>
    </row>
    <row r="880" spans="11:29" x14ac:dyDescent="0.45">
      <c r="K880"/>
      <c r="S880"/>
      <c r="T880"/>
      <c r="U880"/>
      <c r="V880"/>
      <c r="W880"/>
      <c r="X880"/>
      <c r="Y880"/>
      <c r="Z880"/>
      <c r="AA880"/>
      <c r="AB880"/>
      <c r="AC880"/>
    </row>
    <row r="881" spans="11:29" x14ac:dyDescent="0.45">
      <c r="K881"/>
      <c r="S881"/>
      <c r="T881"/>
      <c r="U881"/>
      <c r="V881"/>
      <c r="W881"/>
      <c r="X881"/>
      <c r="Y881"/>
      <c r="Z881"/>
      <c r="AA881"/>
      <c r="AB881"/>
      <c r="AC881"/>
    </row>
    <row r="882" spans="11:29" x14ac:dyDescent="0.45">
      <c r="K882"/>
      <c r="S882"/>
      <c r="T882"/>
      <c r="U882"/>
      <c r="V882"/>
      <c r="W882"/>
      <c r="X882"/>
      <c r="Y882"/>
      <c r="Z882"/>
      <c r="AA882"/>
      <c r="AB882"/>
      <c r="AC882"/>
    </row>
    <row r="883" spans="11:29" x14ac:dyDescent="0.45">
      <c r="K883"/>
      <c r="S883"/>
      <c r="T883"/>
      <c r="U883"/>
      <c r="V883"/>
      <c r="W883"/>
      <c r="X883"/>
      <c r="Y883"/>
      <c r="Z883"/>
      <c r="AA883"/>
      <c r="AB883"/>
      <c r="AC883"/>
    </row>
    <row r="884" spans="11:29" x14ac:dyDescent="0.45">
      <c r="K884"/>
      <c r="S884"/>
      <c r="T884"/>
      <c r="U884"/>
      <c r="V884"/>
      <c r="W884"/>
      <c r="X884"/>
      <c r="Y884"/>
      <c r="Z884"/>
      <c r="AA884"/>
      <c r="AB884"/>
      <c r="AC884"/>
    </row>
    <row r="885" spans="11:29" x14ac:dyDescent="0.45">
      <c r="K885"/>
      <c r="S885"/>
      <c r="T885"/>
      <c r="U885"/>
      <c r="V885"/>
      <c r="W885"/>
      <c r="X885"/>
      <c r="Y885"/>
      <c r="Z885"/>
      <c r="AA885"/>
      <c r="AB885"/>
      <c r="AC885"/>
    </row>
    <row r="886" spans="11:29" x14ac:dyDescent="0.45">
      <c r="K886"/>
      <c r="S886"/>
      <c r="T886"/>
      <c r="U886"/>
      <c r="V886"/>
      <c r="W886"/>
      <c r="X886"/>
      <c r="Y886"/>
      <c r="Z886"/>
      <c r="AA886"/>
      <c r="AB886"/>
      <c r="AC886"/>
    </row>
    <row r="887" spans="11:29" x14ac:dyDescent="0.45">
      <c r="K887"/>
      <c r="S887"/>
      <c r="T887"/>
      <c r="U887"/>
      <c r="V887"/>
      <c r="W887"/>
      <c r="X887"/>
      <c r="Y887"/>
      <c r="Z887"/>
      <c r="AA887"/>
      <c r="AB887"/>
      <c r="AC887"/>
    </row>
    <row r="888" spans="11:29" x14ac:dyDescent="0.45">
      <c r="K888"/>
      <c r="S888"/>
      <c r="T888"/>
      <c r="U888"/>
      <c r="V888"/>
      <c r="W888"/>
      <c r="X888"/>
      <c r="Y888"/>
      <c r="Z888"/>
      <c r="AA888"/>
      <c r="AB888"/>
      <c r="AC888"/>
    </row>
    <row r="889" spans="11:29" x14ac:dyDescent="0.45">
      <c r="K889"/>
      <c r="S889"/>
      <c r="T889"/>
      <c r="U889"/>
      <c r="V889"/>
      <c r="W889"/>
      <c r="X889"/>
      <c r="Y889"/>
      <c r="Z889"/>
      <c r="AA889"/>
      <c r="AB889"/>
      <c r="AC889"/>
    </row>
    <row r="890" spans="11:29" x14ac:dyDescent="0.45">
      <c r="K890"/>
      <c r="S890"/>
      <c r="T890"/>
      <c r="U890"/>
      <c r="V890"/>
      <c r="W890"/>
      <c r="X890"/>
      <c r="Y890"/>
      <c r="Z890"/>
      <c r="AA890"/>
      <c r="AB890"/>
      <c r="AC890"/>
    </row>
    <row r="891" spans="11:29" x14ac:dyDescent="0.45">
      <c r="K891"/>
      <c r="S891"/>
      <c r="T891"/>
      <c r="U891"/>
      <c r="V891"/>
      <c r="W891"/>
      <c r="X891"/>
      <c r="Y891"/>
      <c r="Z891"/>
      <c r="AA891"/>
      <c r="AB891"/>
      <c r="AC891"/>
    </row>
    <row r="892" spans="11:29" x14ac:dyDescent="0.45">
      <c r="K892"/>
      <c r="S892"/>
      <c r="T892"/>
      <c r="U892"/>
      <c r="V892"/>
      <c r="W892"/>
      <c r="X892"/>
      <c r="Y892"/>
      <c r="Z892"/>
      <c r="AA892"/>
      <c r="AB892"/>
      <c r="AC892"/>
    </row>
    <row r="893" spans="11:29" x14ac:dyDescent="0.45">
      <c r="K893"/>
      <c r="S893"/>
      <c r="T893"/>
      <c r="U893"/>
      <c r="V893"/>
      <c r="W893"/>
      <c r="X893"/>
      <c r="Y893"/>
      <c r="Z893"/>
      <c r="AA893"/>
      <c r="AB893"/>
      <c r="AC893"/>
    </row>
    <row r="894" spans="11:29" x14ac:dyDescent="0.45">
      <c r="K894"/>
      <c r="S894"/>
      <c r="T894"/>
      <c r="U894"/>
      <c r="V894"/>
      <c r="W894"/>
      <c r="X894"/>
      <c r="Y894"/>
      <c r="Z894"/>
      <c r="AA894"/>
      <c r="AB894"/>
      <c r="AC894"/>
    </row>
    <row r="895" spans="11:29" x14ac:dyDescent="0.45">
      <c r="K895"/>
      <c r="S895"/>
      <c r="T895"/>
      <c r="U895"/>
      <c r="V895"/>
      <c r="W895"/>
      <c r="X895"/>
      <c r="Y895"/>
      <c r="Z895"/>
      <c r="AA895"/>
      <c r="AB895"/>
      <c r="AC895"/>
    </row>
    <row r="896" spans="11:29" x14ac:dyDescent="0.45">
      <c r="K896"/>
      <c r="S896"/>
      <c r="T896"/>
      <c r="U896"/>
      <c r="V896"/>
      <c r="W896"/>
      <c r="X896"/>
      <c r="Y896"/>
      <c r="Z896"/>
      <c r="AA896"/>
      <c r="AB896"/>
      <c r="AC896"/>
    </row>
    <row r="897" spans="11:29" x14ac:dyDescent="0.45">
      <c r="K897"/>
      <c r="S897"/>
      <c r="T897"/>
      <c r="U897"/>
      <c r="V897"/>
      <c r="W897"/>
      <c r="X897"/>
      <c r="Y897"/>
      <c r="Z897"/>
      <c r="AA897"/>
      <c r="AB897"/>
      <c r="AC897"/>
    </row>
    <row r="898" spans="11:29" x14ac:dyDescent="0.45">
      <c r="K898"/>
      <c r="S898"/>
      <c r="T898"/>
      <c r="U898"/>
      <c r="V898"/>
      <c r="W898"/>
      <c r="X898"/>
      <c r="Y898"/>
      <c r="Z898"/>
      <c r="AA898"/>
      <c r="AB898"/>
      <c r="AC898"/>
    </row>
    <row r="899" spans="11:29" x14ac:dyDescent="0.45">
      <c r="K899"/>
      <c r="S899"/>
      <c r="T899"/>
      <c r="U899"/>
      <c r="V899"/>
      <c r="W899"/>
      <c r="X899"/>
      <c r="Y899"/>
      <c r="Z899"/>
      <c r="AA899"/>
      <c r="AB899"/>
      <c r="AC899"/>
    </row>
    <row r="900" spans="11:29" x14ac:dyDescent="0.45">
      <c r="K900"/>
      <c r="S900"/>
      <c r="T900"/>
      <c r="U900"/>
      <c r="V900"/>
      <c r="W900"/>
      <c r="X900"/>
      <c r="Y900"/>
      <c r="Z900"/>
      <c r="AA900"/>
      <c r="AB900"/>
      <c r="AC900"/>
    </row>
    <row r="901" spans="11:29" x14ac:dyDescent="0.45">
      <c r="K901"/>
      <c r="S901"/>
      <c r="T901"/>
      <c r="U901"/>
      <c r="V901"/>
      <c r="W901"/>
      <c r="X901"/>
      <c r="Y901"/>
      <c r="Z901"/>
      <c r="AA901"/>
      <c r="AB901"/>
      <c r="AC901"/>
    </row>
    <row r="902" spans="11:29" x14ac:dyDescent="0.45">
      <c r="K902"/>
      <c r="S902"/>
      <c r="T902"/>
      <c r="U902"/>
      <c r="V902"/>
      <c r="W902"/>
      <c r="X902"/>
      <c r="Y902"/>
      <c r="Z902"/>
      <c r="AA902"/>
      <c r="AB902"/>
      <c r="AC902"/>
    </row>
    <row r="903" spans="11:29" x14ac:dyDescent="0.45">
      <c r="K903"/>
      <c r="S903"/>
      <c r="T903"/>
      <c r="U903"/>
      <c r="V903"/>
      <c r="W903"/>
      <c r="X903"/>
      <c r="Y903"/>
      <c r="Z903"/>
      <c r="AA903"/>
      <c r="AB903"/>
      <c r="AC903"/>
    </row>
    <row r="904" spans="11:29" x14ac:dyDescent="0.45">
      <c r="K904"/>
      <c r="S904"/>
      <c r="T904"/>
      <c r="U904"/>
      <c r="V904"/>
      <c r="W904"/>
      <c r="X904"/>
      <c r="Y904"/>
      <c r="Z904"/>
      <c r="AA904"/>
      <c r="AB904"/>
      <c r="AC904"/>
    </row>
    <row r="905" spans="11:29" x14ac:dyDescent="0.45">
      <c r="K905"/>
      <c r="S905"/>
      <c r="T905"/>
      <c r="U905"/>
      <c r="V905"/>
      <c r="W905"/>
      <c r="X905"/>
      <c r="Y905"/>
      <c r="Z905"/>
      <c r="AA905"/>
      <c r="AB905"/>
      <c r="AC905"/>
    </row>
    <row r="906" spans="11:29" x14ac:dyDescent="0.45">
      <c r="K906"/>
      <c r="S906"/>
      <c r="T906"/>
      <c r="U906"/>
      <c r="V906"/>
      <c r="W906"/>
      <c r="X906"/>
      <c r="Y906"/>
      <c r="Z906"/>
      <c r="AA906"/>
      <c r="AB906"/>
      <c r="AC906"/>
    </row>
    <row r="907" spans="11:29" x14ac:dyDescent="0.45">
      <c r="K907"/>
      <c r="S907"/>
      <c r="T907"/>
      <c r="U907"/>
      <c r="V907"/>
      <c r="W907"/>
      <c r="X907"/>
      <c r="Y907"/>
      <c r="Z907"/>
      <c r="AA907"/>
      <c r="AB907"/>
      <c r="AC907"/>
    </row>
    <row r="908" spans="11:29" x14ac:dyDescent="0.45">
      <c r="K908"/>
      <c r="S908"/>
      <c r="T908"/>
      <c r="U908"/>
      <c r="V908"/>
      <c r="W908"/>
      <c r="X908"/>
      <c r="Y908"/>
      <c r="Z908"/>
      <c r="AA908"/>
      <c r="AB908"/>
      <c r="AC908"/>
    </row>
    <row r="909" spans="11:29" x14ac:dyDescent="0.45">
      <c r="K909"/>
      <c r="S909"/>
      <c r="T909"/>
      <c r="U909"/>
      <c r="V909"/>
      <c r="W909"/>
      <c r="X909"/>
      <c r="Y909"/>
      <c r="Z909"/>
      <c r="AA909"/>
      <c r="AB909"/>
      <c r="AC909"/>
    </row>
    <row r="910" spans="11:29" x14ac:dyDescent="0.45">
      <c r="K910"/>
      <c r="S910"/>
      <c r="T910"/>
      <c r="U910"/>
      <c r="V910"/>
      <c r="W910"/>
      <c r="X910"/>
      <c r="Y910"/>
      <c r="Z910"/>
      <c r="AA910"/>
      <c r="AB910"/>
      <c r="AC910"/>
    </row>
    <row r="911" spans="11:29" x14ac:dyDescent="0.45">
      <c r="K911"/>
      <c r="S911"/>
      <c r="T911"/>
      <c r="U911"/>
      <c r="V911"/>
      <c r="W911"/>
      <c r="X911"/>
      <c r="Y911"/>
      <c r="Z911"/>
      <c r="AA911"/>
      <c r="AB911"/>
      <c r="AC911"/>
    </row>
    <row r="912" spans="11:29" x14ac:dyDescent="0.45">
      <c r="K912"/>
      <c r="S912"/>
      <c r="T912"/>
      <c r="U912"/>
      <c r="V912"/>
      <c r="W912"/>
      <c r="X912"/>
      <c r="Y912"/>
      <c r="Z912"/>
      <c r="AA912"/>
      <c r="AB912"/>
      <c r="AC912"/>
    </row>
    <row r="913" spans="11:29" x14ac:dyDescent="0.45">
      <c r="K913"/>
      <c r="S913"/>
      <c r="T913"/>
      <c r="U913"/>
      <c r="V913"/>
      <c r="W913"/>
      <c r="X913"/>
      <c r="Y913"/>
      <c r="Z913"/>
      <c r="AA913"/>
      <c r="AB913"/>
      <c r="AC913"/>
    </row>
    <row r="914" spans="11:29" x14ac:dyDescent="0.45">
      <c r="K914"/>
      <c r="S914"/>
      <c r="T914"/>
      <c r="U914"/>
      <c r="V914"/>
      <c r="W914"/>
      <c r="X914"/>
      <c r="Y914"/>
      <c r="Z914"/>
      <c r="AA914"/>
      <c r="AB914"/>
      <c r="AC914"/>
    </row>
    <row r="915" spans="11:29" x14ac:dyDescent="0.45">
      <c r="K915"/>
      <c r="S915"/>
      <c r="T915"/>
      <c r="U915"/>
      <c r="V915"/>
      <c r="W915"/>
      <c r="X915"/>
      <c r="Y915"/>
      <c r="Z915"/>
      <c r="AA915"/>
      <c r="AB915"/>
      <c r="AC915"/>
    </row>
    <row r="916" spans="11:29" x14ac:dyDescent="0.45">
      <c r="K916"/>
      <c r="S916"/>
      <c r="T916"/>
      <c r="U916"/>
      <c r="V916"/>
      <c r="W916"/>
      <c r="X916"/>
      <c r="Y916"/>
      <c r="Z916"/>
      <c r="AA916"/>
      <c r="AB916"/>
      <c r="AC916"/>
    </row>
    <row r="917" spans="11:29" x14ac:dyDescent="0.45">
      <c r="K917"/>
      <c r="S917"/>
      <c r="T917"/>
      <c r="U917"/>
      <c r="V917"/>
      <c r="W917"/>
      <c r="X917"/>
      <c r="Y917"/>
      <c r="Z917"/>
      <c r="AA917"/>
      <c r="AB917"/>
      <c r="AC917"/>
    </row>
    <row r="918" spans="11:29" x14ac:dyDescent="0.45">
      <c r="K918"/>
      <c r="S918"/>
      <c r="T918"/>
      <c r="U918"/>
      <c r="V918"/>
      <c r="W918"/>
      <c r="X918"/>
      <c r="Y918"/>
      <c r="Z918"/>
      <c r="AA918"/>
      <c r="AB918"/>
      <c r="AC918"/>
    </row>
    <row r="919" spans="11:29" x14ac:dyDescent="0.45">
      <c r="K919"/>
      <c r="S919"/>
      <c r="T919"/>
      <c r="U919"/>
      <c r="V919"/>
      <c r="W919"/>
      <c r="X919"/>
      <c r="Y919"/>
      <c r="Z919"/>
      <c r="AA919"/>
      <c r="AB919"/>
      <c r="AC919"/>
    </row>
    <row r="920" spans="11:29" x14ac:dyDescent="0.45">
      <c r="K920"/>
      <c r="S920"/>
      <c r="T920"/>
      <c r="U920"/>
      <c r="V920"/>
      <c r="W920"/>
      <c r="X920"/>
      <c r="Y920"/>
      <c r="Z920"/>
      <c r="AA920"/>
      <c r="AB920"/>
      <c r="AC920"/>
    </row>
    <row r="921" spans="11:29" x14ac:dyDescent="0.45">
      <c r="K921"/>
      <c r="S921"/>
      <c r="T921"/>
      <c r="U921"/>
      <c r="V921"/>
      <c r="W921"/>
      <c r="X921"/>
      <c r="Y921"/>
      <c r="Z921"/>
      <c r="AA921"/>
      <c r="AB921"/>
      <c r="AC921"/>
    </row>
    <row r="922" spans="11:29" x14ac:dyDescent="0.45">
      <c r="K922"/>
      <c r="S922"/>
      <c r="T922"/>
      <c r="U922"/>
      <c r="V922"/>
      <c r="W922"/>
      <c r="X922"/>
      <c r="Y922"/>
      <c r="Z922"/>
      <c r="AA922"/>
      <c r="AB922"/>
      <c r="AC922"/>
    </row>
    <row r="923" spans="11:29" x14ac:dyDescent="0.45">
      <c r="K923"/>
      <c r="S923"/>
      <c r="T923"/>
      <c r="U923"/>
      <c r="V923"/>
      <c r="W923"/>
      <c r="X923"/>
      <c r="Y923"/>
      <c r="Z923"/>
      <c r="AA923"/>
      <c r="AB923"/>
      <c r="AC923"/>
    </row>
    <row r="924" spans="11:29" x14ac:dyDescent="0.45">
      <c r="K924"/>
      <c r="S924"/>
      <c r="T924"/>
      <c r="U924"/>
      <c r="V924"/>
      <c r="W924"/>
      <c r="X924"/>
      <c r="Y924"/>
      <c r="Z924"/>
      <c r="AA924"/>
      <c r="AB924"/>
      <c r="AC924"/>
    </row>
    <row r="925" spans="11:29" x14ac:dyDescent="0.45">
      <c r="K925"/>
      <c r="S925"/>
      <c r="T925"/>
      <c r="U925"/>
      <c r="V925"/>
      <c r="W925"/>
      <c r="X925"/>
      <c r="Y925"/>
      <c r="Z925"/>
      <c r="AA925"/>
      <c r="AB925"/>
      <c r="AC925"/>
    </row>
    <row r="926" spans="11:29" x14ac:dyDescent="0.45">
      <c r="K926"/>
      <c r="S926"/>
      <c r="T926"/>
      <c r="U926"/>
      <c r="V926"/>
      <c r="W926"/>
      <c r="X926"/>
      <c r="Y926"/>
      <c r="Z926"/>
      <c r="AA926"/>
      <c r="AB926"/>
      <c r="AC926"/>
    </row>
    <row r="927" spans="11:29" x14ac:dyDescent="0.45">
      <c r="K927"/>
      <c r="S927"/>
      <c r="T927"/>
      <c r="U927"/>
      <c r="V927"/>
      <c r="W927"/>
      <c r="X927"/>
      <c r="Y927"/>
      <c r="Z927"/>
      <c r="AA927"/>
      <c r="AB927"/>
      <c r="AC927"/>
    </row>
    <row r="928" spans="11:29" x14ac:dyDescent="0.45">
      <c r="K928"/>
      <c r="S928"/>
      <c r="T928"/>
      <c r="U928"/>
      <c r="V928"/>
      <c r="W928"/>
      <c r="X928"/>
      <c r="Y928"/>
      <c r="Z928"/>
      <c r="AA928"/>
      <c r="AB928"/>
      <c r="AC928"/>
    </row>
    <row r="929" spans="11:29" x14ac:dyDescent="0.45">
      <c r="K929"/>
      <c r="S929"/>
      <c r="T929"/>
      <c r="U929"/>
      <c r="V929"/>
      <c r="W929"/>
      <c r="X929"/>
      <c r="Y929"/>
      <c r="Z929"/>
      <c r="AA929"/>
      <c r="AB929"/>
      <c r="AC929"/>
    </row>
    <row r="930" spans="11:29" x14ac:dyDescent="0.45">
      <c r="K930"/>
      <c r="S930"/>
      <c r="T930"/>
      <c r="U930"/>
      <c r="V930"/>
      <c r="W930"/>
      <c r="X930"/>
      <c r="Y930"/>
      <c r="Z930"/>
      <c r="AA930"/>
      <c r="AB930"/>
      <c r="AC930"/>
    </row>
    <row r="931" spans="11:29" x14ac:dyDescent="0.45">
      <c r="K931"/>
      <c r="S931"/>
      <c r="T931"/>
      <c r="U931"/>
      <c r="V931"/>
      <c r="W931"/>
      <c r="X931"/>
      <c r="Y931"/>
      <c r="Z931"/>
      <c r="AA931"/>
      <c r="AB931"/>
      <c r="AC931"/>
    </row>
    <row r="932" spans="11:29" x14ac:dyDescent="0.45">
      <c r="K932"/>
      <c r="S932"/>
      <c r="T932"/>
      <c r="U932"/>
      <c r="V932"/>
      <c r="W932"/>
      <c r="X932"/>
      <c r="Y932"/>
      <c r="Z932"/>
      <c r="AA932"/>
      <c r="AB932"/>
      <c r="AC932"/>
    </row>
    <row r="933" spans="11:29" x14ac:dyDescent="0.45">
      <c r="K933"/>
      <c r="S933"/>
      <c r="T933"/>
      <c r="U933"/>
      <c r="V933"/>
      <c r="W933"/>
      <c r="X933"/>
      <c r="Y933"/>
      <c r="Z933"/>
      <c r="AA933"/>
      <c r="AB933"/>
      <c r="AC933"/>
    </row>
    <row r="934" spans="11:29" x14ac:dyDescent="0.45">
      <c r="K934"/>
      <c r="S934"/>
      <c r="T934"/>
      <c r="U934"/>
      <c r="V934"/>
      <c r="W934"/>
      <c r="X934"/>
      <c r="Y934"/>
      <c r="Z934"/>
      <c r="AA934"/>
      <c r="AB934"/>
      <c r="AC934"/>
    </row>
    <row r="935" spans="11:29" x14ac:dyDescent="0.45">
      <c r="K935"/>
      <c r="S935"/>
      <c r="T935"/>
      <c r="U935"/>
      <c r="V935"/>
      <c r="W935"/>
      <c r="X935"/>
      <c r="Y935"/>
      <c r="Z935"/>
      <c r="AA935"/>
      <c r="AB935"/>
      <c r="AC935"/>
    </row>
    <row r="936" spans="11:29" x14ac:dyDescent="0.45">
      <c r="K936"/>
      <c r="S936"/>
      <c r="T936"/>
      <c r="U936"/>
      <c r="V936"/>
      <c r="W936"/>
      <c r="X936"/>
      <c r="Y936"/>
      <c r="Z936"/>
      <c r="AA936"/>
      <c r="AB936"/>
      <c r="AC936"/>
    </row>
    <row r="937" spans="11:29" x14ac:dyDescent="0.45">
      <c r="K937"/>
      <c r="S937"/>
      <c r="T937"/>
      <c r="U937"/>
      <c r="V937"/>
      <c r="W937"/>
      <c r="X937"/>
      <c r="Y937"/>
      <c r="Z937"/>
      <c r="AA937"/>
      <c r="AB937"/>
      <c r="AC937"/>
    </row>
    <row r="938" spans="11:29" x14ac:dyDescent="0.45">
      <c r="K938"/>
      <c r="S938"/>
      <c r="T938"/>
      <c r="U938"/>
      <c r="V938"/>
      <c r="W938"/>
      <c r="X938"/>
      <c r="Y938"/>
      <c r="Z938"/>
      <c r="AA938"/>
      <c r="AB938"/>
      <c r="AC938"/>
    </row>
    <row r="939" spans="11:29" x14ac:dyDescent="0.45">
      <c r="K939"/>
      <c r="S939"/>
      <c r="T939"/>
      <c r="U939"/>
      <c r="V939"/>
      <c r="W939"/>
      <c r="X939"/>
      <c r="Y939"/>
      <c r="Z939"/>
      <c r="AA939"/>
      <c r="AB939"/>
      <c r="AC939"/>
    </row>
    <row r="940" spans="11:29" x14ac:dyDescent="0.45">
      <c r="K940"/>
      <c r="S940"/>
      <c r="T940"/>
      <c r="U940"/>
      <c r="V940"/>
      <c r="W940"/>
      <c r="X940"/>
      <c r="Y940"/>
      <c r="Z940"/>
      <c r="AA940"/>
      <c r="AB940"/>
      <c r="AC940"/>
    </row>
    <row r="941" spans="11:29" x14ac:dyDescent="0.45">
      <c r="K941"/>
      <c r="S941"/>
      <c r="T941"/>
      <c r="U941"/>
      <c r="V941"/>
      <c r="W941"/>
      <c r="X941"/>
      <c r="Y941"/>
      <c r="Z941"/>
      <c r="AA941"/>
      <c r="AB941"/>
      <c r="AC941"/>
    </row>
    <row r="942" spans="11:29" x14ac:dyDescent="0.45">
      <c r="K942"/>
      <c r="S942"/>
      <c r="T942"/>
      <c r="U942"/>
      <c r="V942"/>
      <c r="W942"/>
      <c r="X942"/>
      <c r="Y942"/>
      <c r="Z942"/>
      <c r="AA942"/>
      <c r="AB942"/>
      <c r="AC942"/>
    </row>
    <row r="943" spans="11:29" x14ac:dyDescent="0.45">
      <c r="K943"/>
      <c r="S943"/>
      <c r="T943"/>
      <c r="U943"/>
      <c r="V943"/>
      <c r="W943"/>
      <c r="X943"/>
      <c r="Y943"/>
      <c r="Z943"/>
      <c r="AA943"/>
      <c r="AB943"/>
      <c r="AC943"/>
    </row>
    <row r="944" spans="11:29" x14ac:dyDescent="0.45">
      <c r="K944"/>
      <c r="S944"/>
      <c r="T944"/>
      <c r="U944"/>
      <c r="V944"/>
      <c r="W944"/>
      <c r="X944"/>
      <c r="Y944"/>
      <c r="Z944"/>
      <c r="AA944"/>
      <c r="AB944"/>
      <c r="AC944"/>
    </row>
    <row r="945" spans="11:29" x14ac:dyDescent="0.45">
      <c r="K945"/>
      <c r="S945"/>
      <c r="T945"/>
      <c r="U945"/>
      <c r="V945"/>
      <c r="W945"/>
      <c r="X945"/>
      <c r="Y945"/>
      <c r="Z945"/>
      <c r="AA945"/>
      <c r="AB945"/>
      <c r="AC945"/>
    </row>
    <row r="946" spans="11:29" x14ac:dyDescent="0.45">
      <c r="K946"/>
      <c r="S946"/>
      <c r="T946"/>
      <c r="U946"/>
      <c r="V946"/>
      <c r="W946"/>
      <c r="X946"/>
      <c r="Y946"/>
      <c r="Z946"/>
      <c r="AA946"/>
      <c r="AB946"/>
      <c r="AC946"/>
    </row>
    <row r="947" spans="11:29" x14ac:dyDescent="0.45">
      <c r="K947"/>
      <c r="S947"/>
      <c r="T947"/>
      <c r="U947"/>
      <c r="V947"/>
      <c r="W947"/>
      <c r="X947"/>
      <c r="Y947"/>
      <c r="Z947"/>
      <c r="AA947"/>
      <c r="AB947"/>
      <c r="AC947"/>
    </row>
    <row r="948" spans="11:29" x14ac:dyDescent="0.45">
      <c r="K948"/>
      <c r="S948"/>
      <c r="T948"/>
      <c r="U948"/>
      <c r="V948"/>
      <c r="W948"/>
      <c r="X948"/>
      <c r="Y948"/>
      <c r="Z948"/>
      <c r="AA948"/>
      <c r="AB948"/>
      <c r="AC948"/>
    </row>
    <row r="949" spans="11:29" x14ac:dyDescent="0.45">
      <c r="K949"/>
      <c r="S949"/>
      <c r="T949"/>
      <c r="U949"/>
      <c r="V949"/>
      <c r="W949"/>
      <c r="X949"/>
      <c r="Y949"/>
      <c r="Z949"/>
      <c r="AA949"/>
      <c r="AB949"/>
      <c r="AC949"/>
    </row>
    <row r="950" spans="11:29" x14ac:dyDescent="0.45">
      <c r="K950"/>
      <c r="S950"/>
      <c r="T950"/>
      <c r="U950"/>
      <c r="V950"/>
      <c r="W950"/>
      <c r="X950"/>
      <c r="Y950"/>
      <c r="Z950"/>
      <c r="AA950"/>
      <c r="AB950"/>
      <c r="AC950"/>
    </row>
    <row r="951" spans="11:29" x14ac:dyDescent="0.45">
      <c r="K951"/>
      <c r="S951"/>
      <c r="T951"/>
      <c r="U951"/>
      <c r="V951"/>
      <c r="W951"/>
      <c r="X951"/>
      <c r="Y951"/>
      <c r="Z951"/>
      <c r="AA951"/>
      <c r="AB951"/>
      <c r="AC951"/>
    </row>
    <row r="952" spans="11:29" x14ac:dyDescent="0.45">
      <c r="K952"/>
      <c r="S952"/>
      <c r="T952"/>
      <c r="U952"/>
      <c r="V952"/>
      <c r="W952"/>
      <c r="X952"/>
      <c r="Y952"/>
      <c r="Z952"/>
      <c r="AA952"/>
      <c r="AB952"/>
      <c r="AC952"/>
    </row>
    <row r="953" spans="11:29" x14ac:dyDescent="0.45">
      <c r="K953"/>
      <c r="S953"/>
      <c r="T953"/>
      <c r="U953"/>
      <c r="V953"/>
      <c r="W953"/>
      <c r="X953"/>
      <c r="Y953"/>
      <c r="Z953"/>
      <c r="AA953"/>
      <c r="AB953"/>
      <c r="AC953"/>
    </row>
    <row r="954" spans="11:29" x14ac:dyDescent="0.45">
      <c r="K954"/>
      <c r="S954"/>
      <c r="T954"/>
      <c r="U954"/>
      <c r="V954"/>
      <c r="W954"/>
      <c r="X954"/>
      <c r="Y954"/>
      <c r="Z954"/>
      <c r="AA954"/>
      <c r="AB954"/>
      <c r="AC954"/>
    </row>
    <row r="955" spans="11:29" x14ac:dyDescent="0.45">
      <c r="K955"/>
      <c r="S955"/>
      <c r="T955"/>
      <c r="U955"/>
      <c r="V955"/>
      <c r="W955"/>
      <c r="X955"/>
      <c r="Y955"/>
      <c r="Z955"/>
      <c r="AA955"/>
      <c r="AB955"/>
      <c r="AC955"/>
    </row>
    <row r="956" spans="11:29" x14ac:dyDescent="0.45">
      <c r="K956"/>
      <c r="S956"/>
      <c r="T956"/>
      <c r="U956"/>
      <c r="V956"/>
      <c r="W956"/>
      <c r="X956"/>
      <c r="Y956"/>
      <c r="Z956"/>
      <c r="AA956"/>
      <c r="AB956"/>
      <c r="AC956"/>
    </row>
    <row r="957" spans="11:29" x14ac:dyDescent="0.45">
      <c r="K957"/>
      <c r="S957"/>
      <c r="T957"/>
      <c r="U957"/>
      <c r="V957"/>
      <c r="W957"/>
      <c r="X957"/>
      <c r="Y957"/>
      <c r="Z957"/>
      <c r="AA957"/>
      <c r="AB957"/>
      <c r="AC957"/>
    </row>
    <row r="958" spans="11:29" x14ac:dyDescent="0.45">
      <c r="K958"/>
      <c r="S958"/>
      <c r="T958"/>
      <c r="U958"/>
      <c r="V958"/>
      <c r="W958"/>
      <c r="X958"/>
      <c r="Y958"/>
      <c r="Z958"/>
      <c r="AA958"/>
      <c r="AB958"/>
      <c r="AC958"/>
    </row>
    <row r="959" spans="11:29" x14ac:dyDescent="0.45">
      <c r="K959"/>
      <c r="S959"/>
      <c r="T959"/>
      <c r="U959"/>
      <c r="V959"/>
      <c r="W959"/>
      <c r="X959"/>
      <c r="Y959"/>
      <c r="Z959"/>
      <c r="AA959"/>
      <c r="AB959"/>
      <c r="AC959"/>
    </row>
    <row r="960" spans="11:29" x14ac:dyDescent="0.45">
      <c r="K960"/>
      <c r="S960"/>
      <c r="T960"/>
      <c r="U960"/>
      <c r="V960"/>
      <c r="W960"/>
      <c r="X960"/>
      <c r="Y960"/>
      <c r="Z960"/>
      <c r="AA960"/>
      <c r="AB960"/>
      <c r="AC960"/>
    </row>
    <row r="961" spans="11:29" x14ac:dyDescent="0.45">
      <c r="K961"/>
      <c r="S961"/>
      <c r="T961"/>
      <c r="U961"/>
      <c r="V961"/>
      <c r="W961"/>
      <c r="X961"/>
      <c r="Y961"/>
      <c r="Z961"/>
      <c r="AA961"/>
      <c r="AB961"/>
      <c r="AC961"/>
    </row>
    <row r="962" spans="11:29" x14ac:dyDescent="0.45">
      <c r="K962"/>
      <c r="S962"/>
      <c r="T962"/>
      <c r="U962"/>
      <c r="V962"/>
      <c r="W962"/>
      <c r="X962"/>
      <c r="Y962"/>
      <c r="Z962"/>
      <c r="AA962"/>
      <c r="AB962"/>
      <c r="AC962"/>
    </row>
    <row r="963" spans="11:29" x14ac:dyDescent="0.45">
      <c r="K963"/>
      <c r="S963"/>
      <c r="T963"/>
      <c r="U963"/>
      <c r="V963"/>
      <c r="W963"/>
      <c r="X963"/>
      <c r="Y963"/>
      <c r="Z963"/>
      <c r="AA963"/>
      <c r="AB963"/>
      <c r="AC963"/>
    </row>
    <row r="964" spans="11:29" x14ac:dyDescent="0.45">
      <c r="K964"/>
      <c r="S964"/>
      <c r="T964"/>
      <c r="U964"/>
      <c r="V964"/>
      <c r="W964"/>
      <c r="X964"/>
      <c r="Y964"/>
      <c r="Z964"/>
      <c r="AA964"/>
      <c r="AB964"/>
      <c r="AC964"/>
    </row>
    <row r="965" spans="11:29" x14ac:dyDescent="0.45">
      <c r="K965"/>
      <c r="S965"/>
      <c r="T965"/>
      <c r="U965"/>
      <c r="V965"/>
      <c r="W965"/>
      <c r="X965"/>
      <c r="Y965"/>
      <c r="Z965"/>
      <c r="AA965"/>
      <c r="AB965"/>
      <c r="AC965"/>
    </row>
    <row r="966" spans="11:29" x14ac:dyDescent="0.45">
      <c r="K966"/>
      <c r="S966"/>
      <c r="T966"/>
      <c r="U966"/>
      <c r="V966"/>
      <c r="W966"/>
      <c r="X966"/>
      <c r="Y966"/>
      <c r="Z966"/>
      <c r="AA966"/>
      <c r="AB966"/>
      <c r="AC966"/>
    </row>
    <row r="967" spans="11:29" x14ac:dyDescent="0.45">
      <c r="K967"/>
      <c r="S967"/>
      <c r="T967"/>
      <c r="U967"/>
      <c r="V967"/>
      <c r="W967"/>
      <c r="X967"/>
      <c r="Y967"/>
      <c r="Z967"/>
      <c r="AA967"/>
      <c r="AB967"/>
      <c r="AC967"/>
    </row>
    <row r="968" spans="11:29" x14ac:dyDescent="0.45">
      <c r="K968"/>
      <c r="S968"/>
      <c r="T968"/>
      <c r="U968"/>
      <c r="V968"/>
      <c r="W968"/>
      <c r="X968"/>
      <c r="Y968"/>
      <c r="Z968"/>
      <c r="AA968"/>
      <c r="AB968"/>
      <c r="AC968"/>
    </row>
    <row r="969" spans="11:29" x14ac:dyDescent="0.45">
      <c r="K969"/>
      <c r="S969"/>
      <c r="T969"/>
      <c r="U969"/>
      <c r="V969"/>
      <c r="W969"/>
      <c r="X969"/>
      <c r="Y969"/>
      <c r="Z969"/>
      <c r="AA969"/>
      <c r="AB969"/>
      <c r="AC969"/>
    </row>
    <row r="970" spans="11:29" x14ac:dyDescent="0.45">
      <c r="K970"/>
      <c r="S970"/>
      <c r="T970"/>
      <c r="U970"/>
      <c r="V970"/>
      <c r="W970"/>
      <c r="X970"/>
      <c r="Y970"/>
      <c r="Z970"/>
      <c r="AA970"/>
      <c r="AB970"/>
      <c r="AC970"/>
    </row>
    <row r="971" spans="11:29" x14ac:dyDescent="0.45">
      <c r="K971"/>
      <c r="S971"/>
      <c r="T971"/>
      <c r="U971"/>
      <c r="V971"/>
      <c r="W971"/>
      <c r="X971"/>
      <c r="Y971"/>
      <c r="Z971"/>
      <c r="AA971"/>
      <c r="AB971"/>
      <c r="AC971"/>
    </row>
    <row r="972" spans="11:29" x14ac:dyDescent="0.45">
      <c r="K972"/>
      <c r="S972"/>
      <c r="T972"/>
      <c r="U972"/>
      <c r="V972"/>
      <c r="W972"/>
      <c r="X972"/>
      <c r="Y972"/>
      <c r="Z972"/>
      <c r="AA972"/>
      <c r="AB972"/>
      <c r="AC972"/>
    </row>
    <row r="973" spans="11:29" x14ac:dyDescent="0.45">
      <c r="K973"/>
      <c r="S973"/>
      <c r="T973"/>
      <c r="U973"/>
      <c r="V973"/>
      <c r="W973"/>
      <c r="X973"/>
      <c r="Y973"/>
      <c r="Z973"/>
      <c r="AA973"/>
      <c r="AB973"/>
      <c r="AC973"/>
    </row>
    <row r="974" spans="11:29" x14ac:dyDescent="0.45">
      <c r="K974"/>
      <c r="S974"/>
      <c r="T974"/>
      <c r="U974"/>
      <c r="V974"/>
      <c r="W974"/>
      <c r="X974"/>
      <c r="Y974"/>
      <c r="Z974"/>
      <c r="AA974"/>
      <c r="AB974"/>
      <c r="AC974"/>
    </row>
    <row r="975" spans="11:29" x14ac:dyDescent="0.45">
      <c r="K975"/>
      <c r="S975"/>
      <c r="T975"/>
      <c r="U975"/>
      <c r="V975"/>
      <c r="W975"/>
      <c r="X975"/>
      <c r="Y975"/>
      <c r="Z975"/>
      <c r="AA975"/>
      <c r="AB975"/>
      <c r="AC975"/>
    </row>
    <row r="976" spans="11:29" x14ac:dyDescent="0.45">
      <c r="K976"/>
      <c r="S976"/>
      <c r="T976"/>
      <c r="U976"/>
      <c r="V976"/>
      <c r="W976"/>
      <c r="X976"/>
      <c r="Y976"/>
      <c r="Z976"/>
      <c r="AA976"/>
      <c r="AB976"/>
      <c r="AC976"/>
    </row>
    <row r="977" spans="11:29" x14ac:dyDescent="0.45">
      <c r="K977"/>
      <c r="S977"/>
      <c r="T977"/>
      <c r="U977"/>
      <c r="V977"/>
      <c r="W977"/>
      <c r="X977"/>
      <c r="Y977"/>
      <c r="Z977"/>
      <c r="AA977"/>
      <c r="AB977"/>
      <c r="AC977"/>
    </row>
    <row r="978" spans="11:29" x14ac:dyDescent="0.45">
      <c r="K978"/>
      <c r="S978"/>
      <c r="T978"/>
      <c r="U978"/>
      <c r="V978"/>
      <c r="W978"/>
      <c r="X978"/>
      <c r="Y978"/>
      <c r="Z978"/>
      <c r="AA978"/>
      <c r="AB978"/>
      <c r="AC978"/>
    </row>
    <row r="979" spans="11:29" x14ac:dyDescent="0.45">
      <c r="K979"/>
      <c r="S979"/>
      <c r="T979"/>
      <c r="U979"/>
      <c r="V979"/>
      <c r="W979"/>
      <c r="X979"/>
      <c r="Y979"/>
      <c r="Z979"/>
      <c r="AA979"/>
      <c r="AB979"/>
      <c r="AC979"/>
    </row>
    <row r="980" spans="11:29" x14ac:dyDescent="0.45">
      <c r="K980"/>
      <c r="S980"/>
      <c r="T980"/>
      <c r="U980"/>
      <c r="V980"/>
      <c r="W980"/>
      <c r="X980"/>
      <c r="Y980"/>
      <c r="Z980"/>
      <c r="AA980"/>
      <c r="AB980"/>
      <c r="AC980"/>
    </row>
    <row r="981" spans="11:29" x14ac:dyDescent="0.45">
      <c r="K981"/>
      <c r="S981"/>
      <c r="T981"/>
      <c r="U981"/>
      <c r="V981"/>
      <c r="W981"/>
      <c r="X981"/>
      <c r="Y981"/>
      <c r="Z981"/>
      <c r="AA981"/>
      <c r="AB981"/>
      <c r="AC981"/>
    </row>
    <row r="982" spans="11:29" x14ac:dyDescent="0.45">
      <c r="K982"/>
      <c r="S982"/>
      <c r="T982"/>
      <c r="U982"/>
      <c r="V982"/>
      <c r="W982"/>
      <c r="X982"/>
      <c r="Y982"/>
      <c r="Z982"/>
      <c r="AA982"/>
      <c r="AB982"/>
      <c r="AC982"/>
    </row>
    <row r="983" spans="11:29" x14ac:dyDescent="0.45">
      <c r="K983"/>
      <c r="S983"/>
      <c r="T983"/>
      <c r="U983"/>
      <c r="V983"/>
      <c r="W983"/>
      <c r="X983"/>
      <c r="Y983"/>
      <c r="Z983"/>
      <c r="AA983"/>
      <c r="AB983"/>
      <c r="AC983"/>
    </row>
    <row r="984" spans="11:29" x14ac:dyDescent="0.45">
      <c r="K984"/>
      <c r="S984"/>
      <c r="T984"/>
      <c r="U984"/>
      <c r="V984"/>
      <c r="W984"/>
      <c r="X984"/>
      <c r="Y984"/>
      <c r="Z984"/>
      <c r="AA984"/>
      <c r="AB984"/>
      <c r="AC984"/>
    </row>
    <row r="985" spans="11:29" x14ac:dyDescent="0.45">
      <c r="K985"/>
      <c r="S985"/>
      <c r="T985"/>
      <c r="U985"/>
      <c r="V985"/>
      <c r="W985"/>
      <c r="X985"/>
      <c r="Y985"/>
      <c r="Z985"/>
      <c r="AA985"/>
      <c r="AB985"/>
      <c r="AC985"/>
    </row>
    <row r="986" spans="11:29" x14ac:dyDescent="0.45">
      <c r="K986"/>
      <c r="S986"/>
      <c r="T986"/>
      <c r="U986"/>
      <c r="V986"/>
      <c r="W986"/>
      <c r="X986"/>
      <c r="Y986"/>
      <c r="Z986"/>
      <c r="AA986"/>
      <c r="AB986"/>
      <c r="AC986"/>
    </row>
    <row r="987" spans="11:29" x14ac:dyDescent="0.45">
      <c r="K987"/>
      <c r="S987"/>
      <c r="T987"/>
      <c r="U987"/>
      <c r="V987"/>
      <c r="W987"/>
      <c r="X987"/>
      <c r="Y987"/>
      <c r="Z987"/>
      <c r="AA987"/>
      <c r="AB987"/>
      <c r="AC987"/>
    </row>
    <row r="988" spans="11:29" x14ac:dyDescent="0.45">
      <c r="K988"/>
      <c r="S988"/>
      <c r="T988"/>
      <c r="U988"/>
      <c r="V988"/>
      <c r="W988"/>
      <c r="X988"/>
      <c r="Y988"/>
      <c r="Z988"/>
      <c r="AA988"/>
      <c r="AB988"/>
      <c r="AC988"/>
    </row>
    <row r="989" spans="11:29" x14ac:dyDescent="0.45">
      <c r="K989"/>
      <c r="S989"/>
      <c r="T989"/>
      <c r="U989"/>
      <c r="V989"/>
      <c r="W989"/>
      <c r="X989"/>
      <c r="Y989"/>
      <c r="Z989"/>
      <c r="AA989"/>
      <c r="AB989"/>
      <c r="AC989"/>
    </row>
    <row r="990" spans="11:29" x14ac:dyDescent="0.45">
      <c r="K990"/>
      <c r="S990"/>
      <c r="T990"/>
      <c r="U990"/>
      <c r="V990"/>
      <c r="W990"/>
      <c r="X990"/>
      <c r="Y990"/>
      <c r="Z990"/>
      <c r="AA990"/>
      <c r="AB990"/>
      <c r="AC990"/>
    </row>
    <row r="991" spans="11:29" x14ac:dyDescent="0.45">
      <c r="K991"/>
      <c r="S991"/>
      <c r="T991"/>
      <c r="U991"/>
      <c r="V991"/>
      <c r="W991"/>
      <c r="X991"/>
      <c r="Y991"/>
      <c r="Z991"/>
      <c r="AA991"/>
      <c r="AB991"/>
      <c r="AC991"/>
    </row>
    <row r="992" spans="11:29" x14ac:dyDescent="0.45">
      <c r="K992"/>
      <c r="S992"/>
      <c r="T992"/>
      <c r="U992"/>
      <c r="V992"/>
      <c r="W992"/>
      <c r="X992"/>
      <c r="Y992"/>
      <c r="Z992"/>
      <c r="AA992"/>
      <c r="AB992"/>
      <c r="AC992"/>
    </row>
    <row r="993" spans="11:29" x14ac:dyDescent="0.45">
      <c r="K993"/>
      <c r="S993"/>
      <c r="T993"/>
      <c r="U993"/>
      <c r="V993"/>
      <c r="W993"/>
      <c r="X993"/>
      <c r="Y993"/>
      <c r="Z993"/>
      <c r="AA993"/>
      <c r="AB993"/>
      <c r="AC993"/>
    </row>
    <row r="994" spans="11:29" x14ac:dyDescent="0.45">
      <c r="K994"/>
      <c r="S994"/>
      <c r="T994"/>
      <c r="U994"/>
      <c r="V994"/>
      <c r="W994"/>
      <c r="X994"/>
      <c r="Y994"/>
      <c r="Z994"/>
      <c r="AA994"/>
      <c r="AB994"/>
      <c r="AC994"/>
    </row>
    <row r="995" spans="11:29" x14ac:dyDescent="0.45">
      <c r="K995"/>
      <c r="S995"/>
      <c r="T995"/>
      <c r="U995"/>
      <c r="V995"/>
      <c r="W995"/>
      <c r="X995"/>
      <c r="Y995"/>
      <c r="Z995"/>
      <c r="AA995"/>
      <c r="AB995"/>
      <c r="AC995"/>
    </row>
    <row r="996" spans="11:29" x14ac:dyDescent="0.45">
      <c r="K996"/>
      <c r="S996"/>
      <c r="T996"/>
      <c r="U996"/>
      <c r="V996"/>
      <c r="W996"/>
      <c r="X996"/>
      <c r="Y996"/>
      <c r="Z996"/>
      <c r="AA996"/>
      <c r="AB996"/>
      <c r="AC996"/>
    </row>
    <row r="997" spans="11:29" x14ac:dyDescent="0.45">
      <c r="K997"/>
      <c r="S997"/>
      <c r="T997"/>
      <c r="U997"/>
      <c r="V997"/>
      <c r="W997"/>
      <c r="X997"/>
      <c r="Y997"/>
      <c r="Z997"/>
      <c r="AA997"/>
      <c r="AB997"/>
      <c r="AC997"/>
    </row>
    <row r="998" spans="11:29" x14ac:dyDescent="0.45">
      <c r="K998"/>
      <c r="S998"/>
      <c r="T998"/>
      <c r="U998"/>
      <c r="V998"/>
      <c r="W998"/>
      <c r="X998"/>
      <c r="Y998"/>
      <c r="Z998"/>
      <c r="AA998"/>
      <c r="AB998"/>
      <c r="AC998"/>
    </row>
    <row r="999" spans="11:29" x14ac:dyDescent="0.45">
      <c r="K999"/>
      <c r="S999"/>
      <c r="T999"/>
      <c r="U999"/>
      <c r="V999"/>
      <c r="W999"/>
      <c r="X999"/>
      <c r="Y999"/>
      <c r="Z999"/>
      <c r="AA999"/>
      <c r="AB999"/>
      <c r="AC999"/>
    </row>
    <row r="1000" spans="11:29" x14ac:dyDescent="0.45">
      <c r="K1000"/>
      <c r="S1000"/>
      <c r="T1000"/>
      <c r="U1000"/>
      <c r="V1000"/>
      <c r="W1000"/>
      <c r="X1000"/>
      <c r="Y1000"/>
      <c r="Z1000"/>
      <c r="AA1000"/>
      <c r="AB1000"/>
      <c r="AC1000"/>
    </row>
    <row r="1001" spans="11:29" x14ac:dyDescent="0.45">
      <c r="K1001"/>
      <c r="S1001"/>
      <c r="T1001"/>
      <c r="U1001"/>
      <c r="V1001"/>
      <c r="W1001"/>
      <c r="X1001"/>
      <c r="Y1001"/>
      <c r="Z1001"/>
      <c r="AA1001"/>
      <c r="AB1001"/>
      <c r="AC1001"/>
    </row>
    <row r="1002" spans="11:29" x14ac:dyDescent="0.45">
      <c r="K1002"/>
      <c r="S1002"/>
      <c r="T1002"/>
      <c r="U1002"/>
      <c r="V1002"/>
      <c r="W1002"/>
      <c r="X1002"/>
      <c r="Y1002"/>
      <c r="Z1002"/>
      <c r="AA1002"/>
      <c r="AB1002"/>
      <c r="AC1002"/>
    </row>
    <row r="1003" spans="11:29" x14ac:dyDescent="0.45">
      <c r="K1003"/>
      <c r="S1003"/>
      <c r="T1003"/>
      <c r="U1003"/>
      <c r="V1003"/>
      <c r="W1003"/>
      <c r="X1003"/>
      <c r="Y1003"/>
      <c r="Z1003"/>
      <c r="AA1003"/>
      <c r="AB1003"/>
      <c r="AC1003"/>
    </row>
    <row r="1004" spans="11:29" x14ac:dyDescent="0.45">
      <c r="K1004"/>
      <c r="S1004"/>
      <c r="T1004"/>
      <c r="U1004"/>
      <c r="V1004"/>
      <c r="W1004"/>
      <c r="X1004"/>
      <c r="Y1004"/>
      <c r="Z1004"/>
      <c r="AA1004"/>
      <c r="AB1004"/>
      <c r="AC1004"/>
    </row>
    <row r="1005" spans="11:29" x14ac:dyDescent="0.45">
      <c r="K1005"/>
      <c r="S1005"/>
      <c r="T1005"/>
      <c r="U1005"/>
      <c r="V1005"/>
      <c r="W1005"/>
      <c r="X1005"/>
      <c r="Y1005"/>
      <c r="Z1005"/>
      <c r="AA1005"/>
      <c r="AB1005"/>
      <c r="AC1005"/>
    </row>
    <row r="1006" spans="11:29" x14ac:dyDescent="0.45">
      <c r="K1006"/>
      <c r="S1006"/>
      <c r="T1006"/>
      <c r="U1006"/>
      <c r="V1006"/>
      <c r="W1006"/>
      <c r="X1006"/>
      <c r="Y1006"/>
      <c r="Z1006"/>
      <c r="AA1006"/>
      <c r="AB1006"/>
      <c r="AC1006"/>
    </row>
    <row r="1007" spans="11:29" x14ac:dyDescent="0.45">
      <c r="K1007"/>
      <c r="S1007"/>
      <c r="T1007"/>
      <c r="U1007"/>
      <c r="V1007"/>
      <c r="W1007"/>
      <c r="X1007"/>
      <c r="Y1007"/>
      <c r="Z1007"/>
      <c r="AA1007"/>
      <c r="AB1007"/>
      <c r="AC1007"/>
    </row>
    <row r="1008" spans="11:29" x14ac:dyDescent="0.45">
      <c r="K1008"/>
      <c r="S1008"/>
      <c r="T1008"/>
      <c r="U1008"/>
      <c r="V1008"/>
      <c r="W1008"/>
      <c r="X1008"/>
      <c r="Y1008"/>
      <c r="Z1008"/>
      <c r="AA1008"/>
      <c r="AB1008"/>
      <c r="AC1008"/>
    </row>
    <row r="1009" spans="11:29" x14ac:dyDescent="0.45">
      <c r="K1009"/>
      <c r="S1009"/>
      <c r="T1009"/>
      <c r="U1009"/>
      <c r="V1009"/>
      <c r="W1009"/>
      <c r="X1009"/>
      <c r="Y1009"/>
      <c r="Z1009"/>
      <c r="AA1009"/>
      <c r="AB1009"/>
      <c r="AC1009"/>
    </row>
    <row r="1010" spans="11:29" x14ac:dyDescent="0.45">
      <c r="K1010"/>
      <c r="S1010"/>
      <c r="T1010"/>
      <c r="U1010"/>
      <c r="V1010"/>
      <c r="W1010"/>
      <c r="X1010"/>
      <c r="Y1010"/>
      <c r="Z1010"/>
      <c r="AA1010"/>
      <c r="AB1010"/>
      <c r="AC1010"/>
    </row>
    <row r="1011" spans="11:29" x14ac:dyDescent="0.45">
      <c r="K1011"/>
      <c r="S1011"/>
      <c r="T1011"/>
      <c r="U1011"/>
      <c r="V1011"/>
      <c r="W1011"/>
      <c r="X1011"/>
      <c r="Y1011"/>
      <c r="Z1011"/>
      <c r="AA1011"/>
      <c r="AB1011"/>
      <c r="AC1011"/>
    </row>
    <row r="1012" spans="11:29" x14ac:dyDescent="0.45">
      <c r="K1012"/>
      <c r="S1012"/>
      <c r="T1012"/>
      <c r="U1012"/>
      <c r="V1012"/>
      <c r="W1012"/>
      <c r="X1012"/>
      <c r="Y1012"/>
      <c r="Z1012"/>
      <c r="AA1012"/>
      <c r="AB1012"/>
      <c r="AC1012"/>
    </row>
    <row r="1013" spans="11:29" x14ac:dyDescent="0.45">
      <c r="K1013"/>
      <c r="S1013"/>
      <c r="T1013"/>
      <c r="U1013"/>
      <c r="V1013"/>
      <c r="W1013"/>
      <c r="X1013"/>
      <c r="Y1013"/>
      <c r="Z1013"/>
      <c r="AA1013"/>
      <c r="AB1013"/>
      <c r="AC1013"/>
    </row>
    <row r="1014" spans="11:29" x14ac:dyDescent="0.45">
      <c r="K1014"/>
      <c r="S1014"/>
      <c r="T1014"/>
      <c r="U1014"/>
      <c r="V1014"/>
      <c r="W1014"/>
      <c r="X1014"/>
      <c r="Y1014"/>
      <c r="Z1014"/>
      <c r="AA1014"/>
      <c r="AB1014"/>
      <c r="AC1014"/>
    </row>
    <row r="1015" spans="11:29" x14ac:dyDescent="0.45">
      <c r="K1015"/>
      <c r="S1015"/>
      <c r="T1015"/>
      <c r="U1015"/>
      <c r="V1015"/>
      <c r="W1015"/>
      <c r="X1015"/>
      <c r="Y1015"/>
      <c r="Z1015"/>
      <c r="AA1015"/>
      <c r="AB1015"/>
      <c r="AC1015"/>
    </row>
    <row r="1016" spans="11:29" x14ac:dyDescent="0.45">
      <c r="K1016"/>
      <c r="S1016"/>
      <c r="T1016"/>
      <c r="U1016"/>
      <c r="V1016"/>
      <c r="W1016"/>
      <c r="X1016"/>
      <c r="Y1016"/>
      <c r="Z1016"/>
      <c r="AA1016"/>
      <c r="AB1016"/>
      <c r="AC1016"/>
    </row>
    <row r="1017" spans="11:29" x14ac:dyDescent="0.45">
      <c r="K1017"/>
      <c r="S1017"/>
      <c r="T1017"/>
      <c r="U1017"/>
      <c r="V1017"/>
      <c r="W1017"/>
      <c r="X1017"/>
      <c r="Y1017"/>
      <c r="Z1017"/>
      <c r="AA1017"/>
      <c r="AB1017"/>
      <c r="AC1017"/>
    </row>
    <row r="1018" spans="11:29" x14ac:dyDescent="0.45">
      <c r="K1018"/>
      <c r="S1018"/>
      <c r="T1018"/>
      <c r="U1018"/>
      <c r="V1018"/>
      <c r="W1018"/>
      <c r="X1018"/>
      <c r="Y1018"/>
      <c r="Z1018"/>
      <c r="AA1018"/>
      <c r="AB1018"/>
      <c r="AC1018"/>
    </row>
    <row r="1019" spans="11:29" x14ac:dyDescent="0.45">
      <c r="K1019"/>
      <c r="S1019"/>
      <c r="T1019"/>
      <c r="U1019"/>
      <c r="V1019"/>
      <c r="W1019"/>
      <c r="X1019"/>
      <c r="Y1019"/>
      <c r="Z1019"/>
      <c r="AA1019"/>
      <c r="AB1019"/>
      <c r="AC1019"/>
    </row>
    <row r="1020" spans="11:29" x14ac:dyDescent="0.45">
      <c r="K1020"/>
      <c r="S1020"/>
      <c r="T1020"/>
      <c r="U1020"/>
      <c r="V1020"/>
      <c r="W1020"/>
      <c r="X1020"/>
      <c r="Y1020"/>
      <c r="Z1020"/>
      <c r="AA1020"/>
      <c r="AB1020"/>
      <c r="AC1020"/>
    </row>
    <row r="1021" spans="11:29" x14ac:dyDescent="0.45">
      <c r="K1021"/>
      <c r="S1021"/>
      <c r="T1021"/>
      <c r="U1021"/>
      <c r="V1021"/>
      <c r="W1021"/>
      <c r="X1021"/>
      <c r="Y1021"/>
      <c r="Z1021"/>
      <c r="AA1021"/>
      <c r="AB1021"/>
      <c r="AC1021"/>
    </row>
    <row r="1022" spans="11:29" x14ac:dyDescent="0.45">
      <c r="K1022"/>
      <c r="S1022"/>
      <c r="T1022"/>
      <c r="U1022"/>
      <c r="V1022"/>
      <c r="W1022"/>
      <c r="X1022"/>
      <c r="Y1022"/>
      <c r="Z1022"/>
      <c r="AA1022"/>
      <c r="AB1022"/>
      <c r="AC1022"/>
    </row>
    <row r="1023" spans="11:29" x14ac:dyDescent="0.45">
      <c r="K1023"/>
      <c r="S1023"/>
      <c r="T1023"/>
      <c r="U1023"/>
      <c r="V1023"/>
      <c r="W1023"/>
      <c r="X1023"/>
      <c r="Y1023"/>
      <c r="Z1023"/>
      <c r="AA1023"/>
      <c r="AB1023"/>
      <c r="AC1023"/>
    </row>
    <row r="1024" spans="11:29" x14ac:dyDescent="0.45">
      <c r="K1024"/>
      <c r="S1024"/>
      <c r="T1024"/>
      <c r="U1024"/>
      <c r="V1024"/>
      <c r="W1024"/>
      <c r="X1024"/>
      <c r="Y1024"/>
      <c r="Z1024"/>
      <c r="AA1024"/>
      <c r="AB1024"/>
      <c r="AC1024"/>
    </row>
    <row r="1025" spans="11:29" x14ac:dyDescent="0.45">
      <c r="K1025"/>
      <c r="S1025"/>
      <c r="T1025"/>
      <c r="U1025"/>
      <c r="V1025"/>
      <c r="W1025"/>
      <c r="X1025"/>
      <c r="Y1025"/>
      <c r="Z1025"/>
      <c r="AA1025"/>
      <c r="AB1025"/>
      <c r="AC1025"/>
    </row>
    <row r="1026" spans="11:29" x14ac:dyDescent="0.45">
      <c r="K1026"/>
      <c r="S1026"/>
      <c r="T1026"/>
      <c r="U1026"/>
      <c r="V1026"/>
      <c r="W1026"/>
      <c r="X1026"/>
      <c r="Y1026"/>
      <c r="Z1026"/>
      <c r="AA1026"/>
      <c r="AB1026"/>
      <c r="AC1026"/>
    </row>
    <row r="1027" spans="11:29" x14ac:dyDescent="0.45">
      <c r="K1027"/>
      <c r="S1027"/>
      <c r="T1027"/>
      <c r="U1027"/>
      <c r="V1027"/>
      <c r="W1027"/>
      <c r="X1027"/>
      <c r="Y1027"/>
      <c r="Z1027"/>
      <c r="AA1027"/>
      <c r="AB1027"/>
      <c r="AC1027"/>
    </row>
    <row r="1028" spans="11:29" x14ac:dyDescent="0.45">
      <c r="K1028"/>
      <c r="S1028"/>
      <c r="T1028"/>
      <c r="U1028"/>
      <c r="V1028"/>
      <c r="W1028"/>
      <c r="X1028"/>
      <c r="Y1028"/>
      <c r="Z1028"/>
      <c r="AA1028"/>
      <c r="AB1028"/>
      <c r="AC1028"/>
    </row>
    <row r="1029" spans="11:29" x14ac:dyDescent="0.45">
      <c r="K1029"/>
      <c r="S1029"/>
      <c r="T1029"/>
      <c r="U1029"/>
      <c r="V1029"/>
      <c r="W1029"/>
      <c r="X1029"/>
      <c r="Y1029"/>
      <c r="Z1029"/>
      <c r="AA1029"/>
      <c r="AB1029"/>
      <c r="AC1029"/>
    </row>
    <row r="1030" spans="11:29" x14ac:dyDescent="0.45">
      <c r="K1030"/>
      <c r="S1030"/>
      <c r="T1030"/>
      <c r="U1030"/>
      <c r="V1030"/>
      <c r="W1030"/>
      <c r="X1030"/>
      <c r="Y1030"/>
      <c r="Z1030"/>
      <c r="AA1030"/>
      <c r="AB1030"/>
      <c r="AC1030"/>
    </row>
    <row r="1031" spans="11:29" x14ac:dyDescent="0.45">
      <c r="K1031"/>
      <c r="S1031"/>
      <c r="T1031"/>
      <c r="U1031"/>
      <c r="V1031"/>
      <c r="W1031"/>
      <c r="X1031"/>
      <c r="Y1031"/>
      <c r="Z1031"/>
      <c r="AA1031"/>
      <c r="AB1031"/>
      <c r="AC1031"/>
    </row>
    <row r="1032" spans="11:29" x14ac:dyDescent="0.45">
      <c r="K1032"/>
      <c r="S1032"/>
      <c r="T1032"/>
      <c r="U1032"/>
      <c r="V1032"/>
      <c r="W1032"/>
      <c r="X1032"/>
      <c r="Y1032"/>
      <c r="Z1032"/>
      <c r="AA1032"/>
      <c r="AB1032"/>
      <c r="AC1032"/>
    </row>
    <row r="1033" spans="11:29" x14ac:dyDescent="0.45">
      <c r="K1033"/>
      <c r="S1033"/>
      <c r="T1033"/>
      <c r="U1033"/>
      <c r="V1033"/>
      <c r="W1033"/>
      <c r="X1033"/>
      <c r="Y1033"/>
      <c r="Z1033"/>
      <c r="AA1033"/>
      <c r="AB1033"/>
      <c r="AC1033"/>
    </row>
    <row r="1034" spans="11:29" x14ac:dyDescent="0.45">
      <c r="K1034"/>
      <c r="S1034"/>
      <c r="T1034"/>
      <c r="U1034"/>
      <c r="V1034"/>
      <c r="W1034"/>
      <c r="X1034"/>
      <c r="Y1034"/>
      <c r="Z1034"/>
      <c r="AA1034"/>
      <c r="AB1034"/>
      <c r="AC1034"/>
    </row>
    <row r="1035" spans="11:29" x14ac:dyDescent="0.45">
      <c r="K1035"/>
      <c r="S1035"/>
      <c r="T1035"/>
      <c r="U1035"/>
      <c r="V1035"/>
      <c r="W1035"/>
      <c r="X1035"/>
      <c r="Y1035"/>
      <c r="Z1035"/>
      <c r="AA1035"/>
      <c r="AB1035"/>
      <c r="AC1035"/>
    </row>
    <row r="1036" spans="11:29" x14ac:dyDescent="0.45">
      <c r="K1036"/>
      <c r="S1036"/>
      <c r="T1036"/>
      <c r="U1036"/>
      <c r="V1036"/>
      <c r="W1036"/>
      <c r="X1036"/>
      <c r="Y1036"/>
      <c r="Z1036"/>
      <c r="AA1036"/>
      <c r="AB1036"/>
      <c r="AC1036"/>
    </row>
    <row r="1037" spans="11:29" x14ac:dyDescent="0.45">
      <c r="K1037"/>
      <c r="S1037"/>
      <c r="T1037"/>
      <c r="U1037"/>
      <c r="V1037"/>
      <c r="W1037"/>
      <c r="X1037"/>
      <c r="Y1037"/>
      <c r="Z1037"/>
      <c r="AA1037"/>
      <c r="AB1037"/>
      <c r="AC1037"/>
    </row>
    <row r="1038" spans="11:29" x14ac:dyDescent="0.45">
      <c r="K1038"/>
      <c r="S1038"/>
      <c r="T1038"/>
      <c r="U1038"/>
      <c r="V1038"/>
      <c r="W1038"/>
      <c r="X1038"/>
      <c r="Y1038"/>
      <c r="Z1038"/>
      <c r="AA1038"/>
      <c r="AB1038"/>
      <c r="AC1038"/>
    </row>
    <row r="1039" spans="11:29" x14ac:dyDescent="0.45">
      <c r="K1039"/>
      <c r="S1039"/>
      <c r="T1039"/>
      <c r="U1039"/>
      <c r="V1039"/>
      <c r="W1039"/>
      <c r="X1039"/>
      <c r="Y1039"/>
      <c r="Z1039"/>
      <c r="AA1039"/>
      <c r="AB1039"/>
      <c r="AC1039"/>
    </row>
    <row r="1040" spans="11:29" x14ac:dyDescent="0.45">
      <c r="K1040"/>
      <c r="S1040"/>
      <c r="T1040"/>
      <c r="U1040"/>
      <c r="V1040"/>
      <c r="W1040"/>
      <c r="X1040"/>
      <c r="Y1040"/>
      <c r="Z1040"/>
      <c r="AA1040"/>
      <c r="AB1040"/>
      <c r="AC1040"/>
    </row>
    <row r="1041" spans="11:29" x14ac:dyDescent="0.45">
      <c r="K1041"/>
      <c r="S1041"/>
      <c r="T1041"/>
      <c r="U1041"/>
      <c r="V1041"/>
      <c r="W1041"/>
      <c r="X1041"/>
      <c r="Y1041"/>
      <c r="Z1041"/>
      <c r="AA1041"/>
      <c r="AB1041"/>
      <c r="AC1041"/>
    </row>
    <row r="1042" spans="11:29" x14ac:dyDescent="0.45">
      <c r="K1042"/>
      <c r="S1042"/>
      <c r="T1042"/>
      <c r="U1042"/>
      <c r="V1042"/>
      <c r="W1042"/>
      <c r="X1042"/>
      <c r="Y1042"/>
      <c r="Z1042"/>
      <c r="AA1042"/>
      <c r="AB1042"/>
      <c r="AC1042"/>
    </row>
    <row r="1043" spans="11:29" x14ac:dyDescent="0.45">
      <c r="K1043"/>
      <c r="S1043"/>
      <c r="T1043"/>
      <c r="U1043"/>
      <c r="V1043"/>
      <c r="W1043"/>
      <c r="X1043"/>
      <c r="Y1043"/>
      <c r="Z1043"/>
      <c r="AA1043"/>
      <c r="AB1043"/>
      <c r="AC1043"/>
    </row>
    <row r="1044" spans="11:29" x14ac:dyDescent="0.45">
      <c r="K1044"/>
      <c r="S1044"/>
      <c r="T1044"/>
      <c r="U1044"/>
      <c r="V1044"/>
      <c r="W1044"/>
      <c r="X1044"/>
      <c r="Y1044"/>
      <c r="Z1044"/>
      <c r="AA1044"/>
      <c r="AB1044"/>
      <c r="AC1044"/>
    </row>
    <row r="1045" spans="11:29" x14ac:dyDescent="0.45">
      <c r="K1045"/>
      <c r="S1045"/>
      <c r="T1045"/>
      <c r="U1045"/>
      <c r="V1045"/>
      <c r="W1045"/>
      <c r="X1045"/>
      <c r="Y1045"/>
      <c r="Z1045"/>
      <c r="AA1045"/>
      <c r="AB1045"/>
      <c r="AC1045"/>
    </row>
    <row r="1046" spans="11:29" x14ac:dyDescent="0.45">
      <c r="K1046"/>
      <c r="S1046"/>
      <c r="T1046"/>
      <c r="U1046"/>
      <c r="V1046"/>
      <c r="W1046"/>
      <c r="X1046"/>
      <c r="Y1046"/>
      <c r="Z1046"/>
      <c r="AA1046"/>
      <c r="AB1046"/>
      <c r="AC1046"/>
    </row>
    <row r="1047" spans="11:29" x14ac:dyDescent="0.45">
      <c r="K1047"/>
      <c r="S1047"/>
      <c r="T1047"/>
      <c r="U1047"/>
      <c r="V1047"/>
      <c r="W1047"/>
      <c r="X1047"/>
      <c r="Y1047"/>
      <c r="Z1047"/>
      <c r="AA1047"/>
      <c r="AB1047"/>
      <c r="AC1047"/>
    </row>
    <row r="1048" spans="11:29" x14ac:dyDescent="0.45">
      <c r="K1048"/>
      <c r="S1048"/>
      <c r="T1048"/>
      <c r="U1048"/>
      <c r="V1048"/>
      <c r="W1048"/>
      <c r="X1048"/>
      <c r="Y1048"/>
      <c r="Z1048"/>
      <c r="AA1048"/>
      <c r="AB1048"/>
      <c r="AC1048"/>
    </row>
    <row r="1049" spans="11:29" x14ac:dyDescent="0.45">
      <c r="K1049"/>
      <c r="S1049"/>
      <c r="T1049"/>
      <c r="U1049"/>
      <c r="V1049"/>
      <c r="W1049"/>
      <c r="X1049"/>
      <c r="Y1049"/>
      <c r="Z1049"/>
      <c r="AA1049"/>
      <c r="AB1049"/>
      <c r="AC1049"/>
    </row>
    <row r="1050" spans="11:29" x14ac:dyDescent="0.45">
      <c r="K1050"/>
      <c r="S1050"/>
      <c r="T1050"/>
      <c r="U1050"/>
      <c r="V1050"/>
      <c r="W1050"/>
      <c r="X1050"/>
      <c r="Y1050"/>
      <c r="Z1050"/>
      <c r="AA1050"/>
      <c r="AB1050"/>
      <c r="AC1050"/>
    </row>
    <row r="1051" spans="11:29" x14ac:dyDescent="0.45">
      <c r="K1051"/>
      <c r="S1051"/>
      <c r="T1051"/>
      <c r="U1051"/>
      <c r="V1051"/>
      <c r="W1051"/>
      <c r="X1051"/>
      <c r="Y1051"/>
      <c r="Z1051"/>
      <c r="AA1051"/>
      <c r="AB1051"/>
      <c r="AC1051"/>
    </row>
    <row r="1052" spans="11:29" x14ac:dyDescent="0.45">
      <c r="K1052"/>
      <c r="S1052"/>
      <c r="T1052"/>
      <c r="U1052"/>
      <c r="V1052"/>
      <c r="W1052"/>
      <c r="X1052"/>
      <c r="Y1052"/>
      <c r="Z1052"/>
      <c r="AA1052"/>
      <c r="AB1052"/>
      <c r="AC1052"/>
    </row>
    <row r="1053" spans="11:29" x14ac:dyDescent="0.45">
      <c r="K1053"/>
      <c r="S1053"/>
      <c r="T1053"/>
      <c r="U1053"/>
      <c r="V1053"/>
      <c r="W1053"/>
      <c r="X1053"/>
      <c r="Y1053"/>
      <c r="Z1053"/>
      <c r="AA1053"/>
      <c r="AB1053"/>
      <c r="AC1053"/>
    </row>
    <row r="1054" spans="11:29" x14ac:dyDescent="0.45">
      <c r="K1054"/>
      <c r="S1054"/>
      <c r="T1054"/>
      <c r="U1054"/>
      <c r="V1054"/>
      <c r="W1054"/>
      <c r="X1054"/>
      <c r="Y1054"/>
      <c r="Z1054"/>
      <c r="AA1054"/>
      <c r="AB1054"/>
      <c r="AC1054"/>
    </row>
    <row r="1055" spans="11:29" x14ac:dyDescent="0.45">
      <c r="K1055"/>
      <c r="S1055"/>
      <c r="T1055"/>
      <c r="U1055"/>
      <c r="V1055"/>
      <c r="W1055"/>
      <c r="X1055"/>
      <c r="Y1055"/>
      <c r="Z1055"/>
      <c r="AA1055"/>
      <c r="AB1055"/>
      <c r="AC1055"/>
    </row>
    <row r="1056" spans="11:29" x14ac:dyDescent="0.45">
      <c r="K1056"/>
      <c r="S1056"/>
      <c r="T1056"/>
      <c r="U1056"/>
      <c r="V1056"/>
      <c r="W1056"/>
      <c r="X1056"/>
      <c r="Y1056"/>
      <c r="Z1056"/>
      <c r="AA1056"/>
      <c r="AB1056"/>
      <c r="AC1056"/>
    </row>
    <row r="1057" spans="11:29" x14ac:dyDescent="0.45">
      <c r="K1057"/>
      <c r="S1057"/>
      <c r="T1057"/>
      <c r="U1057"/>
      <c r="V1057"/>
      <c r="W1057"/>
      <c r="X1057"/>
      <c r="Y1057"/>
      <c r="Z1057"/>
      <c r="AA1057"/>
      <c r="AB1057"/>
      <c r="AC1057"/>
    </row>
    <row r="1058" spans="11:29" x14ac:dyDescent="0.45">
      <c r="K1058"/>
      <c r="S1058"/>
      <c r="T1058"/>
      <c r="U1058"/>
      <c r="V1058"/>
      <c r="W1058"/>
      <c r="X1058"/>
      <c r="Y1058"/>
      <c r="Z1058"/>
      <c r="AA1058"/>
      <c r="AB1058"/>
      <c r="AC1058"/>
    </row>
    <row r="1059" spans="11:29" x14ac:dyDescent="0.45">
      <c r="K1059"/>
      <c r="S1059"/>
      <c r="T1059"/>
      <c r="U1059"/>
      <c r="V1059"/>
      <c r="W1059"/>
      <c r="X1059"/>
      <c r="Y1059"/>
      <c r="Z1059"/>
      <c r="AA1059"/>
      <c r="AB1059"/>
      <c r="AC1059"/>
    </row>
    <row r="1060" spans="11:29" x14ac:dyDescent="0.45">
      <c r="K1060"/>
      <c r="S1060"/>
      <c r="T1060"/>
      <c r="U1060"/>
      <c r="V1060"/>
      <c r="W1060"/>
      <c r="X1060"/>
      <c r="Y1060"/>
      <c r="Z1060"/>
      <c r="AA1060"/>
      <c r="AB1060"/>
      <c r="AC1060"/>
    </row>
    <row r="1061" spans="11:29" x14ac:dyDescent="0.45">
      <c r="K1061"/>
      <c r="S1061"/>
      <c r="T1061"/>
      <c r="U1061"/>
      <c r="V1061"/>
      <c r="W1061"/>
      <c r="X1061"/>
      <c r="Y1061"/>
      <c r="Z1061"/>
      <c r="AA1061"/>
      <c r="AB1061"/>
      <c r="AC1061"/>
    </row>
    <row r="1062" spans="11:29" x14ac:dyDescent="0.45">
      <c r="K1062"/>
      <c r="S1062"/>
      <c r="T1062"/>
      <c r="U1062"/>
      <c r="V1062"/>
      <c r="W1062"/>
      <c r="X1062"/>
      <c r="Y1062"/>
      <c r="Z1062"/>
      <c r="AA1062"/>
      <c r="AB1062"/>
      <c r="AC1062"/>
    </row>
    <row r="1063" spans="11:29" x14ac:dyDescent="0.45">
      <c r="K1063"/>
      <c r="S1063"/>
      <c r="T1063"/>
      <c r="U1063"/>
      <c r="V1063"/>
      <c r="W1063"/>
      <c r="X1063"/>
      <c r="Y1063"/>
      <c r="Z1063"/>
      <c r="AA1063"/>
      <c r="AB1063"/>
      <c r="AC1063"/>
    </row>
    <row r="1064" spans="11:29" x14ac:dyDescent="0.45">
      <c r="K1064"/>
      <c r="S1064"/>
      <c r="T1064"/>
      <c r="U1064"/>
      <c r="V1064"/>
      <c r="W1064"/>
      <c r="X1064"/>
      <c r="Y1064"/>
      <c r="Z1064"/>
      <c r="AA1064"/>
      <c r="AB1064"/>
      <c r="AC1064"/>
    </row>
    <row r="1065" spans="11:29" x14ac:dyDescent="0.45">
      <c r="K1065"/>
      <c r="S1065"/>
      <c r="T1065"/>
      <c r="U1065"/>
      <c r="V1065"/>
      <c r="W1065"/>
      <c r="X1065"/>
      <c r="Y1065"/>
      <c r="Z1065"/>
      <c r="AA1065"/>
      <c r="AB1065"/>
      <c r="AC1065"/>
    </row>
    <row r="1066" spans="11:29" x14ac:dyDescent="0.45">
      <c r="K1066"/>
      <c r="S1066"/>
      <c r="T1066"/>
      <c r="U1066"/>
      <c r="V1066"/>
      <c r="W1066"/>
      <c r="X1066"/>
      <c r="Y1066"/>
      <c r="Z1066"/>
      <c r="AA1066"/>
      <c r="AB1066"/>
      <c r="AC1066"/>
    </row>
    <row r="1067" spans="11:29" x14ac:dyDescent="0.45">
      <c r="K1067"/>
      <c r="S1067"/>
      <c r="T1067"/>
      <c r="U1067"/>
      <c r="V1067"/>
      <c r="W1067"/>
      <c r="X1067"/>
      <c r="Y1067"/>
      <c r="Z1067"/>
      <c r="AA1067"/>
      <c r="AB1067"/>
      <c r="AC1067"/>
    </row>
    <row r="1068" spans="11:29" x14ac:dyDescent="0.45">
      <c r="K1068"/>
      <c r="S1068"/>
      <c r="T1068"/>
      <c r="U1068"/>
      <c r="V1068"/>
      <c r="W1068"/>
      <c r="X1068"/>
      <c r="Y1068"/>
      <c r="Z1068"/>
      <c r="AA1068"/>
      <c r="AB1068"/>
      <c r="AC1068"/>
    </row>
    <row r="1069" spans="11:29" x14ac:dyDescent="0.45">
      <c r="K1069"/>
      <c r="S1069"/>
      <c r="T1069"/>
      <c r="U1069"/>
      <c r="V1069"/>
      <c r="W1069"/>
      <c r="X1069"/>
      <c r="Y1069"/>
      <c r="Z1069"/>
      <c r="AA1069"/>
      <c r="AB1069"/>
      <c r="AC1069"/>
    </row>
    <row r="1070" spans="11:29" x14ac:dyDescent="0.45">
      <c r="K1070"/>
      <c r="S1070"/>
      <c r="T1070"/>
      <c r="U1070"/>
      <c r="V1070"/>
      <c r="W1070"/>
      <c r="X1070"/>
      <c r="Y1070"/>
      <c r="Z1070"/>
      <c r="AA1070"/>
      <c r="AB1070"/>
      <c r="AC1070"/>
    </row>
    <row r="1071" spans="11:29" x14ac:dyDescent="0.45">
      <c r="K1071"/>
      <c r="S1071"/>
      <c r="T1071"/>
      <c r="U1071"/>
      <c r="V1071"/>
      <c r="W1071"/>
      <c r="X1071"/>
      <c r="Y1071"/>
      <c r="Z1071"/>
      <c r="AA1071"/>
      <c r="AB1071"/>
      <c r="AC1071"/>
    </row>
    <row r="1072" spans="11:29" x14ac:dyDescent="0.45">
      <c r="K1072"/>
      <c r="S1072"/>
      <c r="T1072"/>
      <c r="U1072"/>
      <c r="V1072"/>
      <c r="W1072"/>
      <c r="X1072"/>
      <c r="Y1072"/>
      <c r="Z1072"/>
      <c r="AA1072"/>
      <c r="AB1072"/>
      <c r="AC1072"/>
    </row>
    <row r="1073" spans="11:29" x14ac:dyDescent="0.45">
      <c r="K1073"/>
      <c r="S1073"/>
      <c r="T1073"/>
      <c r="U1073"/>
      <c r="V1073"/>
      <c r="W1073"/>
      <c r="X1073"/>
      <c r="Y1073"/>
      <c r="Z1073"/>
      <c r="AA1073"/>
      <c r="AB1073"/>
      <c r="AC1073"/>
    </row>
    <row r="1074" spans="11:29" x14ac:dyDescent="0.45">
      <c r="K1074"/>
      <c r="S1074"/>
      <c r="T1074"/>
      <c r="U1074"/>
      <c r="V1074"/>
      <c r="W1074"/>
      <c r="X1074"/>
      <c r="Y1074"/>
      <c r="Z1074"/>
      <c r="AA1074"/>
      <c r="AB1074"/>
      <c r="AC1074"/>
    </row>
    <row r="1075" spans="11:29" x14ac:dyDescent="0.45">
      <c r="K1075"/>
      <c r="S1075"/>
      <c r="T1075"/>
      <c r="U1075"/>
      <c r="V1075"/>
      <c r="W1075"/>
      <c r="X1075"/>
      <c r="Y1075"/>
      <c r="Z1075"/>
      <c r="AA1075"/>
      <c r="AB1075"/>
      <c r="AC1075"/>
    </row>
    <row r="1076" spans="11:29" x14ac:dyDescent="0.45">
      <c r="K1076"/>
      <c r="S1076"/>
      <c r="T1076"/>
      <c r="U1076"/>
      <c r="V1076"/>
      <c r="W1076"/>
      <c r="X1076"/>
      <c r="Y1076"/>
      <c r="Z1076"/>
      <c r="AA1076"/>
      <c r="AB1076"/>
      <c r="AC1076"/>
    </row>
    <row r="1077" spans="11:29" x14ac:dyDescent="0.45">
      <c r="K1077"/>
      <c r="S1077"/>
      <c r="T1077"/>
      <c r="U1077"/>
      <c r="V1077"/>
      <c r="W1077"/>
      <c r="X1077"/>
      <c r="Y1077"/>
      <c r="Z1077"/>
      <c r="AA1077"/>
      <c r="AB1077"/>
      <c r="AC1077"/>
    </row>
    <row r="1078" spans="11:29" x14ac:dyDescent="0.45">
      <c r="K1078"/>
      <c r="S1078"/>
      <c r="T1078"/>
      <c r="U1078"/>
      <c r="V1078"/>
      <c r="W1078"/>
      <c r="X1078"/>
      <c r="Y1078"/>
      <c r="Z1078"/>
      <c r="AA1078"/>
      <c r="AB1078"/>
      <c r="AC1078"/>
    </row>
    <row r="1079" spans="11:29" x14ac:dyDescent="0.45">
      <c r="K1079"/>
      <c r="S1079"/>
      <c r="T1079"/>
      <c r="U1079"/>
      <c r="V1079"/>
      <c r="W1079"/>
      <c r="X1079"/>
      <c r="Y1079"/>
      <c r="Z1079"/>
      <c r="AA1079"/>
      <c r="AB1079"/>
      <c r="AC1079"/>
    </row>
    <row r="1080" spans="11:29" x14ac:dyDescent="0.45">
      <c r="K1080"/>
      <c r="S1080"/>
      <c r="T1080"/>
      <c r="U1080"/>
      <c r="V1080"/>
      <c r="W1080"/>
      <c r="X1080"/>
      <c r="Y1080"/>
      <c r="Z1080"/>
      <c r="AA1080"/>
      <c r="AB1080"/>
      <c r="AC1080"/>
    </row>
    <row r="1081" spans="11:29" x14ac:dyDescent="0.45">
      <c r="K1081"/>
      <c r="S1081"/>
      <c r="T1081"/>
      <c r="U1081"/>
      <c r="V1081"/>
      <c r="W1081"/>
      <c r="X1081"/>
      <c r="Y1081"/>
      <c r="Z1081"/>
      <c r="AA1081"/>
      <c r="AB1081"/>
      <c r="AC1081"/>
    </row>
    <row r="1082" spans="11:29" x14ac:dyDescent="0.45">
      <c r="K1082"/>
      <c r="S1082"/>
      <c r="T1082"/>
      <c r="U1082"/>
      <c r="V1082"/>
      <c r="W1082"/>
      <c r="X1082"/>
      <c r="Y1082"/>
      <c r="Z1082"/>
      <c r="AA1082"/>
      <c r="AB1082"/>
      <c r="AC1082"/>
    </row>
    <row r="1083" spans="11:29" x14ac:dyDescent="0.45">
      <c r="K1083"/>
      <c r="S1083"/>
      <c r="T1083"/>
      <c r="U1083"/>
      <c r="V1083"/>
      <c r="W1083"/>
      <c r="X1083"/>
      <c r="Y1083"/>
      <c r="Z1083"/>
      <c r="AA1083"/>
      <c r="AB1083"/>
      <c r="AC1083"/>
    </row>
    <row r="1084" spans="11:29" x14ac:dyDescent="0.45">
      <c r="K1084"/>
      <c r="S1084"/>
      <c r="T1084"/>
      <c r="U1084"/>
      <c r="V1084"/>
      <c r="W1084"/>
      <c r="X1084"/>
      <c r="Y1084"/>
      <c r="Z1084"/>
      <c r="AA1084"/>
      <c r="AB1084"/>
      <c r="AC1084"/>
    </row>
    <row r="1085" spans="11:29" x14ac:dyDescent="0.45">
      <c r="K1085"/>
      <c r="S1085"/>
      <c r="T1085"/>
      <c r="U1085"/>
      <c r="V1085"/>
      <c r="W1085"/>
      <c r="X1085"/>
      <c r="Y1085"/>
      <c r="Z1085"/>
      <c r="AA1085"/>
      <c r="AB1085"/>
      <c r="AC1085"/>
    </row>
    <row r="1086" spans="11:29" x14ac:dyDescent="0.45">
      <c r="K1086"/>
      <c r="S1086"/>
      <c r="T1086"/>
      <c r="U1086"/>
      <c r="V1086"/>
      <c r="W1086"/>
      <c r="X1086"/>
      <c r="Y1086"/>
      <c r="Z1086"/>
      <c r="AA1086"/>
      <c r="AB1086"/>
      <c r="AC1086"/>
    </row>
    <row r="1087" spans="11:29" x14ac:dyDescent="0.45">
      <c r="K1087"/>
      <c r="S1087"/>
      <c r="T1087"/>
      <c r="U1087"/>
      <c r="V1087"/>
      <c r="W1087"/>
      <c r="X1087"/>
      <c r="Y1087"/>
      <c r="Z1087"/>
      <c r="AA1087"/>
      <c r="AB1087"/>
      <c r="AC1087"/>
    </row>
    <row r="1088" spans="11:29" x14ac:dyDescent="0.45">
      <c r="K1088"/>
      <c r="S1088"/>
      <c r="T1088"/>
      <c r="U1088"/>
      <c r="V1088"/>
      <c r="W1088"/>
      <c r="X1088"/>
      <c r="Y1088"/>
      <c r="Z1088"/>
      <c r="AA1088"/>
      <c r="AB1088"/>
      <c r="AC1088"/>
    </row>
    <row r="1089" spans="11:29" x14ac:dyDescent="0.45">
      <c r="K1089"/>
      <c r="S1089"/>
      <c r="T1089"/>
      <c r="U1089"/>
      <c r="V1089"/>
      <c r="W1089"/>
      <c r="X1089"/>
      <c r="Y1089"/>
      <c r="Z1089"/>
      <c r="AA1089"/>
      <c r="AB1089"/>
      <c r="AC1089"/>
    </row>
    <row r="1090" spans="11:29" x14ac:dyDescent="0.45">
      <c r="K1090"/>
      <c r="S1090"/>
      <c r="T1090"/>
      <c r="U1090"/>
      <c r="V1090"/>
      <c r="W1090"/>
      <c r="X1090"/>
      <c r="Y1090"/>
      <c r="Z1090"/>
      <c r="AA1090"/>
      <c r="AB1090"/>
      <c r="AC1090"/>
    </row>
    <row r="1091" spans="11:29" x14ac:dyDescent="0.45">
      <c r="K1091"/>
      <c r="S1091"/>
      <c r="T1091"/>
      <c r="U1091"/>
      <c r="V1091"/>
      <c r="W1091"/>
      <c r="X1091"/>
      <c r="Y1091"/>
      <c r="Z1091"/>
      <c r="AA1091"/>
      <c r="AB1091"/>
      <c r="AC1091"/>
    </row>
    <row r="1092" spans="11:29" x14ac:dyDescent="0.45">
      <c r="K1092"/>
      <c r="S1092"/>
      <c r="T1092"/>
      <c r="U1092"/>
      <c r="V1092"/>
      <c r="W1092"/>
      <c r="X1092"/>
      <c r="Y1092"/>
      <c r="Z1092"/>
      <c r="AA1092"/>
      <c r="AB1092"/>
      <c r="AC1092"/>
    </row>
    <row r="1093" spans="11:29" x14ac:dyDescent="0.45">
      <c r="K1093"/>
      <c r="S1093"/>
      <c r="T1093"/>
      <c r="U1093"/>
      <c r="V1093"/>
      <c r="W1093"/>
      <c r="X1093"/>
      <c r="Y1093"/>
      <c r="Z1093"/>
      <c r="AA1093"/>
      <c r="AB1093"/>
      <c r="AC1093"/>
    </row>
    <row r="1094" spans="11:29" x14ac:dyDescent="0.45">
      <c r="K1094"/>
      <c r="S1094"/>
      <c r="T1094"/>
      <c r="U1094"/>
      <c r="V1094"/>
      <c r="W1094"/>
      <c r="X1094"/>
      <c r="Y1094"/>
      <c r="Z1094"/>
      <c r="AA1094"/>
      <c r="AB1094"/>
      <c r="AC1094"/>
    </row>
    <row r="1095" spans="11:29" x14ac:dyDescent="0.45">
      <c r="K1095"/>
      <c r="S1095"/>
      <c r="T1095"/>
      <c r="U1095"/>
      <c r="V1095"/>
      <c r="W1095"/>
      <c r="X1095"/>
      <c r="Y1095"/>
      <c r="Z1095"/>
      <c r="AA1095"/>
      <c r="AB1095"/>
      <c r="AC1095"/>
    </row>
    <row r="1096" spans="11:29" x14ac:dyDescent="0.45">
      <c r="K1096"/>
      <c r="S1096"/>
      <c r="T1096"/>
      <c r="U1096"/>
      <c r="V1096"/>
      <c r="W1096"/>
      <c r="X1096"/>
      <c r="Y1096"/>
      <c r="Z1096"/>
      <c r="AA1096"/>
      <c r="AB1096"/>
      <c r="AC1096"/>
    </row>
    <row r="1097" spans="11:29" x14ac:dyDescent="0.45">
      <c r="K1097"/>
      <c r="S1097"/>
      <c r="T1097"/>
      <c r="U1097"/>
      <c r="V1097"/>
      <c r="W1097"/>
      <c r="X1097"/>
      <c r="Y1097"/>
      <c r="Z1097"/>
      <c r="AA1097"/>
      <c r="AB1097"/>
      <c r="AC1097"/>
    </row>
    <row r="1098" spans="11:29" x14ac:dyDescent="0.45">
      <c r="K1098"/>
      <c r="S1098"/>
      <c r="T1098"/>
      <c r="U1098"/>
      <c r="V1098"/>
      <c r="W1098"/>
      <c r="X1098"/>
      <c r="Y1098"/>
      <c r="Z1098"/>
      <c r="AA1098"/>
      <c r="AB1098"/>
      <c r="AC1098"/>
    </row>
    <row r="1099" spans="11:29" x14ac:dyDescent="0.45">
      <c r="K1099"/>
      <c r="S1099"/>
      <c r="T1099"/>
      <c r="U1099"/>
      <c r="V1099"/>
      <c r="W1099"/>
      <c r="X1099"/>
      <c r="Y1099"/>
      <c r="Z1099"/>
      <c r="AA1099"/>
      <c r="AB1099"/>
      <c r="AC1099"/>
    </row>
    <row r="1100" spans="11:29" x14ac:dyDescent="0.45">
      <c r="K1100"/>
      <c r="S1100"/>
      <c r="T1100"/>
      <c r="U1100"/>
      <c r="V1100"/>
      <c r="W1100"/>
      <c r="X1100"/>
      <c r="Y1100"/>
      <c r="Z1100"/>
      <c r="AA1100"/>
      <c r="AB1100"/>
      <c r="AC1100"/>
    </row>
    <row r="1101" spans="11:29" x14ac:dyDescent="0.45">
      <c r="K1101"/>
      <c r="S1101"/>
      <c r="T1101"/>
      <c r="U1101"/>
      <c r="V1101"/>
      <c r="W1101"/>
      <c r="X1101"/>
      <c r="Y1101"/>
      <c r="Z1101"/>
      <c r="AA1101"/>
      <c r="AB1101"/>
      <c r="AC1101"/>
    </row>
    <row r="1102" spans="11:29" x14ac:dyDescent="0.45">
      <c r="K1102"/>
      <c r="S1102"/>
      <c r="T1102"/>
      <c r="U1102"/>
      <c r="V1102"/>
      <c r="W1102"/>
      <c r="X1102"/>
      <c r="Y1102"/>
      <c r="Z1102"/>
      <c r="AA1102"/>
      <c r="AB1102"/>
      <c r="AC1102"/>
    </row>
    <row r="1103" spans="11:29" x14ac:dyDescent="0.45">
      <c r="K1103"/>
      <c r="S1103"/>
      <c r="T1103"/>
      <c r="U1103"/>
      <c r="V1103"/>
      <c r="W1103"/>
      <c r="X1103"/>
      <c r="Y1103"/>
      <c r="Z1103"/>
      <c r="AA1103"/>
      <c r="AB1103"/>
      <c r="AC1103"/>
    </row>
    <row r="1104" spans="11:29" x14ac:dyDescent="0.45">
      <c r="K1104"/>
      <c r="S1104"/>
      <c r="T1104"/>
      <c r="U1104"/>
      <c r="V1104"/>
      <c r="W1104"/>
      <c r="X1104"/>
      <c r="Y1104"/>
      <c r="Z1104"/>
      <c r="AA1104"/>
      <c r="AB1104"/>
      <c r="AC1104"/>
    </row>
    <row r="1105" spans="11:29" x14ac:dyDescent="0.45">
      <c r="K1105"/>
      <c r="S1105"/>
      <c r="T1105"/>
      <c r="U1105"/>
      <c r="V1105"/>
      <c r="W1105"/>
      <c r="X1105"/>
      <c r="Y1105"/>
      <c r="Z1105"/>
      <c r="AA1105"/>
      <c r="AB1105"/>
      <c r="AC1105"/>
    </row>
    <row r="1106" spans="11:29" x14ac:dyDescent="0.45">
      <c r="K1106"/>
      <c r="S1106"/>
      <c r="T1106"/>
      <c r="U1106"/>
      <c r="V1106"/>
      <c r="W1106"/>
      <c r="X1106"/>
      <c r="Y1106"/>
      <c r="Z1106"/>
      <c r="AA1106"/>
      <c r="AB1106"/>
      <c r="AC1106"/>
    </row>
    <row r="1107" spans="11:29" x14ac:dyDescent="0.45">
      <c r="K1107"/>
      <c r="S1107"/>
      <c r="T1107"/>
      <c r="U1107"/>
      <c r="V1107"/>
      <c r="W1107"/>
      <c r="X1107"/>
      <c r="Y1107"/>
      <c r="Z1107"/>
      <c r="AA1107"/>
      <c r="AB1107"/>
      <c r="AC1107"/>
    </row>
    <row r="1108" spans="11:29" x14ac:dyDescent="0.45">
      <c r="K1108"/>
      <c r="S1108"/>
      <c r="T1108"/>
      <c r="U1108"/>
      <c r="V1108"/>
      <c r="W1108"/>
      <c r="X1108"/>
      <c r="Y1108"/>
      <c r="Z1108"/>
      <c r="AA1108"/>
      <c r="AB1108"/>
      <c r="AC1108"/>
    </row>
    <row r="1109" spans="11:29" x14ac:dyDescent="0.45">
      <c r="K1109"/>
      <c r="S1109"/>
      <c r="T1109"/>
      <c r="U1109"/>
      <c r="V1109"/>
      <c r="W1109"/>
      <c r="X1109"/>
      <c r="Y1109"/>
      <c r="Z1109"/>
      <c r="AA1109"/>
      <c r="AB1109"/>
      <c r="AC1109"/>
    </row>
    <row r="1110" spans="11:29" x14ac:dyDescent="0.45">
      <c r="K1110"/>
      <c r="S1110"/>
      <c r="T1110"/>
      <c r="U1110"/>
      <c r="V1110"/>
      <c r="W1110"/>
      <c r="X1110"/>
      <c r="Y1110"/>
      <c r="Z1110"/>
      <c r="AA1110"/>
      <c r="AB1110"/>
      <c r="AC1110"/>
    </row>
    <row r="1111" spans="11:29" x14ac:dyDescent="0.45">
      <c r="K1111"/>
      <c r="S1111"/>
      <c r="T1111"/>
      <c r="U1111"/>
      <c r="V1111"/>
      <c r="W1111"/>
      <c r="X1111"/>
      <c r="Y1111"/>
      <c r="Z1111"/>
      <c r="AA1111"/>
      <c r="AB1111"/>
      <c r="AC1111"/>
    </row>
    <row r="1112" spans="11:29" x14ac:dyDescent="0.45">
      <c r="K1112"/>
      <c r="S1112"/>
      <c r="T1112"/>
      <c r="U1112"/>
      <c r="V1112"/>
      <c r="W1112"/>
      <c r="X1112"/>
      <c r="Y1112"/>
      <c r="Z1112"/>
      <c r="AA1112"/>
      <c r="AB1112"/>
      <c r="AC1112"/>
    </row>
    <row r="1113" spans="11:29" x14ac:dyDescent="0.45">
      <c r="K1113"/>
      <c r="S1113"/>
      <c r="T1113"/>
      <c r="U1113"/>
      <c r="V1113"/>
      <c r="W1113"/>
      <c r="X1113"/>
      <c r="Y1113"/>
      <c r="Z1113"/>
      <c r="AA1113"/>
      <c r="AB1113"/>
      <c r="AC1113"/>
    </row>
    <row r="1114" spans="11:29" x14ac:dyDescent="0.45">
      <c r="K1114"/>
      <c r="S1114"/>
      <c r="T1114"/>
      <c r="U1114"/>
      <c r="V1114"/>
      <c r="W1114"/>
      <c r="X1114"/>
      <c r="Y1114"/>
      <c r="Z1114"/>
      <c r="AA1114"/>
      <c r="AB1114"/>
      <c r="AC1114"/>
    </row>
    <row r="1115" spans="11:29" x14ac:dyDescent="0.45">
      <c r="K1115"/>
      <c r="S1115"/>
      <c r="T1115"/>
      <c r="U1115"/>
      <c r="V1115"/>
      <c r="W1115"/>
      <c r="X1115"/>
      <c r="Y1115"/>
      <c r="Z1115"/>
      <c r="AA1115"/>
      <c r="AB1115"/>
      <c r="AC1115"/>
    </row>
    <row r="1116" spans="11:29" x14ac:dyDescent="0.45">
      <c r="K1116"/>
      <c r="S1116"/>
      <c r="T1116"/>
      <c r="U1116"/>
      <c r="V1116"/>
      <c r="W1116"/>
      <c r="X1116"/>
      <c r="Y1116"/>
      <c r="Z1116"/>
      <c r="AA1116"/>
      <c r="AB1116"/>
      <c r="AC1116"/>
    </row>
    <row r="1117" spans="11:29" x14ac:dyDescent="0.45">
      <c r="K1117"/>
      <c r="S1117"/>
      <c r="T1117"/>
      <c r="U1117"/>
      <c r="V1117"/>
      <c r="W1117"/>
      <c r="X1117"/>
      <c r="Y1117"/>
      <c r="Z1117"/>
      <c r="AA1117"/>
      <c r="AB1117"/>
      <c r="AC1117"/>
    </row>
    <row r="1118" spans="11:29" x14ac:dyDescent="0.45">
      <c r="K1118"/>
      <c r="S1118"/>
      <c r="T1118"/>
      <c r="U1118"/>
      <c r="V1118"/>
      <c r="W1118"/>
      <c r="X1118"/>
      <c r="Y1118"/>
      <c r="Z1118"/>
      <c r="AA1118"/>
      <c r="AB1118"/>
      <c r="AC1118"/>
    </row>
    <row r="1119" spans="11:29" x14ac:dyDescent="0.45">
      <c r="K1119"/>
      <c r="S1119"/>
      <c r="T1119"/>
      <c r="U1119"/>
      <c r="V1119"/>
      <c r="W1119"/>
      <c r="X1119"/>
      <c r="Y1119"/>
      <c r="Z1119"/>
      <c r="AA1119"/>
      <c r="AB1119"/>
      <c r="AC1119"/>
    </row>
    <row r="1120" spans="11:29" x14ac:dyDescent="0.45">
      <c r="K1120"/>
      <c r="S1120"/>
      <c r="T1120"/>
      <c r="U1120"/>
      <c r="V1120"/>
      <c r="W1120"/>
      <c r="X1120"/>
      <c r="Y1120"/>
      <c r="Z1120"/>
      <c r="AA1120"/>
      <c r="AB1120"/>
      <c r="AC1120"/>
    </row>
    <row r="1121" spans="11:29" x14ac:dyDescent="0.45">
      <c r="K1121"/>
      <c r="S1121"/>
      <c r="T1121"/>
      <c r="U1121"/>
      <c r="V1121"/>
      <c r="W1121"/>
      <c r="X1121"/>
      <c r="Y1121"/>
      <c r="Z1121"/>
      <c r="AA1121"/>
      <c r="AB1121"/>
      <c r="AC1121"/>
    </row>
    <row r="1122" spans="11:29" x14ac:dyDescent="0.45">
      <c r="K1122"/>
      <c r="S1122"/>
      <c r="T1122"/>
      <c r="U1122"/>
      <c r="V1122"/>
      <c r="W1122"/>
      <c r="X1122"/>
      <c r="Y1122"/>
      <c r="Z1122"/>
      <c r="AA1122"/>
      <c r="AB1122"/>
      <c r="AC1122"/>
    </row>
    <row r="1123" spans="11:29" x14ac:dyDescent="0.45">
      <c r="K1123"/>
      <c r="S1123"/>
      <c r="T1123"/>
      <c r="U1123"/>
      <c r="V1123"/>
      <c r="W1123"/>
      <c r="X1123"/>
      <c r="Y1123"/>
      <c r="Z1123"/>
      <c r="AA1123"/>
      <c r="AB1123"/>
      <c r="AC1123"/>
    </row>
    <row r="1124" spans="11:29" x14ac:dyDescent="0.45">
      <c r="K1124"/>
      <c r="S1124"/>
      <c r="T1124"/>
      <c r="U1124"/>
      <c r="V1124"/>
      <c r="W1124"/>
      <c r="X1124"/>
      <c r="Y1124"/>
      <c r="Z1124"/>
      <c r="AA1124"/>
      <c r="AB1124"/>
      <c r="AC1124"/>
    </row>
    <row r="1125" spans="11:29" x14ac:dyDescent="0.45">
      <c r="K1125"/>
      <c r="S1125"/>
      <c r="T1125"/>
      <c r="U1125"/>
      <c r="V1125"/>
      <c r="W1125"/>
      <c r="X1125"/>
      <c r="Y1125"/>
      <c r="Z1125"/>
      <c r="AA1125"/>
      <c r="AB1125"/>
      <c r="AC1125"/>
    </row>
    <row r="1126" spans="11:29" x14ac:dyDescent="0.45">
      <c r="K1126"/>
      <c r="S1126"/>
      <c r="T1126"/>
      <c r="U1126"/>
      <c r="V1126"/>
      <c r="W1126"/>
      <c r="X1126"/>
      <c r="Y1126"/>
      <c r="Z1126"/>
      <c r="AA1126"/>
      <c r="AB1126"/>
      <c r="AC1126"/>
    </row>
    <row r="1127" spans="11:29" x14ac:dyDescent="0.45">
      <c r="K1127"/>
      <c r="S1127"/>
      <c r="T1127"/>
      <c r="U1127"/>
      <c r="V1127"/>
      <c r="W1127"/>
      <c r="X1127"/>
      <c r="Y1127"/>
      <c r="Z1127"/>
      <c r="AA1127"/>
      <c r="AB1127"/>
      <c r="AC1127"/>
    </row>
    <row r="1128" spans="11:29" x14ac:dyDescent="0.45">
      <c r="K1128"/>
      <c r="S1128"/>
      <c r="T1128"/>
      <c r="U1128"/>
      <c r="V1128"/>
      <c r="W1128"/>
      <c r="X1128"/>
      <c r="Y1128"/>
      <c r="Z1128"/>
      <c r="AA1128"/>
      <c r="AB1128"/>
      <c r="AC1128"/>
    </row>
    <row r="1129" spans="11:29" x14ac:dyDescent="0.45">
      <c r="K1129"/>
      <c r="S1129"/>
      <c r="T1129"/>
      <c r="U1129"/>
      <c r="V1129"/>
      <c r="W1129"/>
      <c r="X1129"/>
      <c r="Y1129"/>
      <c r="Z1129"/>
      <c r="AA1129"/>
      <c r="AB1129"/>
      <c r="AC1129"/>
    </row>
    <row r="1130" spans="11:29" x14ac:dyDescent="0.45">
      <c r="K1130"/>
      <c r="S1130"/>
      <c r="T1130"/>
      <c r="U1130"/>
      <c r="V1130"/>
      <c r="W1130"/>
      <c r="X1130"/>
      <c r="Y1130"/>
      <c r="Z1130"/>
      <c r="AA1130"/>
      <c r="AB1130"/>
      <c r="AC1130"/>
    </row>
    <row r="1131" spans="11:29" x14ac:dyDescent="0.45">
      <c r="K1131"/>
      <c r="S1131"/>
      <c r="T1131"/>
      <c r="U1131"/>
      <c r="V1131"/>
      <c r="W1131"/>
      <c r="X1131"/>
      <c r="Y1131"/>
      <c r="Z1131"/>
      <c r="AA1131"/>
      <c r="AB1131"/>
      <c r="AC1131"/>
    </row>
    <row r="1132" spans="11:29" x14ac:dyDescent="0.45">
      <c r="K1132"/>
      <c r="S1132"/>
      <c r="T1132"/>
      <c r="U1132"/>
      <c r="V1132"/>
      <c r="W1132"/>
      <c r="X1132"/>
      <c r="Y1132"/>
      <c r="Z1132"/>
      <c r="AA1132"/>
      <c r="AB1132"/>
      <c r="AC1132"/>
    </row>
    <row r="1133" spans="11:29" x14ac:dyDescent="0.45">
      <c r="K1133"/>
      <c r="S1133"/>
      <c r="T1133"/>
      <c r="U1133"/>
      <c r="V1133"/>
      <c r="W1133"/>
      <c r="X1133"/>
      <c r="Y1133"/>
      <c r="Z1133"/>
      <c r="AA1133"/>
      <c r="AB1133"/>
      <c r="AC1133"/>
    </row>
    <row r="1134" spans="11:29" x14ac:dyDescent="0.45">
      <c r="K1134"/>
      <c r="S1134"/>
      <c r="T1134"/>
      <c r="U1134"/>
      <c r="V1134"/>
      <c r="W1134"/>
      <c r="X1134"/>
      <c r="Y1134"/>
      <c r="Z1134"/>
      <c r="AA1134"/>
      <c r="AB1134"/>
      <c r="AC1134"/>
    </row>
    <row r="1135" spans="11:29" x14ac:dyDescent="0.45">
      <c r="K1135"/>
      <c r="S1135"/>
      <c r="T1135"/>
      <c r="U1135"/>
      <c r="V1135"/>
      <c r="W1135"/>
      <c r="X1135"/>
      <c r="Y1135"/>
      <c r="Z1135"/>
      <c r="AA1135"/>
      <c r="AB1135"/>
      <c r="AC1135"/>
    </row>
    <row r="1136" spans="11:29" x14ac:dyDescent="0.45">
      <c r="K1136"/>
      <c r="S1136"/>
      <c r="T1136"/>
      <c r="U1136"/>
      <c r="V1136"/>
      <c r="W1136"/>
      <c r="X1136"/>
      <c r="Y1136"/>
      <c r="Z1136"/>
      <c r="AA1136"/>
      <c r="AB1136"/>
      <c r="AC1136"/>
    </row>
    <row r="1137" spans="11:29" x14ac:dyDescent="0.45">
      <c r="K1137"/>
      <c r="S1137"/>
      <c r="T1137"/>
      <c r="U1137"/>
      <c r="V1137"/>
      <c r="W1137"/>
      <c r="X1137"/>
      <c r="Y1137"/>
      <c r="Z1137"/>
      <c r="AA1137"/>
      <c r="AB1137"/>
      <c r="AC1137"/>
    </row>
    <row r="1138" spans="11:29" x14ac:dyDescent="0.45">
      <c r="K1138"/>
      <c r="S1138"/>
      <c r="T1138"/>
      <c r="U1138"/>
      <c r="V1138"/>
      <c r="W1138"/>
      <c r="X1138"/>
      <c r="Y1138"/>
      <c r="Z1138"/>
      <c r="AA1138"/>
      <c r="AB1138"/>
      <c r="AC1138"/>
    </row>
    <row r="1139" spans="11:29" x14ac:dyDescent="0.45">
      <c r="K1139"/>
      <c r="S1139"/>
      <c r="T1139"/>
      <c r="U1139"/>
      <c r="V1139"/>
      <c r="W1139"/>
      <c r="X1139"/>
      <c r="Y1139"/>
      <c r="Z1139"/>
      <c r="AA1139"/>
      <c r="AB1139"/>
      <c r="AC1139"/>
    </row>
    <row r="1140" spans="11:29" x14ac:dyDescent="0.45">
      <c r="K1140"/>
      <c r="S1140"/>
      <c r="T1140"/>
      <c r="U1140"/>
      <c r="V1140"/>
      <c r="W1140"/>
      <c r="X1140"/>
      <c r="Y1140"/>
      <c r="Z1140"/>
      <c r="AA1140"/>
      <c r="AB1140"/>
      <c r="AC1140"/>
    </row>
    <row r="1141" spans="11:29" x14ac:dyDescent="0.45">
      <c r="K1141"/>
      <c r="S1141"/>
      <c r="T1141"/>
      <c r="U1141"/>
      <c r="V1141"/>
      <c r="W1141"/>
      <c r="X1141"/>
      <c r="Y1141"/>
      <c r="Z1141"/>
      <c r="AA1141"/>
      <c r="AB1141"/>
      <c r="AC1141"/>
    </row>
    <row r="1142" spans="11:29" x14ac:dyDescent="0.45">
      <c r="K1142"/>
      <c r="S1142"/>
      <c r="T1142"/>
      <c r="U1142"/>
      <c r="V1142"/>
      <c r="W1142"/>
      <c r="X1142"/>
      <c r="Y1142"/>
      <c r="Z1142"/>
      <c r="AA1142"/>
      <c r="AB1142"/>
      <c r="AC1142"/>
    </row>
    <row r="1143" spans="11:29" x14ac:dyDescent="0.45">
      <c r="K1143"/>
      <c r="S1143"/>
      <c r="T1143"/>
      <c r="U1143"/>
      <c r="V1143"/>
      <c r="W1143"/>
      <c r="X1143"/>
      <c r="Y1143"/>
      <c r="Z1143"/>
      <c r="AA1143"/>
      <c r="AB1143"/>
      <c r="AC1143"/>
    </row>
    <row r="1144" spans="11:29" x14ac:dyDescent="0.45">
      <c r="K1144"/>
      <c r="S1144"/>
      <c r="T1144"/>
      <c r="U1144"/>
      <c r="V1144"/>
      <c r="W1144"/>
      <c r="X1144"/>
      <c r="Y1144"/>
      <c r="Z1144"/>
      <c r="AA1144"/>
      <c r="AB1144"/>
      <c r="AC1144"/>
    </row>
    <row r="1145" spans="11:29" x14ac:dyDescent="0.45">
      <c r="K1145"/>
      <c r="S1145"/>
      <c r="T1145"/>
      <c r="U1145"/>
      <c r="V1145"/>
      <c r="W1145"/>
      <c r="X1145"/>
      <c r="Y1145"/>
      <c r="Z1145"/>
      <c r="AA1145"/>
      <c r="AB1145"/>
      <c r="AC1145"/>
    </row>
    <row r="1146" spans="11:29" x14ac:dyDescent="0.45">
      <c r="K1146"/>
      <c r="S1146"/>
      <c r="T1146"/>
      <c r="U1146"/>
      <c r="V1146"/>
      <c r="W1146"/>
      <c r="X1146"/>
      <c r="Y1146"/>
      <c r="Z1146"/>
      <c r="AA1146"/>
      <c r="AB1146"/>
      <c r="AC1146"/>
    </row>
    <row r="1147" spans="11:29" x14ac:dyDescent="0.45">
      <c r="K1147"/>
      <c r="S1147"/>
      <c r="T1147"/>
      <c r="U1147"/>
      <c r="V1147"/>
      <c r="W1147"/>
      <c r="X1147"/>
      <c r="Y1147"/>
      <c r="Z1147"/>
      <c r="AA1147"/>
      <c r="AB1147"/>
      <c r="AC1147"/>
    </row>
    <row r="1148" spans="11:29" x14ac:dyDescent="0.45">
      <c r="K1148"/>
      <c r="S1148"/>
      <c r="T1148"/>
      <c r="U1148"/>
      <c r="V1148"/>
      <c r="W1148"/>
      <c r="X1148"/>
      <c r="Y1148"/>
      <c r="Z1148"/>
      <c r="AA1148"/>
      <c r="AB1148"/>
      <c r="AC1148"/>
    </row>
    <row r="1149" spans="11:29" x14ac:dyDescent="0.45">
      <c r="K1149"/>
      <c r="S1149"/>
      <c r="T1149"/>
      <c r="U1149"/>
      <c r="V1149"/>
      <c r="W1149"/>
      <c r="X1149"/>
      <c r="Y1149"/>
      <c r="Z1149"/>
      <c r="AA1149"/>
      <c r="AB1149"/>
      <c r="AC1149"/>
    </row>
    <row r="1150" spans="11:29" x14ac:dyDescent="0.45">
      <c r="K1150"/>
      <c r="S1150"/>
      <c r="T1150"/>
      <c r="U1150"/>
      <c r="V1150"/>
      <c r="W1150"/>
      <c r="X1150"/>
      <c r="Y1150"/>
      <c r="Z1150"/>
      <c r="AA1150"/>
      <c r="AB1150"/>
      <c r="AC1150"/>
    </row>
    <row r="1151" spans="11:29" x14ac:dyDescent="0.45">
      <c r="K1151"/>
      <c r="S1151"/>
      <c r="T1151"/>
      <c r="U1151"/>
      <c r="V1151"/>
      <c r="W1151"/>
      <c r="X1151"/>
      <c r="Y1151"/>
      <c r="Z1151"/>
      <c r="AA1151"/>
      <c r="AB1151"/>
      <c r="AC1151"/>
    </row>
    <row r="1152" spans="11:29" x14ac:dyDescent="0.45">
      <c r="K1152"/>
      <c r="S1152"/>
      <c r="T1152"/>
      <c r="U1152"/>
      <c r="V1152"/>
      <c r="W1152"/>
      <c r="X1152"/>
      <c r="Y1152"/>
      <c r="Z1152"/>
      <c r="AA1152"/>
      <c r="AB1152"/>
      <c r="AC1152"/>
    </row>
    <row r="1153" spans="11:29" x14ac:dyDescent="0.45">
      <c r="K1153"/>
      <c r="S1153"/>
      <c r="T1153"/>
      <c r="U1153"/>
      <c r="V1153"/>
      <c r="W1153"/>
      <c r="X1153"/>
      <c r="Y1153"/>
      <c r="Z1153"/>
      <c r="AA1153"/>
      <c r="AB1153"/>
      <c r="AC1153"/>
    </row>
    <row r="1154" spans="11:29" x14ac:dyDescent="0.45">
      <c r="K1154"/>
      <c r="S1154"/>
      <c r="T1154"/>
      <c r="U1154"/>
      <c r="V1154"/>
      <c r="W1154"/>
      <c r="X1154"/>
      <c r="Y1154"/>
      <c r="Z1154"/>
      <c r="AA1154"/>
      <c r="AB1154"/>
      <c r="AC1154"/>
    </row>
    <row r="1155" spans="11:29" x14ac:dyDescent="0.45">
      <c r="K1155"/>
      <c r="S1155"/>
      <c r="T1155"/>
      <c r="U1155"/>
      <c r="V1155"/>
      <c r="W1155"/>
      <c r="X1155"/>
      <c r="Y1155"/>
      <c r="Z1155"/>
      <c r="AA1155"/>
      <c r="AB1155"/>
      <c r="AC1155"/>
    </row>
    <row r="1156" spans="11:29" x14ac:dyDescent="0.45">
      <c r="K1156"/>
      <c r="S1156"/>
      <c r="T1156"/>
      <c r="U1156"/>
      <c r="V1156"/>
      <c r="W1156"/>
      <c r="X1156"/>
      <c r="Y1156"/>
      <c r="Z1156"/>
      <c r="AA1156"/>
      <c r="AB1156"/>
      <c r="AC1156"/>
    </row>
    <row r="1157" spans="11:29" x14ac:dyDescent="0.45">
      <c r="K1157"/>
      <c r="S1157"/>
      <c r="T1157"/>
      <c r="U1157"/>
      <c r="V1157"/>
      <c r="W1157"/>
      <c r="X1157"/>
      <c r="Y1157"/>
      <c r="Z1157"/>
      <c r="AA1157"/>
      <c r="AB1157"/>
      <c r="AC1157"/>
    </row>
    <row r="1158" spans="11:29" x14ac:dyDescent="0.45">
      <c r="K1158"/>
      <c r="S1158"/>
      <c r="T1158"/>
      <c r="U1158"/>
      <c r="V1158"/>
      <c r="W1158"/>
      <c r="X1158"/>
      <c r="Y1158"/>
      <c r="Z1158"/>
      <c r="AA1158"/>
      <c r="AB1158"/>
      <c r="AC1158"/>
    </row>
    <row r="1159" spans="11:29" x14ac:dyDescent="0.45">
      <c r="K1159"/>
      <c r="S1159"/>
      <c r="T1159"/>
      <c r="U1159"/>
      <c r="V1159"/>
      <c r="W1159"/>
      <c r="X1159"/>
      <c r="Y1159"/>
      <c r="Z1159"/>
      <c r="AA1159"/>
      <c r="AB1159"/>
      <c r="AC1159"/>
    </row>
    <row r="1160" spans="11:29" x14ac:dyDescent="0.45">
      <c r="K1160"/>
      <c r="S1160"/>
      <c r="T1160"/>
      <c r="U1160"/>
      <c r="V1160"/>
      <c r="W1160"/>
      <c r="X1160"/>
      <c r="Y1160"/>
      <c r="Z1160"/>
      <c r="AA1160"/>
      <c r="AB1160"/>
      <c r="AC1160"/>
    </row>
    <row r="1161" spans="11:29" x14ac:dyDescent="0.45">
      <c r="K1161"/>
      <c r="S1161"/>
      <c r="T1161"/>
      <c r="U1161"/>
      <c r="V1161"/>
      <c r="W1161"/>
      <c r="X1161"/>
      <c r="Y1161"/>
      <c r="Z1161"/>
      <c r="AA1161"/>
      <c r="AB1161"/>
      <c r="AC1161"/>
    </row>
    <row r="1162" spans="11:29" x14ac:dyDescent="0.45">
      <c r="K1162"/>
      <c r="S1162"/>
      <c r="T1162"/>
      <c r="U1162"/>
      <c r="V1162"/>
      <c r="W1162"/>
      <c r="X1162"/>
      <c r="Y1162"/>
      <c r="Z1162"/>
      <c r="AA1162"/>
      <c r="AB1162"/>
      <c r="AC1162"/>
    </row>
    <row r="1163" spans="11:29" x14ac:dyDescent="0.45">
      <c r="K1163"/>
      <c r="S1163"/>
      <c r="T1163"/>
      <c r="U1163"/>
      <c r="V1163"/>
      <c r="W1163"/>
      <c r="X1163"/>
      <c r="Y1163"/>
      <c r="Z1163"/>
      <c r="AA1163"/>
      <c r="AB1163"/>
      <c r="AC1163"/>
    </row>
    <row r="1164" spans="11:29" x14ac:dyDescent="0.45">
      <c r="K1164"/>
      <c r="S1164"/>
      <c r="T1164"/>
      <c r="U1164"/>
      <c r="V1164"/>
      <c r="W1164"/>
      <c r="X1164"/>
      <c r="Y1164"/>
      <c r="Z1164"/>
      <c r="AA1164"/>
      <c r="AB1164"/>
      <c r="AC1164"/>
    </row>
    <row r="1165" spans="11:29" x14ac:dyDescent="0.45">
      <c r="K1165"/>
      <c r="S1165"/>
      <c r="T1165"/>
      <c r="U1165"/>
      <c r="V1165"/>
      <c r="W1165"/>
      <c r="X1165"/>
      <c r="Y1165"/>
      <c r="Z1165"/>
      <c r="AA1165"/>
      <c r="AB1165"/>
      <c r="AC1165"/>
    </row>
    <row r="1166" spans="11:29" x14ac:dyDescent="0.45">
      <c r="K1166"/>
      <c r="S1166"/>
      <c r="T1166"/>
      <c r="U1166"/>
      <c r="V1166"/>
      <c r="W1166"/>
      <c r="X1166"/>
      <c r="Y1166"/>
      <c r="Z1166"/>
      <c r="AA1166"/>
      <c r="AB1166"/>
      <c r="AC1166"/>
    </row>
    <row r="1167" spans="11:29" x14ac:dyDescent="0.45">
      <c r="K1167"/>
      <c r="S1167"/>
      <c r="T1167"/>
      <c r="U1167"/>
      <c r="V1167"/>
      <c r="W1167"/>
      <c r="X1167"/>
      <c r="Y1167"/>
      <c r="Z1167"/>
      <c r="AA1167"/>
      <c r="AB1167"/>
      <c r="AC1167"/>
    </row>
    <row r="1168" spans="11:29" x14ac:dyDescent="0.45">
      <c r="K1168"/>
      <c r="S1168"/>
      <c r="T1168"/>
      <c r="U1168"/>
      <c r="V1168"/>
      <c r="W1168"/>
      <c r="X1168"/>
      <c r="Y1168"/>
      <c r="Z1168"/>
      <c r="AA1168"/>
      <c r="AB1168"/>
      <c r="AC1168"/>
    </row>
    <row r="1169" spans="11:29" x14ac:dyDescent="0.45">
      <c r="K1169"/>
      <c r="S1169"/>
      <c r="T1169"/>
      <c r="U1169"/>
      <c r="V1169"/>
      <c r="W1169"/>
      <c r="X1169"/>
      <c r="Y1169"/>
      <c r="Z1169"/>
      <c r="AA1169"/>
      <c r="AB1169"/>
      <c r="AC1169"/>
    </row>
    <row r="1170" spans="11:29" x14ac:dyDescent="0.45">
      <c r="K1170"/>
      <c r="S1170"/>
      <c r="T1170"/>
      <c r="U1170"/>
      <c r="V1170"/>
      <c r="W1170"/>
      <c r="X1170"/>
      <c r="Y1170"/>
      <c r="Z1170"/>
      <c r="AA1170"/>
      <c r="AB1170"/>
      <c r="AC1170"/>
    </row>
    <row r="1171" spans="11:29" x14ac:dyDescent="0.45">
      <c r="K1171"/>
      <c r="S1171"/>
      <c r="T1171"/>
      <c r="U1171"/>
      <c r="V1171"/>
      <c r="W1171"/>
      <c r="X1171"/>
      <c r="Y1171"/>
      <c r="Z1171"/>
      <c r="AA1171"/>
      <c r="AB1171"/>
      <c r="AC1171"/>
    </row>
    <row r="1172" spans="11:29" x14ac:dyDescent="0.45">
      <c r="K1172"/>
      <c r="S1172"/>
      <c r="T1172"/>
      <c r="U1172"/>
      <c r="V1172"/>
      <c r="W1172"/>
      <c r="X1172"/>
      <c r="Y1172"/>
      <c r="Z1172"/>
      <c r="AA1172"/>
      <c r="AB1172"/>
      <c r="AC1172"/>
    </row>
    <row r="1173" spans="11:29" x14ac:dyDescent="0.45">
      <c r="K1173"/>
      <c r="S1173"/>
      <c r="T1173"/>
      <c r="U1173"/>
      <c r="V1173"/>
      <c r="W1173"/>
      <c r="X1173"/>
      <c r="Y1173"/>
      <c r="Z1173"/>
      <c r="AA1173"/>
      <c r="AB1173"/>
      <c r="AC1173"/>
    </row>
    <row r="1174" spans="11:29" x14ac:dyDescent="0.45">
      <c r="K1174"/>
      <c r="S1174"/>
      <c r="T1174"/>
      <c r="U1174"/>
      <c r="V1174"/>
      <c r="W1174"/>
      <c r="X1174"/>
      <c r="Y1174"/>
      <c r="Z1174"/>
      <c r="AA1174"/>
      <c r="AB1174"/>
      <c r="AC1174"/>
    </row>
    <row r="1175" spans="11:29" x14ac:dyDescent="0.45">
      <c r="K1175"/>
      <c r="S1175"/>
      <c r="T1175"/>
      <c r="U1175"/>
      <c r="V1175"/>
      <c r="W1175"/>
      <c r="X1175"/>
      <c r="Y1175"/>
      <c r="Z1175"/>
      <c r="AA1175"/>
      <c r="AB1175"/>
      <c r="AC1175"/>
    </row>
    <row r="1176" spans="11:29" x14ac:dyDescent="0.45">
      <c r="K1176"/>
      <c r="S1176"/>
      <c r="T1176"/>
      <c r="U1176"/>
      <c r="V1176"/>
      <c r="W1176"/>
      <c r="X1176"/>
      <c r="Y1176"/>
      <c r="Z1176"/>
      <c r="AA1176"/>
      <c r="AB1176"/>
      <c r="AC1176"/>
    </row>
    <row r="1177" spans="11:29" x14ac:dyDescent="0.45">
      <c r="K1177"/>
      <c r="S1177"/>
      <c r="T1177"/>
      <c r="U1177"/>
      <c r="V1177"/>
      <c r="W1177"/>
      <c r="X1177"/>
      <c r="Y1177"/>
      <c r="Z1177"/>
      <c r="AA1177"/>
      <c r="AB1177"/>
      <c r="AC1177"/>
    </row>
    <row r="1178" spans="11:29" x14ac:dyDescent="0.45">
      <c r="K1178"/>
      <c r="S1178"/>
      <c r="T1178"/>
      <c r="U1178"/>
      <c r="V1178"/>
      <c r="W1178"/>
      <c r="X1178"/>
      <c r="Y1178"/>
      <c r="Z1178"/>
      <c r="AA1178"/>
      <c r="AB1178"/>
      <c r="AC1178"/>
    </row>
    <row r="1179" spans="11:29" x14ac:dyDescent="0.45">
      <c r="K1179"/>
      <c r="S1179"/>
      <c r="T1179"/>
      <c r="U1179"/>
      <c r="V1179"/>
      <c r="W1179"/>
      <c r="X1179"/>
      <c r="Y1179"/>
      <c r="Z1179"/>
      <c r="AA1179"/>
      <c r="AB1179"/>
      <c r="AC1179"/>
    </row>
    <row r="1180" spans="11:29" x14ac:dyDescent="0.45">
      <c r="K1180"/>
      <c r="S1180"/>
      <c r="T1180"/>
      <c r="U1180"/>
      <c r="V1180"/>
      <c r="W1180"/>
      <c r="X1180"/>
      <c r="Y1180"/>
      <c r="Z1180"/>
      <c r="AA1180"/>
      <c r="AB1180"/>
      <c r="AC1180"/>
    </row>
    <row r="1181" spans="11:29" x14ac:dyDescent="0.45">
      <c r="K1181"/>
      <c r="S1181"/>
      <c r="T1181"/>
      <c r="U1181"/>
      <c r="V1181"/>
      <c r="W1181"/>
      <c r="X1181"/>
      <c r="Y1181"/>
      <c r="Z1181"/>
      <c r="AA1181"/>
      <c r="AB1181"/>
      <c r="AC1181"/>
    </row>
    <row r="1182" spans="11:29" x14ac:dyDescent="0.45">
      <c r="K1182"/>
      <c r="S1182"/>
      <c r="T1182"/>
      <c r="U1182"/>
      <c r="V1182"/>
      <c r="W1182"/>
      <c r="X1182"/>
      <c r="Y1182"/>
      <c r="Z1182"/>
      <c r="AA1182"/>
      <c r="AB1182"/>
      <c r="AC1182"/>
    </row>
    <row r="1183" spans="11:29" x14ac:dyDescent="0.45">
      <c r="K1183"/>
      <c r="S1183"/>
      <c r="T1183"/>
      <c r="U1183"/>
      <c r="V1183"/>
      <c r="W1183"/>
      <c r="X1183"/>
      <c r="Y1183"/>
      <c r="Z1183"/>
      <c r="AA1183"/>
      <c r="AB1183"/>
      <c r="AC1183"/>
    </row>
    <row r="1184" spans="11:29" x14ac:dyDescent="0.45">
      <c r="K1184"/>
      <c r="S1184"/>
      <c r="T1184"/>
      <c r="U1184"/>
      <c r="V1184"/>
      <c r="W1184"/>
      <c r="X1184"/>
      <c r="Y1184"/>
      <c r="Z1184"/>
      <c r="AA1184"/>
      <c r="AB1184"/>
      <c r="AC1184"/>
    </row>
    <row r="1185" spans="11:29" x14ac:dyDescent="0.45">
      <c r="K1185"/>
      <c r="S1185"/>
      <c r="T1185"/>
      <c r="U1185"/>
      <c r="V1185"/>
      <c r="W1185"/>
      <c r="X1185"/>
      <c r="Y1185"/>
      <c r="Z1185"/>
      <c r="AA1185"/>
      <c r="AB1185"/>
      <c r="AC1185"/>
    </row>
    <row r="1186" spans="11:29" x14ac:dyDescent="0.45">
      <c r="K1186"/>
      <c r="S1186"/>
      <c r="T1186"/>
      <c r="U1186"/>
      <c r="V1186"/>
      <c r="W1186"/>
      <c r="X1186"/>
      <c r="Y1186"/>
      <c r="Z1186"/>
      <c r="AA1186"/>
      <c r="AB1186"/>
      <c r="AC1186"/>
    </row>
    <row r="1187" spans="11:29" x14ac:dyDescent="0.45">
      <c r="K1187"/>
      <c r="S1187"/>
      <c r="T1187"/>
      <c r="U1187"/>
      <c r="V1187"/>
      <c r="W1187"/>
      <c r="X1187"/>
      <c r="Y1187"/>
      <c r="Z1187"/>
      <c r="AA1187"/>
      <c r="AB1187"/>
      <c r="AC1187"/>
    </row>
    <row r="1188" spans="11:29" x14ac:dyDescent="0.45">
      <c r="K1188"/>
      <c r="S1188"/>
      <c r="T1188"/>
      <c r="U1188"/>
      <c r="V1188"/>
      <c r="W1188"/>
      <c r="X1188"/>
      <c r="Y1188"/>
      <c r="Z1188"/>
      <c r="AA1188"/>
      <c r="AB1188"/>
      <c r="AC1188"/>
    </row>
    <row r="1189" spans="11:29" x14ac:dyDescent="0.45">
      <c r="K1189"/>
      <c r="S1189"/>
      <c r="T1189"/>
      <c r="U1189"/>
      <c r="V1189"/>
      <c r="W1189"/>
      <c r="X1189"/>
      <c r="Y1189"/>
      <c r="Z1189"/>
      <c r="AA1189"/>
      <c r="AB1189"/>
      <c r="AC1189"/>
    </row>
    <row r="1190" spans="11:29" x14ac:dyDescent="0.45">
      <c r="K1190"/>
      <c r="S1190"/>
      <c r="T1190"/>
      <c r="U1190"/>
      <c r="V1190"/>
      <c r="W1190"/>
      <c r="X1190"/>
      <c r="Y1190"/>
      <c r="Z1190"/>
      <c r="AA1190"/>
      <c r="AB1190"/>
      <c r="AC1190"/>
    </row>
    <row r="1191" spans="11:29" x14ac:dyDescent="0.45">
      <c r="K1191"/>
      <c r="S1191"/>
      <c r="T1191"/>
      <c r="U1191"/>
      <c r="V1191"/>
      <c r="W1191"/>
      <c r="X1191"/>
      <c r="Y1191"/>
      <c r="Z1191"/>
      <c r="AA1191"/>
      <c r="AB1191"/>
      <c r="AC1191"/>
    </row>
    <row r="1192" spans="11:29" x14ac:dyDescent="0.45">
      <c r="K1192"/>
      <c r="S1192"/>
      <c r="T1192"/>
      <c r="U1192"/>
      <c r="V1192"/>
      <c r="W1192"/>
      <c r="X1192"/>
      <c r="Y1192"/>
      <c r="Z1192"/>
      <c r="AA1192"/>
      <c r="AB1192"/>
      <c r="AC1192"/>
    </row>
    <row r="1193" spans="11:29" x14ac:dyDescent="0.45">
      <c r="K1193"/>
      <c r="S1193"/>
      <c r="T1193"/>
      <c r="U1193"/>
      <c r="V1193"/>
      <c r="W1193"/>
      <c r="X1193"/>
      <c r="Y1193"/>
      <c r="Z1193"/>
      <c r="AA1193"/>
      <c r="AB1193"/>
      <c r="AC1193"/>
    </row>
    <row r="1194" spans="11:29" x14ac:dyDescent="0.45">
      <c r="K1194"/>
      <c r="S1194"/>
      <c r="T1194"/>
      <c r="U1194"/>
      <c r="V1194"/>
      <c r="W1194"/>
      <c r="X1194"/>
      <c r="Y1194"/>
      <c r="Z1194"/>
      <c r="AA1194"/>
      <c r="AB1194"/>
      <c r="AC1194"/>
    </row>
    <row r="1195" spans="11:29" x14ac:dyDescent="0.45">
      <c r="K1195"/>
      <c r="S1195"/>
      <c r="T1195"/>
      <c r="U1195"/>
      <c r="V1195"/>
      <c r="W1195"/>
      <c r="X1195"/>
      <c r="Y1195"/>
      <c r="Z1195"/>
      <c r="AA1195"/>
      <c r="AB1195"/>
      <c r="AC1195"/>
    </row>
    <row r="1196" spans="11:29" x14ac:dyDescent="0.45">
      <c r="K1196"/>
      <c r="S1196"/>
      <c r="T1196"/>
      <c r="U1196"/>
      <c r="V1196"/>
      <c r="W1196"/>
      <c r="X1196"/>
      <c r="Y1196"/>
      <c r="Z1196"/>
      <c r="AA1196"/>
      <c r="AB1196"/>
      <c r="AC1196"/>
    </row>
    <row r="1197" spans="11:29" x14ac:dyDescent="0.45">
      <c r="K1197"/>
      <c r="S1197"/>
      <c r="T1197"/>
      <c r="U1197"/>
      <c r="V1197"/>
      <c r="W1197"/>
      <c r="X1197"/>
      <c r="Y1197"/>
      <c r="Z1197"/>
      <c r="AA1197"/>
      <c r="AB1197"/>
      <c r="AC1197"/>
    </row>
    <row r="1198" spans="11:29" x14ac:dyDescent="0.45">
      <c r="K1198"/>
      <c r="S1198"/>
      <c r="T1198"/>
      <c r="U1198"/>
      <c r="V1198"/>
      <c r="W1198"/>
      <c r="X1198"/>
      <c r="Y1198"/>
      <c r="Z1198"/>
      <c r="AA1198"/>
      <c r="AB1198"/>
      <c r="AC1198"/>
    </row>
    <row r="1199" spans="11:29" x14ac:dyDescent="0.45">
      <c r="K1199"/>
      <c r="S1199"/>
      <c r="T1199"/>
      <c r="U1199"/>
      <c r="V1199"/>
      <c r="W1199"/>
      <c r="X1199"/>
      <c r="Y1199"/>
      <c r="Z1199"/>
      <c r="AA1199"/>
      <c r="AB1199"/>
      <c r="AC1199"/>
    </row>
    <row r="1200" spans="11:29" x14ac:dyDescent="0.45">
      <c r="K1200"/>
      <c r="S1200"/>
      <c r="T1200"/>
      <c r="U1200"/>
      <c r="V1200"/>
      <c r="W1200"/>
      <c r="X1200"/>
      <c r="Y1200"/>
      <c r="Z1200"/>
      <c r="AA1200"/>
      <c r="AB1200"/>
      <c r="AC1200"/>
    </row>
    <row r="1201" spans="11:29" x14ac:dyDescent="0.45">
      <c r="K1201"/>
      <c r="S1201"/>
      <c r="T1201"/>
      <c r="U1201"/>
      <c r="V1201"/>
      <c r="W1201"/>
      <c r="X1201"/>
      <c r="Y1201"/>
      <c r="Z1201"/>
      <c r="AA1201"/>
      <c r="AB1201"/>
      <c r="AC1201"/>
    </row>
    <row r="1202" spans="11:29" x14ac:dyDescent="0.45">
      <c r="K1202"/>
      <c r="S1202"/>
      <c r="T1202"/>
      <c r="U1202"/>
      <c r="V1202"/>
      <c r="W1202"/>
      <c r="X1202"/>
      <c r="Y1202"/>
      <c r="Z1202"/>
      <c r="AA1202"/>
      <c r="AB1202"/>
      <c r="AC1202"/>
    </row>
    <row r="1203" spans="11:29" x14ac:dyDescent="0.45">
      <c r="K1203"/>
      <c r="S1203"/>
      <c r="T1203"/>
      <c r="U1203"/>
      <c r="V1203"/>
      <c r="W1203"/>
      <c r="X1203"/>
      <c r="Y1203"/>
      <c r="Z1203"/>
      <c r="AA1203"/>
      <c r="AB1203"/>
      <c r="AC1203"/>
    </row>
    <row r="1204" spans="11:29" x14ac:dyDescent="0.45">
      <c r="K1204"/>
      <c r="S1204"/>
      <c r="T1204"/>
      <c r="U1204"/>
      <c r="V1204"/>
      <c r="W1204"/>
      <c r="X1204"/>
      <c r="Y1204"/>
      <c r="Z1204"/>
      <c r="AA1204"/>
      <c r="AB1204"/>
      <c r="AC1204"/>
    </row>
    <row r="1205" spans="11:29" x14ac:dyDescent="0.45">
      <c r="K1205"/>
      <c r="S1205"/>
      <c r="T1205"/>
      <c r="U1205"/>
      <c r="V1205"/>
      <c r="W1205"/>
      <c r="X1205"/>
      <c r="Y1205"/>
      <c r="Z1205"/>
      <c r="AA1205"/>
      <c r="AB1205"/>
      <c r="AC1205"/>
    </row>
    <row r="1206" spans="11:29" x14ac:dyDescent="0.45">
      <c r="K1206"/>
      <c r="S1206"/>
      <c r="T1206"/>
      <c r="U1206"/>
      <c r="V1206"/>
      <c r="W1206"/>
      <c r="X1206"/>
      <c r="Y1206"/>
      <c r="Z1206"/>
      <c r="AA1206"/>
      <c r="AB1206"/>
      <c r="AC1206"/>
    </row>
    <row r="1207" spans="11:29" x14ac:dyDescent="0.45">
      <c r="K1207"/>
      <c r="S1207"/>
      <c r="T1207"/>
      <c r="U1207"/>
      <c r="V1207"/>
      <c r="W1207"/>
      <c r="X1207"/>
      <c r="Y1207"/>
      <c r="Z1207"/>
      <c r="AA1207"/>
      <c r="AB1207"/>
      <c r="AC1207"/>
    </row>
    <row r="1208" spans="11:29" x14ac:dyDescent="0.45">
      <c r="K1208"/>
      <c r="S1208"/>
      <c r="T1208"/>
      <c r="U1208"/>
      <c r="V1208"/>
      <c r="W1208"/>
      <c r="X1208"/>
      <c r="Y1208"/>
      <c r="Z1208"/>
      <c r="AA1208"/>
      <c r="AB1208"/>
      <c r="AC1208"/>
    </row>
    <row r="1209" spans="11:29" x14ac:dyDescent="0.45">
      <c r="K1209"/>
      <c r="S1209"/>
      <c r="T1209"/>
      <c r="U1209"/>
      <c r="V1209"/>
      <c r="W1209"/>
      <c r="X1209"/>
      <c r="Y1209"/>
      <c r="Z1209"/>
      <c r="AA1209"/>
      <c r="AB1209"/>
      <c r="AC1209"/>
    </row>
    <row r="1210" spans="11:29" x14ac:dyDescent="0.45">
      <c r="K1210"/>
      <c r="S1210"/>
      <c r="T1210"/>
      <c r="U1210"/>
      <c r="V1210"/>
      <c r="W1210"/>
      <c r="X1210"/>
      <c r="Y1210"/>
      <c r="Z1210"/>
      <c r="AA1210"/>
      <c r="AB1210"/>
      <c r="AC1210"/>
    </row>
    <row r="1211" spans="11:29" x14ac:dyDescent="0.45">
      <c r="K1211"/>
      <c r="S1211"/>
      <c r="T1211"/>
      <c r="U1211"/>
      <c r="V1211"/>
      <c r="W1211"/>
      <c r="X1211"/>
      <c r="Y1211"/>
      <c r="Z1211"/>
      <c r="AA1211"/>
      <c r="AB1211"/>
      <c r="AC1211"/>
    </row>
    <row r="1212" spans="11:29" x14ac:dyDescent="0.45">
      <c r="K1212"/>
      <c r="S1212"/>
      <c r="T1212"/>
      <c r="U1212"/>
      <c r="V1212"/>
      <c r="W1212"/>
      <c r="X1212"/>
      <c r="Y1212"/>
      <c r="Z1212"/>
      <c r="AA1212"/>
      <c r="AB1212"/>
      <c r="AC1212"/>
    </row>
    <row r="1213" spans="11:29" x14ac:dyDescent="0.45">
      <c r="K1213"/>
      <c r="S1213"/>
      <c r="T1213"/>
      <c r="U1213"/>
      <c r="V1213"/>
      <c r="W1213"/>
      <c r="X1213"/>
      <c r="Y1213"/>
      <c r="Z1213"/>
      <c r="AA1213"/>
      <c r="AB1213"/>
      <c r="AC1213"/>
    </row>
    <row r="1214" spans="11:29" x14ac:dyDescent="0.45">
      <c r="K1214"/>
      <c r="S1214"/>
      <c r="T1214"/>
      <c r="U1214"/>
      <c r="V1214"/>
      <c r="W1214"/>
      <c r="X1214"/>
      <c r="Y1214"/>
      <c r="Z1214"/>
      <c r="AA1214"/>
      <c r="AB1214"/>
      <c r="AC1214"/>
    </row>
    <row r="1215" spans="11:29" x14ac:dyDescent="0.45">
      <c r="K1215"/>
      <c r="S1215"/>
      <c r="T1215"/>
      <c r="U1215"/>
      <c r="V1215"/>
      <c r="W1215"/>
      <c r="X1215"/>
      <c r="Y1215"/>
      <c r="Z1215"/>
      <c r="AA1215"/>
      <c r="AB1215"/>
      <c r="AC1215"/>
    </row>
    <row r="1216" spans="11:29" x14ac:dyDescent="0.45">
      <c r="K1216"/>
      <c r="S1216"/>
      <c r="T1216"/>
      <c r="U1216"/>
      <c r="V1216"/>
      <c r="W1216"/>
      <c r="X1216"/>
      <c r="Y1216"/>
      <c r="Z1216"/>
      <c r="AA1216"/>
      <c r="AB1216"/>
      <c r="AC1216"/>
    </row>
    <row r="1217" spans="11:29" x14ac:dyDescent="0.45">
      <c r="K1217"/>
      <c r="S1217"/>
      <c r="T1217"/>
      <c r="U1217"/>
      <c r="V1217"/>
      <c r="W1217"/>
      <c r="X1217"/>
      <c r="Y1217"/>
      <c r="Z1217"/>
      <c r="AA1217"/>
      <c r="AB1217"/>
      <c r="AC1217"/>
    </row>
    <row r="1218" spans="11:29" x14ac:dyDescent="0.45">
      <c r="K1218"/>
      <c r="S1218"/>
      <c r="T1218"/>
      <c r="U1218"/>
      <c r="V1218"/>
      <c r="W1218"/>
      <c r="X1218"/>
      <c r="Y1218"/>
      <c r="Z1218"/>
      <c r="AA1218"/>
      <c r="AB1218"/>
      <c r="AC1218"/>
    </row>
    <row r="1219" spans="11:29" x14ac:dyDescent="0.45">
      <c r="K1219"/>
      <c r="S1219"/>
      <c r="T1219"/>
      <c r="U1219"/>
      <c r="V1219"/>
      <c r="W1219"/>
      <c r="X1219"/>
      <c r="Y1219"/>
      <c r="Z1219"/>
      <c r="AA1219"/>
      <c r="AB1219"/>
      <c r="AC1219"/>
    </row>
    <row r="1220" spans="11:29" x14ac:dyDescent="0.45">
      <c r="K1220"/>
      <c r="S1220"/>
      <c r="T1220"/>
      <c r="U1220"/>
      <c r="V1220"/>
      <c r="W1220"/>
      <c r="X1220"/>
      <c r="Y1220"/>
      <c r="Z1220"/>
      <c r="AA1220"/>
      <c r="AB1220"/>
      <c r="AC1220"/>
    </row>
    <row r="1221" spans="11:29" x14ac:dyDescent="0.45">
      <c r="K1221"/>
      <c r="S1221"/>
      <c r="T1221"/>
      <c r="U1221"/>
      <c r="V1221"/>
      <c r="W1221"/>
      <c r="X1221"/>
      <c r="Y1221"/>
      <c r="Z1221"/>
      <c r="AA1221"/>
      <c r="AB1221"/>
      <c r="AC1221"/>
    </row>
    <row r="1222" spans="11:29" x14ac:dyDescent="0.45">
      <c r="K1222"/>
      <c r="S1222"/>
      <c r="T1222"/>
      <c r="U1222"/>
      <c r="V1222"/>
      <c r="W1222"/>
      <c r="X1222"/>
      <c r="Y1222"/>
      <c r="Z1222"/>
      <c r="AA1222"/>
      <c r="AB1222"/>
      <c r="AC1222"/>
    </row>
    <row r="1223" spans="11:29" x14ac:dyDescent="0.45">
      <c r="K1223"/>
      <c r="S1223"/>
      <c r="T1223"/>
      <c r="U1223"/>
      <c r="V1223"/>
      <c r="W1223"/>
      <c r="X1223"/>
      <c r="Y1223"/>
      <c r="Z1223"/>
      <c r="AA1223"/>
      <c r="AB1223"/>
      <c r="AC1223"/>
    </row>
    <row r="1224" spans="11:29" x14ac:dyDescent="0.45">
      <c r="K1224"/>
      <c r="S1224"/>
      <c r="T1224"/>
      <c r="U1224"/>
      <c r="V1224"/>
      <c r="W1224"/>
      <c r="X1224"/>
      <c r="Y1224"/>
      <c r="Z1224"/>
      <c r="AA1224"/>
      <c r="AB1224"/>
      <c r="AC1224"/>
    </row>
    <row r="1225" spans="11:29" x14ac:dyDescent="0.45">
      <c r="K1225"/>
      <c r="S1225"/>
      <c r="T1225"/>
      <c r="U1225"/>
      <c r="V1225"/>
      <c r="W1225"/>
      <c r="X1225"/>
      <c r="Y1225"/>
      <c r="Z1225"/>
      <c r="AA1225"/>
      <c r="AB1225"/>
      <c r="AC1225"/>
    </row>
    <row r="1226" spans="11:29" x14ac:dyDescent="0.45">
      <c r="K1226"/>
      <c r="S1226"/>
      <c r="T1226"/>
      <c r="U1226"/>
      <c r="V1226"/>
      <c r="W1226"/>
      <c r="X1226"/>
      <c r="Y1226"/>
      <c r="Z1226"/>
      <c r="AA1226"/>
      <c r="AB1226"/>
      <c r="AC1226"/>
    </row>
    <row r="1227" spans="11:29" x14ac:dyDescent="0.45">
      <c r="K1227"/>
      <c r="S1227"/>
      <c r="T1227"/>
      <c r="U1227"/>
      <c r="V1227"/>
      <c r="W1227"/>
      <c r="X1227"/>
      <c r="Y1227"/>
      <c r="Z1227"/>
      <c r="AA1227"/>
      <c r="AB1227"/>
      <c r="AC1227"/>
    </row>
    <row r="1228" spans="11:29" x14ac:dyDescent="0.45">
      <c r="K1228"/>
      <c r="S1228"/>
      <c r="T1228"/>
      <c r="U1228"/>
      <c r="V1228"/>
      <c r="W1228"/>
      <c r="X1228"/>
      <c r="Y1228"/>
      <c r="Z1228"/>
      <c r="AA1228"/>
      <c r="AB1228"/>
      <c r="AC1228"/>
    </row>
    <row r="1229" spans="11:29" x14ac:dyDescent="0.45">
      <c r="K1229"/>
      <c r="S1229"/>
      <c r="T1229"/>
      <c r="U1229"/>
      <c r="V1229"/>
      <c r="W1229"/>
      <c r="X1229"/>
      <c r="Y1229"/>
      <c r="Z1229"/>
      <c r="AA1229"/>
      <c r="AB1229"/>
      <c r="AC1229"/>
    </row>
    <row r="1230" spans="11:29" x14ac:dyDescent="0.45">
      <c r="K1230"/>
      <c r="S1230"/>
      <c r="T1230"/>
      <c r="U1230"/>
      <c r="V1230"/>
      <c r="W1230"/>
      <c r="X1230"/>
      <c r="Y1230"/>
      <c r="Z1230"/>
      <c r="AA1230"/>
      <c r="AB1230"/>
      <c r="AC1230"/>
    </row>
    <row r="1231" spans="11:29" x14ac:dyDescent="0.45">
      <c r="K1231"/>
      <c r="S1231"/>
      <c r="T1231"/>
      <c r="U1231"/>
      <c r="V1231"/>
      <c r="W1231"/>
      <c r="X1231"/>
      <c r="Y1231"/>
      <c r="Z1231"/>
      <c r="AA1231"/>
      <c r="AB1231"/>
      <c r="AC1231"/>
    </row>
    <row r="1232" spans="11:29" x14ac:dyDescent="0.45">
      <c r="K1232"/>
      <c r="S1232"/>
      <c r="T1232"/>
      <c r="U1232"/>
      <c r="V1232"/>
      <c r="W1232"/>
      <c r="X1232"/>
      <c r="Y1232"/>
      <c r="Z1232"/>
      <c r="AA1232"/>
      <c r="AB1232"/>
      <c r="AC1232"/>
    </row>
    <row r="1233" spans="11:29" x14ac:dyDescent="0.45">
      <c r="K1233"/>
      <c r="S1233"/>
      <c r="T1233"/>
      <c r="U1233"/>
      <c r="V1233"/>
      <c r="W1233"/>
      <c r="X1233"/>
      <c r="Y1233"/>
      <c r="Z1233"/>
      <c r="AA1233"/>
      <c r="AB1233"/>
      <c r="AC1233"/>
    </row>
    <row r="1234" spans="11:29" x14ac:dyDescent="0.45">
      <c r="K1234"/>
      <c r="S1234"/>
      <c r="T1234"/>
      <c r="U1234"/>
      <c r="V1234"/>
      <c r="W1234"/>
      <c r="X1234"/>
      <c r="Y1234"/>
      <c r="Z1234"/>
      <c r="AA1234"/>
      <c r="AB1234"/>
      <c r="AC1234"/>
    </row>
    <row r="1235" spans="11:29" x14ac:dyDescent="0.45">
      <c r="K1235"/>
      <c r="S1235"/>
      <c r="T1235"/>
      <c r="U1235"/>
      <c r="V1235"/>
      <c r="W1235"/>
      <c r="X1235"/>
      <c r="Y1235"/>
      <c r="Z1235"/>
      <c r="AA1235"/>
      <c r="AB1235"/>
      <c r="AC1235"/>
    </row>
    <row r="1236" spans="11:29" x14ac:dyDescent="0.45">
      <c r="K1236"/>
      <c r="S1236"/>
      <c r="T1236"/>
      <c r="U1236"/>
      <c r="V1236"/>
      <c r="W1236"/>
      <c r="X1236"/>
      <c r="Y1236"/>
      <c r="Z1236"/>
      <c r="AA1236"/>
      <c r="AB1236"/>
      <c r="AC1236"/>
    </row>
    <row r="1237" spans="11:29" x14ac:dyDescent="0.45">
      <c r="K1237"/>
      <c r="S1237"/>
      <c r="T1237"/>
      <c r="U1237"/>
      <c r="V1237"/>
      <c r="W1237"/>
      <c r="X1237"/>
      <c r="Y1237"/>
      <c r="Z1237"/>
      <c r="AA1237"/>
      <c r="AB1237"/>
      <c r="AC1237"/>
    </row>
    <row r="1238" spans="11:29" x14ac:dyDescent="0.45">
      <c r="K1238"/>
      <c r="S1238"/>
      <c r="T1238"/>
      <c r="U1238"/>
      <c r="V1238"/>
      <c r="W1238"/>
      <c r="X1238"/>
      <c r="Y1238"/>
      <c r="Z1238"/>
      <c r="AA1238"/>
      <c r="AB1238"/>
      <c r="AC1238"/>
    </row>
    <row r="1239" spans="11:29" x14ac:dyDescent="0.45">
      <c r="K1239"/>
      <c r="S1239"/>
      <c r="T1239"/>
      <c r="U1239"/>
      <c r="V1239"/>
      <c r="W1239"/>
      <c r="X1239"/>
      <c r="Y1239"/>
      <c r="Z1239"/>
      <c r="AA1239"/>
      <c r="AB1239"/>
      <c r="AC1239"/>
    </row>
    <row r="1240" spans="11:29" x14ac:dyDescent="0.45">
      <c r="K1240"/>
      <c r="S1240"/>
      <c r="T1240"/>
      <c r="U1240"/>
      <c r="V1240"/>
      <c r="W1240"/>
      <c r="X1240"/>
      <c r="Y1240"/>
      <c r="Z1240"/>
      <c r="AA1240"/>
      <c r="AB1240"/>
      <c r="AC1240"/>
    </row>
    <row r="1241" spans="11:29" x14ac:dyDescent="0.45">
      <c r="K1241"/>
      <c r="S1241"/>
      <c r="T1241"/>
      <c r="U1241"/>
      <c r="V1241"/>
      <c r="W1241"/>
      <c r="X1241"/>
      <c r="Y1241"/>
      <c r="Z1241"/>
      <c r="AA1241"/>
      <c r="AB1241"/>
      <c r="AC1241"/>
    </row>
    <row r="1242" spans="11:29" x14ac:dyDescent="0.45">
      <c r="K1242"/>
      <c r="S1242"/>
      <c r="T1242"/>
      <c r="U1242"/>
      <c r="V1242"/>
      <c r="W1242"/>
      <c r="X1242"/>
      <c r="Y1242"/>
      <c r="Z1242"/>
      <c r="AA1242"/>
      <c r="AB1242"/>
      <c r="AC1242"/>
    </row>
    <row r="1243" spans="11:29" x14ac:dyDescent="0.45">
      <c r="K1243"/>
      <c r="S1243"/>
      <c r="T1243"/>
      <c r="U1243"/>
      <c r="V1243"/>
      <c r="W1243"/>
      <c r="X1243"/>
      <c r="Y1243"/>
      <c r="Z1243"/>
      <c r="AA1243"/>
      <c r="AB1243"/>
      <c r="AC1243"/>
    </row>
    <row r="1244" spans="11:29" x14ac:dyDescent="0.45">
      <c r="K1244"/>
      <c r="S1244"/>
      <c r="T1244"/>
      <c r="U1244"/>
      <c r="V1244"/>
      <c r="W1244"/>
      <c r="X1244"/>
      <c r="Y1244"/>
      <c r="Z1244"/>
      <c r="AA1244"/>
      <c r="AB1244"/>
      <c r="AC1244"/>
    </row>
    <row r="1245" spans="11:29" x14ac:dyDescent="0.45">
      <c r="K1245"/>
      <c r="S1245"/>
      <c r="T1245"/>
      <c r="U1245"/>
      <c r="V1245"/>
      <c r="W1245"/>
      <c r="X1245"/>
      <c r="Y1245"/>
      <c r="Z1245"/>
      <c r="AA1245"/>
      <c r="AB1245"/>
      <c r="AC1245"/>
    </row>
    <row r="1246" spans="11:29" x14ac:dyDescent="0.45">
      <c r="K1246"/>
      <c r="S1246"/>
      <c r="T1246"/>
      <c r="U1246"/>
      <c r="V1246"/>
      <c r="W1246"/>
      <c r="X1246"/>
      <c r="Y1246"/>
      <c r="Z1246"/>
      <c r="AA1246"/>
      <c r="AB1246"/>
      <c r="AC1246"/>
    </row>
    <row r="1247" spans="11:29" x14ac:dyDescent="0.45">
      <c r="K1247"/>
      <c r="S1247"/>
      <c r="T1247"/>
      <c r="U1247"/>
      <c r="V1247"/>
      <c r="W1247"/>
      <c r="X1247"/>
      <c r="Y1247"/>
      <c r="Z1247"/>
      <c r="AA1247"/>
      <c r="AB1247"/>
      <c r="AC1247"/>
    </row>
    <row r="1248" spans="11:29" x14ac:dyDescent="0.45">
      <c r="K1248"/>
      <c r="S1248"/>
      <c r="T1248"/>
      <c r="U1248"/>
      <c r="V1248"/>
      <c r="W1248"/>
      <c r="X1248"/>
      <c r="Y1248"/>
      <c r="Z1248"/>
      <c r="AA1248"/>
      <c r="AB1248"/>
      <c r="AC1248"/>
    </row>
    <row r="1249" spans="11:29" x14ac:dyDescent="0.45">
      <c r="K1249"/>
      <c r="S1249"/>
      <c r="T1249"/>
      <c r="U1249"/>
      <c r="V1249"/>
      <c r="W1249"/>
      <c r="X1249"/>
      <c r="Y1249"/>
      <c r="Z1249"/>
      <c r="AA1249"/>
      <c r="AB1249"/>
      <c r="AC1249"/>
    </row>
    <row r="1250" spans="11:29" x14ac:dyDescent="0.45">
      <c r="K1250"/>
      <c r="S1250"/>
      <c r="T1250"/>
      <c r="U1250"/>
      <c r="V1250"/>
      <c r="W1250"/>
      <c r="X1250"/>
      <c r="Y1250"/>
      <c r="Z1250"/>
      <c r="AA1250"/>
      <c r="AB1250"/>
      <c r="AC1250"/>
    </row>
    <row r="1251" spans="11:29" x14ac:dyDescent="0.45">
      <c r="K1251"/>
      <c r="S1251"/>
      <c r="T1251"/>
      <c r="U1251"/>
      <c r="V1251"/>
      <c r="W1251"/>
      <c r="X1251"/>
      <c r="Y1251"/>
      <c r="Z1251"/>
      <c r="AA1251"/>
      <c r="AB1251"/>
      <c r="AC1251"/>
    </row>
    <row r="1252" spans="11:29" x14ac:dyDescent="0.45">
      <c r="K1252"/>
      <c r="S1252"/>
      <c r="T1252"/>
      <c r="U1252"/>
      <c r="V1252"/>
      <c r="W1252"/>
      <c r="X1252"/>
      <c r="Y1252"/>
      <c r="Z1252"/>
      <c r="AA1252"/>
      <c r="AB1252"/>
      <c r="AC1252"/>
    </row>
    <row r="1253" spans="11:29" x14ac:dyDescent="0.45">
      <c r="K1253"/>
      <c r="S1253"/>
      <c r="T1253"/>
      <c r="U1253"/>
      <c r="V1253"/>
      <c r="W1253"/>
      <c r="X1253"/>
      <c r="Y1253"/>
      <c r="Z1253"/>
      <c r="AA1253"/>
      <c r="AB1253"/>
      <c r="AC1253"/>
    </row>
    <row r="1254" spans="11:29" x14ac:dyDescent="0.45">
      <c r="K1254"/>
      <c r="S1254"/>
      <c r="T1254"/>
      <c r="U1254"/>
      <c r="V1254"/>
      <c r="W1254"/>
      <c r="X1254"/>
      <c r="Y1254"/>
      <c r="Z1254"/>
      <c r="AA1254"/>
      <c r="AB1254"/>
      <c r="AC1254"/>
    </row>
    <row r="1255" spans="11:29" x14ac:dyDescent="0.45">
      <c r="K1255"/>
      <c r="S1255"/>
      <c r="T1255"/>
      <c r="U1255"/>
      <c r="V1255"/>
      <c r="W1255"/>
      <c r="X1255"/>
      <c r="Y1255"/>
      <c r="Z1255"/>
      <c r="AA1255"/>
      <c r="AB1255"/>
      <c r="AC1255"/>
    </row>
    <row r="1256" spans="11:29" x14ac:dyDescent="0.45">
      <c r="K1256"/>
      <c r="S1256"/>
      <c r="T1256"/>
      <c r="U1256"/>
      <c r="V1256"/>
      <c r="W1256"/>
      <c r="X1256"/>
      <c r="Y1256"/>
      <c r="Z1256"/>
      <c r="AA1256"/>
      <c r="AB1256"/>
      <c r="AC1256"/>
    </row>
    <row r="1257" spans="11:29" x14ac:dyDescent="0.45">
      <c r="K1257"/>
      <c r="S1257"/>
      <c r="T1257"/>
      <c r="U1257"/>
      <c r="V1257"/>
      <c r="W1257"/>
      <c r="X1257"/>
      <c r="Y1257"/>
      <c r="Z1257"/>
      <c r="AA1257"/>
      <c r="AB1257"/>
      <c r="AC1257"/>
    </row>
    <row r="1258" spans="11:29" x14ac:dyDescent="0.45">
      <c r="K1258"/>
      <c r="S1258"/>
      <c r="T1258"/>
      <c r="U1258"/>
      <c r="V1258"/>
      <c r="W1258"/>
      <c r="X1258"/>
      <c r="Y1258"/>
      <c r="Z1258"/>
      <c r="AA1258"/>
      <c r="AB1258"/>
      <c r="AC1258"/>
    </row>
    <row r="1259" spans="11:29" x14ac:dyDescent="0.45">
      <c r="K1259"/>
      <c r="S1259"/>
      <c r="T1259"/>
      <c r="U1259"/>
      <c r="V1259"/>
      <c r="W1259"/>
      <c r="X1259"/>
      <c r="Y1259"/>
      <c r="Z1259"/>
      <c r="AA1259"/>
      <c r="AB1259"/>
      <c r="AC1259"/>
    </row>
    <row r="1260" spans="11:29" x14ac:dyDescent="0.45">
      <c r="K1260"/>
      <c r="S1260"/>
      <c r="T1260"/>
      <c r="U1260"/>
      <c r="V1260"/>
      <c r="W1260"/>
      <c r="X1260"/>
      <c r="Y1260"/>
      <c r="Z1260"/>
      <c r="AA1260"/>
      <c r="AB1260"/>
      <c r="AC1260"/>
    </row>
    <row r="1261" spans="11:29" x14ac:dyDescent="0.45">
      <c r="K1261"/>
      <c r="S1261"/>
      <c r="T1261"/>
      <c r="U1261"/>
      <c r="V1261"/>
      <c r="W1261"/>
      <c r="X1261"/>
      <c r="Y1261"/>
      <c r="Z1261"/>
      <c r="AA1261"/>
      <c r="AB1261"/>
      <c r="AC1261"/>
    </row>
    <row r="1262" spans="11:29" x14ac:dyDescent="0.45">
      <c r="K1262"/>
      <c r="S1262"/>
      <c r="T1262"/>
      <c r="U1262"/>
      <c r="V1262"/>
      <c r="W1262"/>
      <c r="X1262"/>
      <c r="Y1262"/>
      <c r="Z1262"/>
      <c r="AA1262"/>
      <c r="AB1262"/>
      <c r="AC1262"/>
    </row>
    <row r="1263" spans="11:29" x14ac:dyDescent="0.45">
      <c r="K1263"/>
      <c r="S1263"/>
      <c r="T1263"/>
      <c r="U1263"/>
      <c r="V1263"/>
      <c r="W1263"/>
      <c r="X1263"/>
      <c r="Y1263"/>
      <c r="Z1263"/>
      <c r="AA1263"/>
      <c r="AB1263"/>
      <c r="AC1263"/>
    </row>
    <row r="1264" spans="11:29" x14ac:dyDescent="0.45">
      <c r="K1264"/>
      <c r="S1264"/>
      <c r="T1264"/>
      <c r="U1264"/>
      <c r="V1264"/>
      <c r="W1264"/>
      <c r="X1264"/>
      <c r="Y1264"/>
      <c r="Z1264"/>
      <c r="AA1264"/>
      <c r="AB1264"/>
      <c r="AC1264"/>
    </row>
    <row r="1265" spans="11:29" x14ac:dyDescent="0.45">
      <c r="K1265"/>
      <c r="S1265"/>
      <c r="T1265"/>
      <c r="U1265"/>
      <c r="V1265"/>
      <c r="W1265"/>
      <c r="X1265"/>
      <c r="Y1265"/>
      <c r="Z1265"/>
      <c r="AA1265"/>
      <c r="AB1265"/>
      <c r="AC1265"/>
    </row>
    <row r="1266" spans="11:29" x14ac:dyDescent="0.45">
      <c r="K1266"/>
      <c r="S1266"/>
      <c r="T1266"/>
      <c r="U1266"/>
      <c r="V1266"/>
      <c r="W1266"/>
      <c r="X1266"/>
      <c r="Y1266"/>
      <c r="Z1266"/>
      <c r="AA1266"/>
      <c r="AB1266"/>
      <c r="AC1266"/>
    </row>
    <row r="1267" spans="11:29" x14ac:dyDescent="0.45">
      <c r="K1267"/>
      <c r="S1267"/>
      <c r="T1267"/>
      <c r="U1267"/>
      <c r="V1267"/>
      <c r="W1267"/>
      <c r="X1267"/>
      <c r="Y1267"/>
      <c r="Z1267"/>
      <c r="AA1267"/>
      <c r="AB1267"/>
      <c r="AC1267"/>
    </row>
    <row r="1268" spans="11:29" x14ac:dyDescent="0.45">
      <c r="K1268"/>
      <c r="S1268"/>
      <c r="T1268"/>
      <c r="U1268"/>
      <c r="V1268"/>
      <c r="W1268"/>
      <c r="X1268"/>
      <c r="Y1268"/>
      <c r="Z1268"/>
      <c r="AA1268"/>
      <c r="AB1268"/>
      <c r="AC1268"/>
    </row>
    <row r="1269" spans="11:29" x14ac:dyDescent="0.45">
      <c r="K1269"/>
      <c r="S1269"/>
      <c r="T1269"/>
      <c r="U1269"/>
      <c r="V1269"/>
      <c r="W1269"/>
      <c r="X1269"/>
      <c r="Y1269"/>
      <c r="Z1269"/>
      <c r="AA1269"/>
      <c r="AB1269"/>
      <c r="AC1269"/>
    </row>
    <row r="1270" spans="11:29" x14ac:dyDescent="0.45">
      <c r="K1270"/>
      <c r="S1270"/>
      <c r="T1270"/>
      <c r="U1270"/>
      <c r="V1270"/>
      <c r="W1270"/>
      <c r="X1270"/>
      <c r="Y1270"/>
      <c r="Z1270"/>
      <c r="AA1270"/>
      <c r="AB1270"/>
      <c r="AC1270"/>
    </row>
    <row r="1271" spans="11:29" x14ac:dyDescent="0.45">
      <c r="K1271"/>
      <c r="S1271"/>
      <c r="T1271"/>
      <c r="U1271"/>
      <c r="V1271"/>
      <c r="W1271"/>
      <c r="X1271"/>
      <c r="Y1271"/>
      <c r="Z1271"/>
      <c r="AA1271"/>
      <c r="AB1271"/>
      <c r="AC1271"/>
    </row>
    <row r="1272" spans="11:29" x14ac:dyDescent="0.45">
      <c r="K1272"/>
      <c r="S1272"/>
      <c r="T1272"/>
      <c r="U1272"/>
      <c r="V1272"/>
      <c r="W1272"/>
      <c r="X1272"/>
      <c r="Y1272"/>
      <c r="Z1272"/>
      <c r="AA1272"/>
      <c r="AB1272"/>
      <c r="AC1272"/>
    </row>
    <row r="1273" spans="11:29" x14ac:dyDescent="0.45">
      <c r="K1273"/>
      <c r="S1273"/>
      <c r="T1273"/>
      <c r="U1273"/>
      <c r="V1273"/>
      <c r="W1273"/>
      <c r="X1273"/>
      <c r="Y1273"/>
      <c r="Z1273"/>
      <c r="AA1273"/>
      <c r="AB1273"/>
      <c r="AC1273"/>
    </row>
    <row r="1274" spans="11:29" x14ac:dyDescent="0.45">
      <c r="K1274"/>
      <c r="S1274"/>
      <c r="T1274"/>
      <c r="U1274"/>
      <c r="V1274"/>
      <c r="W1274"/>
      <c r="X1274"/>
      <c r="Y1274"/>
      <c r="Z1274"/>
      <c r="AA1274"/>
      <c r="AB1274"/>
      <c r="AC1274"/>
    </row>
    <row r="1275" spans="11:29" x14ac:dyDescent="0.45">
      <c r="K1275"/>
      <c r="S1275"/>
      <c r="T1275"/>
      <c r="U1275"/>
      <c r="V1275"/>
      <c r="W1275"/>
      <c r="X1275"/>
      <c r="Y1275"/>
      <c r="Z1275"/>
      <c r="AA1275"/>
      <c r="AB1275"/>
      <c r="AC1275"/>
    </row>
    <row r="1276" spans="11:29" x14ac:dyDescent="0.45">
      <c r="K1276"/>
      <c r="S1276"/>
      <c r="T1276"/>
      <c r="U1276"/>
      <c r="V1276"/>
      <c r="W1276"/>
      <c r="X1276"/>
      <c r="Y1276"/>
      <c r="Z1276"/>
      <c r="AA1276"/>
      <c r="AB1276"/>
      <c r="AC1276"/>
    </row>
    <row r="1277" spans="11:29" x14ac:dyDescent="0.45">
      <c r="K1277"/>
      <c r="S1277"/>
      <c r="T1277"/>
      <c r="U1277"/>
      <c r="V1277"/>
      <c r="W1277"/>
      <c r="X1277"/>
      <c r="Y1277"/>
      <c r="Z1277"/>
      <c r="AA1277"/>
      <c r="AB1277"/>
      <c r="AC1277"/>
    </row>
    <row r="1278" spans="11:29" x14ac:dyDescent="0.45">
      <c r="K1278"/>
      <c r="S1278"/>
      <c r="T1278"/>
      <c r="U1278"/>
      <c r="V1278"/>
      <c r="W1278"/>
      <c r="X1278"/>
      <c r="Y1278"/>
      <c r="Z1278"/>
      <c r="AA1278"/>
      <c r="AB1278"/>
      <c r="AC1278"/>
    </row>
    <row r="1279" spans="11:29" x14ac:dyDescent="0.45">
      <c r="K1279"/>
      <c r="S1279"/>
      <c r="T1279"/>
      <c r="U1279"/>
      <c r="V1279"/>
      <c r="W1279"/>
      <c r="X1279"/>
      <c r="Y1279"/>
      <c r="Z1279"/>
      <c r="AA1279"/>
      <c r="AB1279"/>
      <c r="AC1279"/>
    </row>
    <row r="1280" spans="11:29" x14ac:dyDescent="0.45">
      <c r="K1280"/>
      <c r="S1280"/>
      <c r="T1280"/>
      <c r="U1280"/>
      <c r="V1280"/>
      <c r="W1280"/>
      <c r="X1280"/>
      <c r="Y1280"/>
      <c r="Z1280"/>
      <c r="AA1280"/>
      <c r="AB1280"/>
      <c r="AC1280"/>
    </row>
    <row r="1281" spans="11:29" x14ac:dyDescent="0.45">
      <c r="K1281"/>
      <c r="S1281"/>
      <c r="T1281"/>
      <c r="U1281"/>
      <c r="V1281"/>
      <c r="W1281"/>
      <c r="X1281"/>
      <c r="Y1281"/>
      <c r="Z1281"/>
      <c r="AA1281"/>
      <c r="AB1281"/>
      <c r="AC1281"/>
    </row>
    <row r="1282" spans="11:29" x14ac:dyDescent="0.45">
      <c r="K1282"/>
      <c r="S1282"/>
      <c r="T1282"/>
      <c r="U1282"/>
      <c r="V1282"/>
      <c r="W1282"/>
      <c r="X1282"/>
      <c r="Y1282"/>
      <c r="Z1282"/>
      <c r="AA1282"/>
      <c r="AB1282"/>
      <c r="AC1282"/>
    </row>
    <row r="1283" spans="11:29" x14ac:dyDescent="0.45">
      <c r="K1283"/>
      <c r="S1283"/>
      <c r="T1283"/>
      <c r="U1283"/>
      <c r="V1283"/>
      <c r="W1283"/>
      <c r="X1283"/>
      <c r="Y1283"/>
      <c r="Z1283"/>
      <c r="AA1283"/>
      <c r="AB1283"/>
      <c r="AC1283"/>
    </row>
    <row r="1284" spans="11:29" x14ac:dyDescent="0.45">
      <c r="K1284"/>
      <c r="S1284"/>
      <c r="T1284"/>
      <c r="U1284"/>
      <c r="V1284"/>
      <c r="W1284"/>
      <c r="X1284"/>
      <c r="Y1284"/>
      <c r="Z1284"/>
      <c r="AA1284"/>
      <c r="AB1284"/>
      <c r="AC1284"/>
    </row>
    <row r="1285" spans="11:29" x14ac:dyDescent="0.45">
      <c r="K1285"/>
      <c r="S1285"/>
      <c r="T1285"/>
      <c r="U1285"/>
      <c r="V1285"/>
      <c r="W1285"/>
      <c r="X1285"/>
      <c r="Y1285"/>
      <c r="Z1285"/>
      <c r="AA1285"/>
      <c r="AB1285"/>
      <c r="AC1285"/>
    </row>
    <row r="1286" spans="11:29" x14ac:dyDescent="0.45">
      <c r="K1286"/>
      <c r="S1286"/>
      <c r="T1286"/>
      <c r="U1286"/>
      <c r="V1286"/>
      <c r="W1286"/>
      <c r="X1286"/>
      <c r="Y1286"/>
      <c r="Z1286"/>
      <c r="AA1286"/>
      <c r="AB1286"/>
      <c r="AC1286"/>
    </row>
    <row r="1287" spans="11:29" x14ac:dyDescent="0.45">
      <c r="K1287"/>
      <c r="S1287"/>
      <c r="T1287"/>
      <c r="U1287"/>
      <c r="V1287"/>
      <c r="W1287"/>
      <c r="X1287"/>
      <c r="Y1287"/>
      <c r="Z1287"/>
      <c r="AA1287"/>
      <c r="AB1287"/>
      <c r="AC1287"/>
    </row>
    <row r="1288" spans="11:29" x14ac:dyDescent="0.45">
      <c r="K1288"/>
      <c r="S1288"/>
      <c r="T1288"/>
      <c r="U1288"/>
      <c r="V1288"/>
      <c r="W1288"/>
      <c r="X1288"/>
      <c r="Y1288"/>
      <c r="Z1288"/>
      <c r="AA1288"/>
      <c r="AB1288"/>
      <c r="AC1288"/>
    </row>
    <row r="1289" spans="11:29" x14ac:dyDescent="0.45">
      <c r="K1289"/>
      <c r="S1289"/>
      <c r="T1289"/>
      <c r="U1289"/>
      <c r="V1289"/>
      <c r="W1289"/>
      <c r="X1289"/>
      <c r="Y1289"/>
      <c r="Z1289"/>
      <c r="AA1289"/>
      <c r="AB1289"/>
      <c r="AC1289"/>
    </row>
    <row r="1290" spans="11:29" x14ac:dyDescent="0.45">
      <c r="K1290"/>
      <c r="S1290"/>
      <c r="T1290"/>
      <c r="U1290"/>
      <c r="V1290"/>
      <c r="W1290"/>
      <c r="X1290"/>
      <c r="Y1290"/>
      <c r="Z1290"/>
      <c r="AA1290"/>
      <c r="AB1290"/>
      <c r="AC1290"/>
    </row>
    <row r="1291" spans="11:29" x14ac:dyDescent="0.45">
      <c r="K1291"/>
      <c r="S1291"/>
      <c r="T1291"/>
      <c r="U1291"/>
      <c r="V1291"/>
      <c r="W1291"/>
      <c r="X1291"/>
      <c r="Y1291"/>
      <c r="Z1291"/>
      <c r="AA1291"/>
      <c r="AB1291"/>
      <c r="AC1291"/>
    </row>
    <row r="1292" spans="11:29" x14ac:dyDescent="0.45">
      <c r="K1292"/>
      <c r="S1292"/>
      <c r="T1292"/>
      <c r="U1292"/>
      <c r="V1292"/>
      <c r="W1292"/>
      <c r="X1292"/>
      <c r="Y1292"/>
      <c r="Z1292"/>
      <c r="AA1292"/>
      <c r="AB1292"/>
      <c r="AC1292"/>
    </row>
    <row r="1293" spans="11:29" x14ac:dyDescent="0.45">
      <c r="K1293"/>
      <c r="S1293"/>
      <c r="T1293"/>
      <c r="U1293"/>
      <c r="V1293"/>
      <c r="W1293"/>
      <c r="X1293"/>
      <c r="Y1293"/>
      <c r="Z1293"/>
      <c r="AA1293"/>
      <c r="AB1293"/>
      <c r="AC1293"/>
    </row>
    <row r="1294" spans="11:29" x14ac:dyDescent="0.45">
      <c r="K1294"/>
      <c r="S1294"/>
      <c r="T1294"/>
      <c r="U1294"/>
      <c r="V1294"/>
      <c r="W1294"/>
      <c r="X1294"/>
      <c r="Y1294"/>
      <c r="Z1294"/>
      <c r="AA1294"/>
      <c r="AB1294"/>
      <c r="AC1294"/>
    </row>
    <row r="1295" spans="11:29" x14ac:dyDescent="0.45">
      <c r="K1295"/>
      <c r="S1295"/>
      <c r="T1295"/>
      <c r="U1295"/>
      <c r="V1295"/>
      <c r="W1295"/>
      <c r="X1295"/>
      <c r="Y1295"/>
      <c r="Z1295"/>
      <c r="AA1295"/>
      <c r="AB1295"/>
      <c r="AC1295"/>
    </row>
    <row r="1296" spans="11:29" x14ac:dyDescent="0.45">
      <c r="K1296"/>
      <c r="S1296"/>
      <c r="T1296"/>
      <c r="U1296"/>
      <c r="V1296"/>
      <c r="W1296"/>
      <c r="X1296"/>
      <c r="Y1296"/>
      <c r="Z1296"/>
      <c r="AA1296"/>
      <c r="AB1296"/>
      <c r="AC1296"/>
    </row>
    <row r="1297" spans="11:29" x14ac:dyDescent="0.45">
      <c r="K1297"/>
      <c r="S1297"/>
      <c r="T1297"/>
      <c r="U1297"/>
      <c r="V1297"/>
      <c r="W1297"/>
      <c r="X1297"/>
      <c r="Y1297"/>
      <c r="Z1297"/>
      <c r="AA1297"/>
      <c r="AB1297"/>
      <c r="AC1297"/>
    </row>
    <row r="1298" spans="11:29" x14ac:dyDescent="0.45">
      <c r="K1298"/>
      <c r="S1298"/>
      <c r="T1298"/>
      <c r="U1298"/>
      <c r="V1298"/>
      <c r="W1298"/>
      <c r="X1298"/>
      <c r="Y1298"/>
      <c r="Z1298"/>
      <c r="AA1298"/>
      <c r="AB1298"/>
      <c r="AC1298"/>
    </row>
    <row r="1299" spans="11:29" x14ac:dyDescent="0.45">
      <c r="K1299"/>
      <c r="S1299"/>
      <c r="T1299"/>
      <c r="U1299"/>
      <c r="V1299"/>
      <c r="W1299"/>
      <c r="X1299"/>
      <c r="Y1299"/>
      <c r="Z1299"/>
      <c r="AA1299"/>
      <c r="AB1299"/>
      <c r="AC1299"/>
    </row>
    <row r="1300" spans="11:29" x14ac:dyDescent="0.45">
      <c r="K1300"/>
      <c r="S1300"/>
      <c r="T1300"/>
      <c r="U1300"/>
      <c r="V1300"/>
      <c r="W1300"/>
      <c r="X1300"/>
      <c r="Y1300"/>
      <c r="Z1300"/>
      <c r="AA1300"/>
      <c r="AB1300"/>
      <c r="AC1300"/>
    </row>
    <row r="1301" spans="11:29" x14ac:dyDescent="0.45">
      <c r="K1301"/>
      <c r="S1301"/>
      <c r="T1301"/>
      <c r="U1301"/>
      <c r="V1301"/>
      <c r="W1301"/>
      <c r="X1301"/>
      <c r="Y1301"/>
      <c r="Z1301"/>
      <c r="AA1301"/>
      <c r="AB1301"/>
      <c r="AC1301"/>
    </row>
    <row r="1302" spans="11:29" x14ac:dyDescent="0.45">
      <c r="K1302"/>
      <c r="S1302"/>
      <c r="T1302"/>
      <c r="U1302"/>
      <c r="V1302"/>
      <c r="W1302"/>
      <c r="X1302"/>
      <c r="Y1302"/>
      <c r="Z1302"/>
      <c r="AA1302"/>
      <c r="AB1302"/>
      <c r="AC1302"/>
    </row>
    <row r="1303" spans="11:29" x14ac:dyDescent="0.45">
      <c r="K1303"/>
      <c r="S1303"/>
      <c r="T1303"/>
      <c r="U1303"/>
      <c r="V1303"/>
      <c r="W1303"/>
      <c r="X1303"/>
      <c r="Y1303"/>
      <c r="Z1303"/>
      <c r="AA1303"/>
      <c r="AB1303"/>
      <c r="AC1303"/>
    </row>
    <row r="1304" spans="11:29" x14ac:dyDescent="0.45">
      <c r="K1304"/>
      <c r="S1304"/>
      <c r="T1304"/>
      <c r="U1304"/>
      <c r="V1304"/>
      <c r="W1304"/>
      <c r="X1304"/>
      <c r="Y1304"/>
      <c r="Z1304"/>
      <c r="AA1304"/>
      <c r="AB1304"/>
      <c r="AC1304"/>
    </row>
    <row r="1305" spans="11:29" x14ac:dyDescent="0.45">
      <c r="K1305"/>
      <c r="S1305"/>
      <c r="T1305"/>
      <c r="U1305"/>
      <c r="V1305"/>
      <c r="W1305"/>
      <c r="X1305"/>
      <c r="Y1305"/>
      <c r="Z1305"/>
      <c r="AA1305"/>
      <c r="AB1305"/>
      <c r="AC1305"/>
    </row>
    <row r="1306" spans="11:29" x14ac:dyDescent="0.45">
      <c r="K1306"/>
      <c r="S1306"/>
      <c r="T1306"/>
      <c r="U1306"/>
      <c r="V1306"/>
      <c r="W1306"/>
      <c r="X1306"/>
      <c r="Y1306"/>
      <c r="Z1306"/>
      <c r="AA1306"/>
      <c r="AB1306"/>
      <c r="AC1306"/>
    </row>
    <row r="1307" spans="11:29" x14ac:dyDescent="0.45">
      <c r="K1307"/>
      <c r="S1307"/>
      <c r="T1307"/>
      <c r="U1307"/>
      <c r="V1307"/>
      <c r="W1307"/>
      <c r="X1307"/>
      <c r="Y1307"/>
      <c r="Z1307"/>
      <c r="AA1307"/>
      <c r="AB1307"/>
      <c r="AC1307"/>
    </row>
    <row r="1308" spans="11:29" x14ac:dyDescent="0.45">
      <c r="K1308"/>
      <c r="S1308"/>
      <c r="T1308"/>
      <c r="U1308"/>
      <c r="V1308"/>
      <c r="W1308"/>
      <c r="X1308"/>
      <c r="Y1308"/>
      <c r="Z1308"/>
      <c r="AA1308"/>
      <c r="AB1308"/>
      <c r="AC1308"/>
    </row>
    <row r="1309" spans="11:29" x14ac:dyDescent="0.45">
      <c r="K1309"/>
      <c r="S1309"/>
      <c r="T1309"/>
      <c r="U1309"/>
      <c r="V1309"/>
      <c r="W1309"/>
      <c r="X1309"/>
      <c r="Y1309"/>
      <c r="Z1309"/>
      <c r="AA1309"/>
      <c r="AB1309"/>
      <c r="AC1309"/>
    </row>
    <row r="1310" spans="11:29" x14ac:dyDescent="0.45">
      <c r="K1310"/>
      <c r="S1310"/>
      <c r="T1310"/>
      <c r="U1310"/>
      <c r="V1310"/>
      <c r="W1310"/>
      <c r="X1310"/>
      <c r="Y1310"/>
      <c r="Z1310"/>
      <c r="AA1310"/>
      <c r="AB1310"/>
      <c r="AC1310"/>
    </row>
    <row r="1311" spans="11:29" x14ac:dyDescent="0.45">
      <c r="K1311"/>
      <c r="S1311"/>
      <c r="T1311"/>
      <c r="U1311"/>
      <c r="V1311"/>
      <c r="W1311"/>
      <c r="X1311"/>
      <c r="Y1311"/>
      <c r="Z1311"/>
      <c r="AA1311"/>
      <c r="AB1311"/>
      <c r="AC1311"/>
    </row>
    <row r="1312" spans="11:29" x14ac:dyDescent="0.45">
      <c r="K1312"/>
      <c r="S1312"/>
      <c r="T1312"/>
      <c r="U1312"/>
      <c r="V1312"/>
      <c r="W1312"/>
      <c r="X1312"/>
      <c r="Y1312"/>
      <c r="Z1312"/>
      <c r="AA1312"/>
      <c r="AB1312"/>
      <c r="AC1312"/>
    </row>
    <row r="1313" spans="11:29" x14ac:dyDescent="0.45">
      <c r="K1313"/>
      <c r="S1313"/>
      <c r="T1313"/>
      <c r="U1313"/>
      <c r="V1313"/>
      <c r="W1313"/>
      <c r="X1313"/>
      <c r="Y1313"/>
      <c r="Z1313"/>
      <c r="AA1313"/>
      <c r="AB1313"/>
      <c r="AC1313"/>
    </row>
    <row r="1314" spans="11:29" x14ac:dyDescent="0.45">
      <c r="K1314"/>
      <c r="S1314"/>
      <c r="T1314"/>
      <c r="U1314"/>
      <c r="V1314"/>
      <c r="W1314"/>
      <c r="X1314"/>
      <c r="Y1314"/>
      <c r="Z1314"/>
      <c r="AA1314"/>
      <c r="AB1314"/>
      <c r="AC1314"/>
    </row>
    <row r="1315" spans="11:29" x14ac:dyDescent="0.45">
      <c r="K1315"/>
      <c r="S1315"/>
      <c r="T1315"/>
      <c r="U1315"/>
      <c r="V1315"/>
      <c r="W1315"/>
      <c r="X1315"/>
      <c r="Y1315"/>
      <c r="Z1315"/>
      <c r="AA1315"/>
      <c r="AB1315"/>
      <c r="AC1315"/>
    </row>
    <row r="1316" spans="11:29" x14ac:dyDescent="0.45">
      <c r="K1316"/>
      <c r="S1316"/>
      <c r="T1316"/>
      <c r="U1316"/>
      <c r="V1316"/>
      <c r="W1316"/>
      <c r="X1316"/>
      <c r="Y1316"/>
      <c r="Z1316"/>
      <c r="AA1316"/>
      <c r="AB1316"/>
      <c r="AC1316"/>
    </row>
    <row r="1317" spans="11:29" x14ac:dyDescent="0.45">
      <c r="K1317"/>
      <c r="S1317"/>
      <c r="T1317"/>
      <c r="U1317"/>
      <c r="V1317"/>
      <c r="W1317"/>
      <c r="X1317"/>
      <c r="Y1317"/>
      <c r="Z1317"/>
      <c r="AA1317"/>
      <c r="AB1317"/>
      <c r="AC1317"/>
    </row>
    <row r="1318" spans="11:29" x14ac:dyDescent="0.45">
      <c r="K1318"/>
      <c r="S1318"/>
      <c r="T1318"/>
      <c r="U1318"/>
      <c r="V1318"/>
      <c r="W1318"/>
      <c r="X1318"/>
      <c r="Y1318"/>
      <c r="Z1318"/>
      <c r="AA1318"/>
      <c r="AB1318"/>
      <c r="AC1318"/>
    </row>
    <row r="1319" spans="11:29" x14ac:dyDescent="0.45">
      <c r="K1319"/>
      <c r="S1319"/>
      <c r="T1319"/>
      <c r="U1319"/>
      <c r="V1319"/>
      <c r="W1319"/>
      <c r="X1319"/>
      <c r="Y1319"/>
      <c r="Z1319"/>
      <c r="AA1319"/>
      <c r="AB1319"/>
      <c r="AC1319"/>
    </row>
    <row r="1320" spans="11:29" x14ac:dyDescent="0.45">
      <c r="K1320"/>
      <c r="S1320"/>
      <c r="T1320"/>
      <c r="U1320"/>
      <c r="V1320"/>
      <c r="W1320"/>
      <c r="X1320"/>
      <c r="Y1320"/>
      <c r="Z1320"/>
      <c r="AA1320"/>
      <c r="AB1320"/>
      <c r="AC1320"/>
    </row>
    <row r="1321" spans="11:29" x14ac:dyDescent="0.45">
      <c r="K1321"/>
      <c r="S1321"/>
      <c r="T1321"/>
      <c r="U1321"/>
      <c r="V1321"/>
      <c r="W1321"/>
      <c r="X1321"/>
      <c r="Y1321"/>
      <c r="Z1321"/>
      <c r="AA1321"/>
      <c r="AB1321"/>
      <c r="AC1321"/>
    </row>
    <row r="1322" spans="11:29" x14ac:dyDescent="0.45">
      <c r="K1322"/>
      <c r="S1322"/>
      <c r="T1322"/>
      <c r="U1322"/>
      <c r="V1322"/>
      <c r="W1322"/>
      <c r="X1322"/>
      <c r="Y1322"/>
      <c r="Z1322"/>
      <c r="AA1322"/>
      <c r="AB1322"/>
      <c r="AC1322"/>
    </row>
    <row r="1323" spans="11:29" x14ac:dyDescent="0.45">
      <c r="K1323"/>
      <c r="S1323"/>
      <c r="T1323"/>
      <c r="U1323"/>
      <c r="V1323"/>
      <c r="W1323"/>
      <c r="X1323"/>
      <c r="Y1323"/>
      <c r="Z1323"/>
      <c r="AA1323"/>
      <c r="AB1323"/>
      <c r="AC1323"/>
    </row>
    <row r="1324" spans="11:29" x14ac:dyDescent="0.45">
      <c r="K1324"/>
      <c r="S1324"/>
      <c r="T1324"/>
      <c r="U1324"/>
      <c r="V1324"/>
      <c r="W1324"/>
      <c r="X1324"/>
      <c r="Y1324"/>
      <c r="Z1324"/>
      <c r="AA1324"/>
      <c r="AB1324"/>
      <c r="AC1324"/>
    </row>
    <row r="1325" spans="11:29" x14ac:dyDescent="0.45">
      <c r="K1325"/>
      <c r="S1325"/>
      <c r="T1325"/>
      <c r="U1325"/>
      <c r="V1325"/>
      <c r="W1325"/>
      <c r="X1325"/>
      <c r="Y1325"/>
      <c r="Z1325"/>
      <c r="AA1325"/>
      <c r="AB1325"/>
      <c r="AC1325"/>
    </row>
    <row r="1326" spans="11:29" x14ac:dyDescent="0.45">
      <c r="K1326"/>
      <c r="S1326"/>
      <c r="T1326"/>
      <c r="U1326"/>
      <c r="V1326"/>
      <c r="W1326"/>
      <c r="X1326"/>
      <c r="Y1326"/>
      <c r="Z1326"/>
      <c r="AA1326"/>
      <c r="AB1326"/>
      <c r="AC1326"/>
    </row>
    <row r="1327" spans="11:29" x14ac:dyDescent="0.45">
      <c r="K1327"/>
      <c r="S1327"/>
      <c r="T1327"/>
      <c r="U1327"/>
      <c r="V1327"/>
      <c r="W1327"/>
      <c r="X1327"/>
      <c r="Y1327"/>
      <c r="Z1327"/>
      <c r="AA1327"/>
      <c r="AB1327"/>
      <c r="AC1327"/>
    </row>
    <row r="1328" spans="11:29" x14ac:dyDescent="0.45">
      <c r="K1328"/>
      <c r="S1328"/>
      <c r="T1328"/>
      <c r="U1328"/>
      <c r="V1328"/>
      <c r="W1328"/>
      <c r="X1328"/>
      <c r="Y1328"/>
      <c r="Z1328"/>
      <c r="AA1328"/>
      <c r="AB1328"/>
      <c r="AC1328"/>
    </row>
    <row r="1329" spans="11:29" x14ac:dyDescent="0.45">
      <c r="K1329"/>
      <c r="S1329"/>
      <c r="T1329"/>
      <c r="U1329"/>
      <c r="V1329"/>
      <c r="W1329"/>
      <c r="X1329"/>
      <c r="Y1329"/>
      <c r="Z1329"/>
      <c r="AA1329"/>
      <c r="AB1329"/>
      <c r="AC1329"/>
    </row>
    <row r="1330" spans="11:29" x14ac:dyDescent="0.45">
      <c r="K1330"/>
      <c r="S1330"/>
      <c r="T1330"/>
      <c r="U1330"/>
      <c r="V1330"/>
      <c r="W1330"/>
      <c r="X1330"/>
      <c r="Y1330"/>
      <c r="Z1330"/>
      <c r="AA1330"/>
      <c r="AB1330"/>
      <c r="AC1330"/>
    </row>
    <row r="1331" spans="11:29" x14ac:dyDescent="0.45">
      <c r="K1331"/>
      <c r="S1331"/>
      <c r="T1331"/>
      <c r="U1331"/>
      <c r="V1331"/>
      <c r="W1331"/>
      <c r="X1331"/>
      <c r="Y1331"/>
      <c r="Z1331"/>
      <c r="AA1331"/>
      <c r="AB1331"/>
      <c r="AC1331"/>
    </row>
    <row r="1332" spans="11:29" x14ac:dyDescent="0.45">
      <c r="K1332"/>
      <c r="S1332"/>
      <c r="T1332"/>
      <c r="U1332"/>
      <c r="V1332"/>
      <c r="W1332"/>
      <c r="X1332"/>
      <c r="Y1332"/>
      <c r="Z1332"/>
      <c r="AA1332"/>
      <c r="AB1332"/>
      <c r="AC1332"/>
    </row>
    <row r="1333" spans="11:29" x14ac:dyDescent="0.45">
      <c r="K1333"/>
      <c r="S1333"/>
      <c r="T1333"/>
      <c r="U1333"/>
      <c r="V1333"/>
      <c r="W1333"/>
      <c r="X1333"/>
      <c r="Y1333"/>
      <c r="Z1333"/>
      <c r="AA1333"/>
      <c r="AB1333"/>
      <c r="AC1333"/>
    </row>
    <row r="1334" spans="11:29" x14ac:dyDescent="0.45">
      <c r="K1334"/>
      <c r="S1334"/>
      <c r="T1334"/>
      <c r="U1334"/>
      <c r="V1334"/>
      <c r="W1334"/>
      <c r="X1334"/>
      <c r="Y1334"/>
      <c r="Z1334"/>
      <c r="AA1334"/>
      <c r="AB1334"/>
      <c r="AC1334"/>
    </row>
    <row r="1335" spans="11:29" x14ac:dyDescent="0.45">
      <c r="K1335"/>
      <c r="S1335"/>
      <c r="T1335"/>
      <c r="U1335"/>
      <c r="V1335"/>
      <c r="W1335"/>
      <c r="X1335"/>
      <c r="Y1335"/>
      <c r="Z1335"/>
      <c r="AA1335"/>
      <c r="AB1335"/>
      <c r="AC1335"/>
    </row>
    <row r="1336" spans="11:29" x14ac:dyDescent="0.45">
      <c r="K1336"/>
      <c r="S1336"/>
      <c r="T1336"/>
      <c r="U1336"/>
      <c r="V1336"/>
      <c r="W1336"/>
      <c r="X1336"/>
      <c r="Y1336"/>
      <c r="Z1336"/>
      <c r="AA1336"/>
      <c r="AB1336"/>
      <c r="AC1336"/>
    </row>
    <row r="1337" spans="11:29" x14ac:dyDescent="0.45">
      <c r="K1337"/>
      <c r="S1337"/>
      <c r="T1337"/>
      <c r="U1337"/>
      <c r="V1337"/>
      <c r="W1337"/>
      <c r="X1337"/>
      <c r="Y1337"/>
      <c r="Z1337"/>
      <c r="AA1337"/>
      <c r="AB1337"/>
      <c r="AC1337"/>
    </row>
    <row r="1338" spans="11:29" x14ac:dyDescent="0.45">
      <c r="K1338"/>
      <c r="S1338"/>
      <c r="T1338"/>
      <c r="U1338"/>
      <c r="V1338"/>
      <c r="W1338"/>
      <c r="X1338"/>
      <c r="Y1338"/>
      <c r="Z1338"/>
      <c r="AA1338"/>
      <c r="AB1338"/>
      <c r="AC1338"/>
    </row>
    <row r="1339" spans="11:29" x14ac:dyDescent="0.45">
      <c r="K1339"/>
      <c r="S1339"/>
      <c r="T1339"/>
      <c r="U1339"/>
      <c r="V1339"/>
      <c r="W1339"/>
      <c r="X1339"/>
      <c r="Y1339"/>
      <c r="Z1339"/>
      <c r="AA1339"/>
      <c r="AB1339"/>
      <c r="AC1339"/>
    </row>
    <row r="1340" spans="11:29" x14ac:dyDescent="0.45">
      <c r="K1340"/>
      <c r="S1340"/>
      <c r="T1340"/>
      <c r="U1340"/>
      <c r="V1340"/>
      <c r="W1340"/>
      <c r="X1340"/>
      <c r="Y1340"/>
      <c r="Z1340"/>
      <c r="AA1340"/>
      <c r="AB1340"/>
      <c r="AC1340"/>
    </row>
    <row r="1341" spans="11:29" x14ac:dyDescent="0.45">
      <c r="K1341"/>
      <c r="S1341"/>
      <c r="T1341"/>
      <c r="U1341"/>
      <c r="V1341"/>
      <c r="W1341"/>
      <c r="X1341"/>
      <c r="Y1341"/>
      <c r="Z1341"/>
      <c r="AA1341"/>
      <c r="AB1341"/>
      <c r="AC1341"/>
    </row>
    <row r="1342" spans="11:29" x14ac:dyDescent="0.45">
      <c r="K1342"/>
      <c r="S1342"/>
      <c r="T1342"/>
      <c r="U1342"/>
      <c r="V1342"/>
      <c r="W1342"/>
      <c r="X1342"/>
      <c r="Y1342"/>
      <c r="Z1342"/>
      <c r="AA1342"/>
      <c r="AB1342"/>
      <c r="AC1342"/>
    </row>
    <row r="1343" spans="11:29" x14ac:dyDescent="0.45">
      <c r="K1343"/>
      <c r="S1343"/>
      <c r="T1343"/>
      <c r="U1343"/>
      <c r="V1343"/>
      <c r="W1343"/>
      <c r="X1343"/>
      <c r="Y1343"/>
      <c r="Z1343"/>
      <c r="AA1343"/>
      <c r="AB1343"/>
      <c r="AC1343"/>
    </row>
    <row r="1344" spans="11:29" x14ac:dyDescent="0.45">
      <c r="K1344"/>
      <c r="S1344"/>
      <c r="T1344"/>
      <c r="U1344"/>
      <c r="V1344"/>
      <c r="W1344"/>
      <c r="X1344"/>
      <c r="Y1344"/>
      <c r="Z1344"/>
      <c r="AA1344"/>
      <c r="AB1344"/>
      <c r="AC1344"/>
    </row>
    <row r="1345" spans="11:29" x14ac:dyDescent="0.45">
      <c r="K1345"/>
      <c r="S1345"/>
      <c r="T1345"/>
      <c r="U1345"/>
      <c r="V1345"/>
      <c r="W1345"/>
      <c r="X1345"/>
      <c r="Y1345"/>
      <c r="Z1345"/>
      <c r="AA1345"/>
      <c r="AB1345"/>
      <c r="AC1345"/>
    </row>
    <row r="1346" spans="11:29" x14ac:dyDescent="0.45">
      <c r="K1346"/>
      <c r="S1346"/>
      <c r="T1346"/>
      <c r="U1346"/>
      <c r="V1346"/>
      <c r="W1346"/>
      <c r="X1346"/>
      <c r="Y1346"/>
      <c r="Z1346"/>
      <c r="AA1346"/>
      <c r="AB1346"/>
      <c r="AC1346"/>
    </row>
    <row r="1347" spans="11:29" x14ac:dyDescent="0.45">
      <c r="K1347"/>
      <c r="S1347"/>
      <c r="T1347"/>
      <c r="U1347"/>
      <c r="V1347"/>
      <c r="W1347"/>
      <c r="X1347"/>
      <c r="Y1347"/>
      <c r="Z1347"/>
      <c r="AA1347"/>
      <c r="AB1347"/>
      <c r="AC1347"/>
    </row>
    <row r="1348" spans="11:29" x14ac:dyDescent="0.45">
      <c r="K1348"/>
      <c r="S1348"/>
      <c r="T1348"/>
      <c r="U1348"/>
      <c r="V1348"/>
      <c r="W1348"/>
      <c r="X1348"/>
      <c r="Y1348"/>
      <c r="Z1348"/>
      <c r="AA1348"/>
      <c r="AB1348"/>
      <c r="AC1348"/>
    </row>
    <row r="1349" spans="11:29" x14ac:dyDescent="0.45">
      <c r="K1349"/>
      <c r="S1349"/>
      <c r="T1349"/>
      <c r="U1349"/>
      <c r="V1349"/>
      <c r="W1349"/>
      <c r="X1349"/>
      <c r="Y1349"/>
      <c r="Z1349"/>
      <c r="AA1349"/>
      <c r="AB1349"/>
      <c r="AC1349"/>
    </row>
    <row r="1350" spans="11:29" x14ac:dyDescent="0.45">
      <c r="K1350"/>
      <c r="S1350"/>
      <c r="T1350"/>
      <c r="U1350"/>
      <c r="V1350"/>
      <c r="W1350"/>
      <c r="X1350"/>
      <c r="Y1350"/>
      <c r="Z1350"/>
      <c r="AA1350"/>
      <c r="AB1350"/>
      <c r="AC1350"/>
    </row>
    <row r="1351" spans="11:29" x14ac:dyDescent="0.45">
      <c r="K1351"/>
      <c r="S1351"/>
      <c r="T1351"/>
      <c r="U1351"/>
      <c r="V1351"/>
      <c r="W1351"/>
      <c r="X1351"/>
      <c r="Y1351"/>
      <c r="Z1351"/>
      <c r="AA1351"/>
      <c r="AB1351"/>
      <c r="AC1351"/>
    </row>
    <row r="1352" spans="11:29" x14ac:dyDescent="0.45">
      <c r="K1352"/>
      <c r="S1352"/>
      <c r="T1352"/>
      <c r="U1352"/>
      <c r="V1352"/>
      <c r="W1352"/>
      <c r="X1352"/>
      <c r="Y1352"/>
      <c r="Z1352"/>
      <c r="AA1352"/>
      <c r="AB1352"/>
      <c r="AC1352"/>
    </row>
    <row r="1353" spans="11:29" x14ac:dyDescent="0.45">
      <c r="K1353"/>
      <c r="S1353"/>
      <c r="T1353"/>
      <c r="U1353"/>
      <c r="V1353"/>
      <c r="W1353"/>
      <c r="X1353"/>
      <c r="Y1353"/>
      <c r="Z1353"/>
      <c r="AA1353"/>
      <c r="AB1353"/>
      <c r="AC1353"/>
    </row>
    <row r="1354" spans="11:29" x14ac:dyDescent="0.45">
      <c r="K1354"/>
      <c r="S1354"/>
      <c r="T1354"/>
      <c r="U1354"/>
      <c r="V1354"/>
      <c r="W1354"/>
      <c r="X1354"/>
      <c r="Y1354"/>
      <c r="Z1354"/>
      <c r="AA1354"/>
      <c r="AB1354"/>
      <c r="AC1354"/>
    </row>
    <row r="1355" spans="11:29" x14ac:dyDescent="0.45">
      <c r="K1355"/>
      <c r="S1355"/>
      <c r="T1355"/>
      <c r="U1355"/>
      <c r="V1355"/>
      <c r="W1355"/>
      <c r="X1355"/>
      <c r="Y1355"/>
      <c r="Z1355"/>
      <c r="AA1355"/>
      <c r="AB1355"/>
      <c r="AC1355"/>
    </row>
    <row r="1356" spans="11:29" x14ac:dyDescent="0.45">
      <c r="K1356"/>
      <c r="S1356"/>
      <c r="T1356"/>
      <c r="U1356"/>
      <c r="V1356"/>
      <c r="W1356"/>
      <c r="X1356"/>
      <c r="Y1356"/>
      <c r="Z1356"/>
      <c r="AA1356"/>
      <c r="AB1356"/>
      <c r="AC1356"/>
    </row>
    <row r="1357" spans="11:29" x14ac:dyDescent="0.45">
      <c r="K1357"/>
      <c r="S1357"/>
      <c r="T1357"/>
      <c r="U1357"/>
      <c r="V1357"/>
      <c r="W1357"/>
      <c r="X1357"/>
      <c r="Y1357"/>
      <c r="Z1357"/>
      <c r="AA1357"/>
      <c r="AB1357"/>
      <c r="AC1357"/>
    </row>
    <row r="1358" spans="11:29" x14ac:dyDescent="0.45">
      <c r="K1358"/>
      <c r="S1358"/>
      <c r="T1358"/>
      <c r="U1358"/>
      <c r="V1358"/>
      <c r="W1358"/>
      <c r="X1358"/>
      <c r="Y1358"/>
      <c r="Z1358"/>
      <c r="AA1358"/>
      <c r="AB1358"/>
      <c r="AC1358"/>
    </row>
    <row r="1359" spans="11:29" x14ac:dyDescent="0.45">
      <c r="K1359"/>
      <c r="S1359"/>
      <c r="T1359"/>
      <c r="U1359"/>
      <c r="V1359"/>
      <c r="W1359"/>
      <c r="X1359"/>
      <c r="Y1359"/>
      <c r="Z1359"/>
      <c r="AA1359"/>
      <c r="AB1359"/>
      <c r="AC1359"/>
    </row>
    <row r="1360" spans="11:29" x14ac:dyDescent="0.45">
      <c r="K1360"/>
      <c r="S1360"/>
      <c r="T1360"/>
      <c r="U1360"/>
      <c r="V1360"/>
      <c r="W1360"/>
      <c r="X1360"/>
      <c r="Y1360"/>
      <c r="Z1360"/>
      <c r="AA1360"/>
      <c r="AB1360"/>
      <c r="AC1360"/>
    </row>
    <row r="1361" spans="11:29" x14ac:dyDescent="0.45">
      <c r="K1361"/>
      <c r="S1361"/>
      <c r="T1361"/>
      <c r="U1361"/>
      <c r="V1361"/>
      <c r="W1361"/>
      <c r="X1361"/>
      <c r="Y1361"/>
      <c r="Z1361"/>
      <c r="AA1361"/>
      <c r="AB1361"/>
      <c r="AC1361"/>
    </row>
    <row r="1362" spans="11:29" x14ac:dyDescent="0.45">
      <c r="K1362"/>
      <c r="S1362"/>
      <c r="T1362"/>
      <c r="U1362"/>
      <c r="V1362"/>
      <c r="W1362"/>
      <c r="X1362"/>
      <c r="Y1362"/>
      <c r="Z1362"/>
      <c r="AA1362"/>
      <c r="AB1362"/>
      <c r="AC1362"/>
    </row>
    <row r="1363" spans="11:29" x14ac:dyDescent="0.45">
      <c r="K1363"/>
      <c r="S1363"/>
      <c r="T1363"/>
      <c r="U1363"/>
      <c r="V1363"/>
      <c r="W1363"/>
      <c r="X1363"/>
      <c r="Y1363"/>
      <c r="Z1363"/>
      <c r="AA1363"/>
      <c r="AB1363"/>
      <c r="AC1363"/>
    </row>
    <row r="1364" spans="11:29" x14ac:dyDescent="0.45">
      <c r="K1364"/>
      <c r="S1364"/>
      <c r="T1364"/>
      <c r="U1364"/>
      <c r="V1364"/>
      <c r="W1364"/>
      <c r="X1364"/>
      <c r="Y1364"/>
      <c r="Z1364"/>
      <c r="AA1364"/>
      <c r="AB1364"/>
      <c r="AC1364"/>
    </row>
    <row r="1365" spans="11:29" x14ac:dyDescent="0.45">
      <c r="K1365"/>
      <c r="S1365"/>
      <c r="T1365"/>
      <c r="U1365"/>
      <c r="V1365"/>
      <c r="W1365"/>
      <c r="X1365"/>
      <c r="Y1365"/>
      <c r="Z1365"/>
      <c r="AA1365"/>
      <c r="AB1365"/>
      <c r="AC1365"/>
    </row>
    <row r="1366" spans="11:29" x14ac:dyDescent="0.45">
      <c r="K1366"/>
      <c r="S1366"/>
      <c r="T1366"/>
      <c r="U1366"/>
      <c r="V1366"/>
      <c r="W1366"/>
      <c r="X1366"/>
      <c r="Y1366"/>
      <c r="Z1366"/>
      <c r="AA1366"/>
      <c r="AB1366"/>
      <c r="AC1366"/>
    </row>
    <row r="1367" spans="11:29" x14ac:dyDescent="0.45">
      <c r="K1367"/>
      <c r="S1367"/>
      <c r="T1367"/>
      <c r="U1367"/>
      <c r="V1367"/>
      <c r="W1367"/>
      <c r="X1367"/>
      <c r="Y1367"/>
      <c r="Z1367"/>
      <c r="AA1367"/>
      <c r="AB1367"/>
      <c r="AC1367"/>
    </row>
    <row r="1368" spans="11:29" x14ac:dyDescent="0.45">
      <c r="K1368"/>
      <c r="S1368"/>
      <c r="T1368"/>
      <c r="U1368"/>
      <c r="V1368"/>
      <c r="W1368"/>
      <c r="X1368"/>
      <c r="Y1368"/>
      <c r="Z1368"/>
      <c r="AA1368"/>
      <c r="AB1368"/>
      <c r="AC1368"/>
    </row>
    <row r="1369" spans="11:29" x14ac:dyDescent="0.45">
      <c r="K1369"/>
      <c r="S1369"/>
      <c r="T1369"/>
      <c r="U1369"/>
      <c r="V1369"/>
      <c r="W1369"/>
      <c r="X1369"/>
      <c r="Y1369"/>
      <c r="Z1369"/>
      <c r="AA1369"/>
      <c r="AB1369"/>
      <c r="AC1369"/>
    </row>
    <row r="1370" spans="11:29" x14ac:dyDescent="0.45">
      <c r="K1370"/>
      <c r="S1370"/>
      <c r="T1370"/>
      <c r="U1370"/>
      <c r="V1370"/>
      <c r="W1370"/>
      <c r="X1370"/>
      <c r="Y1370"/>
      <c r="Z1370"/>
      <c r="AA1370"/>
      <c r="AB1370"/>
      <c r="AC1370"/>
    </row>
    <row r="1371" spans="11:29" x14ac:dyDescent="0.45">
      <c r="K1371"/>
      <c r="S1371"/>
      <c r="T1371"/>
      <c r="U1371"/>
      <c r="V1371"/>
      <c r="W1371"/>
      <c r="X1371"/>
      <c r="Y1371"/>
      <c r="Z1371"/>
      <c r="AA1371"/>
      <c r="AB1371"/>
      <c r="AC1371"/>
    </row>
    <row r="1372" spans="11:29" x14ac:dyDescent="0.45">
      <c r="K1372"/>
      <c r="S1372"/>
      <c r="T1372"/>
      <c r="U1372"/>
      <c r="V1372"/>
      <c r="W1372"/>
      <c r="X1372"/>
      <c r="Y1372"/>
      <c r="Z1372"/>
      <c r="AA1372"/>
      <c r="AB1372"/>
      <c r="AC1372"/>
    </row>
    <row r="1373" spans="11:29" x14ac:dyDescent="0.45">
      <c r="K1373"/>
      <c r="S1373"/>
      <c r="T1373"/>
      <c r="U1373"/>
      <c r="V1373"/>
      <c r="W1373"/>
      <c r="X1373"/>
      <c r="Y1373"/>
      <c r="Z1373"/>
      <c r="AA1373"/>
      <c r="AB1373"/>
      <c r="AC1373"/>
    </row>
    <row r="1374" spans="11:29" x14ac:dyDescent="0.45">
      <c r="K1374"/>
      <c r="S1374"/>
      <c r="T1374"/>
      <c r="U1374"/>
      <c r="V1374"/>
      <c r="W1374"/>
      <c r="X1374"/>
      <c r="Y1374"/>
      <c r="Z1374"/>
      <c r="AA1374"/>
      <c r="AB1374"/>
      <c r="AC1374"/>
    </row>
    <row r="1375" spans="11:29" x14ac:dyDescent="0.45">
      <c r="K1375"/>
      <c r="S1375"/>
      <c r="T1375"/>
      <c r="U1375"/>
      <c r="V1375"/>
      <c r="W1375"/>
      <c r="X1375"/>
      <c r="Y1375"/>
      <c r="Z1375"/>
      <c r="AA1375"/>
      <c r="AB1375"/>
      <c r="AC1375"/>
    </row>
    <row r="1376" spans="11:29" x14ac:dyDescent="0.45">
      <c r="K1376"/>
      <c r="S1376"/>
      <c r="T1376"/>
      <c r="U1376"/>
      <c r="V1376"/>
      <c r="W1376"/>
      <c r="X1376"/>
      <c r="Y1376"/>
      <c r="Z1376"/>
      <c r="AA1376"/>
      <c r="AB1376"/>
      <c r="AC1376"/>
    </row>
    <row r="1377" spans="11:29" x14ac:dyDescent="0.45">
      <c r="K1377"/>
      <c r="S1377"/>
      <c r="T1377"/>
      <c r="U1377"/>
      <c r="V1377"/>
      <c r="W1377"/>
      <c r="X1377"/>
      <c r="Y1377"/>
      <c r="Z1377"/>
      <c r="AA1377"/>
      <c r="AB1377"/>
      <c r="AC1377"/>
    </row>
    <row r="1378" spans="11:29" x14ac:dyDescent="0.45">
      <c r="K1378"/>
      <c r="S1378"/>
      <c r="T1378"/>
      <c r="U1378"/>
      <c r="V1378"/>
      <c r="W1378"/>
      <c r="X1378"/>
      <c r="Y1378"/>
      <c r="Z1378"/>
      <c r="AA1378"/>
      <c r="AB1378"/>
      <c r="AC1378"/>
    </row>
    <row r="1379" spans="11:29" x14ac:dyDescent="0.45">
      <c r="K1379"/>
      <c r="S1379"/>
      <c r="T1379"/>
      <c r="U1379"/>
      <c r="V1379"/>
      <c r="W1379"/>
      <c r="X1379"/>
      <c r="Y1379"/>
      <c r="Z1379"/>
      <c r="AA1379"/>
      <c r="AB1379"/>
      <c r="AC1379"/>
    </row>
    <row r="1380" spans="11:29" x14ac:dyDescent="0.45">
      <c r="K1380"/>
      <c r="S1380"/>
      <c r="T1380"/>
      <c r="U1380"/>
      <c r="V1380"/>
      <c r="W1380"/>
      <c r="X1380"/>
      <c r="Y1380"/>
      <c r="Z1380"/>
      <c r="AA1380"/>
      <c r="AB1380"/>
      <c r="AC1380"/>
    </row>
    <row r="1381" spans="11:29" x14ac:dyDescent="0.45">
      <c r="K1381"/>
      <c r="S1381"/>
      <c r="T1381"/>
      <c r="U1381"/>
      <c r="V1381"/>
      <c r="W1381"/>
      <c r="X1381"/>
      <c r="Y1381"/>
      <c r="Z1381"/>
      <c r="AA1381"/>
      <c r="AB1381"/>
      <c r="AC1381"/>
    </row>
    <row r="1382" spans="11:29" x14ac:dyDescent="0.45">
      <c r="K1382"/>
      <c r="S1382"/>
      <c r="T1382"/>
      <c r="U1382"/>
      <c r="V1382"/>
      <c r="W1382"/>
      <c r="X1382"/>
      <c r="Y1382"/>
      <c r="Z1382"/>
      <c r="AA1382"/>
      <c r="AB1382"/>
      <c r="AC1382"/>
    </row>
    <row r="1383" spans="11:29" x14ac:dyDescent="0.45">
      <c r="K1383"/>
      <c r="S1383"/>
      <c r="T1383"/>
      <c r="U1383"/>
      <c r="V1383"/>
      <c r="W1383"/>
      <c r="X1383"/>
      <c r="Y1383"/>
      <c r="Z1383"/>
      <c r="AA1383"/>
      <c r="AB1383"/>
      <c r="AC1383"/>
    </row>
    <row r="1384" spans="11:29" x14ac:dyDescent="0.45">
      <c r="K1384"/>
      <c r="S1384"/>
      <c r="T1384"/>
      <c r="U1384"/>
      <c r="V1384"/>
      <c r="W1384"/>
      <c r="X1384"/>
      <c r="Y1384"/>
      <c r="Z1384"/>
      <c r="AA1384"/>
      <c r="AB1384"/>
      <c r="AC1384"/>
    </row>
    <row r="1385" spans="11:29" x14ac:dyDescent="0.45">
      <c r="K1385"/>
      <c r="S1385"/>
      <c r="T1385"/>
      <c r="U1385"/>
      <c r="V1385"/>
      <c r="W1385"/>
      <c r="X1385"/>
      <c r="Y1385"/>
      <c r="Z1385"/>
      <c r="AA1385"/>
      <c r="AB1385"/>
      <c r="AC1385"/>
    </row>
    <row r="1386" spans="11:29" x14ac:dyDescent="0.45">
      <c r="K1386"/>
      <c r="S1386"/>
      <c r="T1386"/>
      <c r="U1386"/>
      <c r="V1386"/>
      <c r="W1386"/>
      <c r="X1386"/>
      <c r="Y1386"/>
      <c r="Z1386"/>
      <c r="AA1386"/>
      <c r="AB1386"/>
      <c r="AC1386"/>
    </row>
    <row r="1387" spans="11:29" x14ac:dyDescent="0.45">
      <c r="K1387"/>
      <c r="S1387"/>
      <c r="T1387"/>
      <c r="U1387"/>
      <c r="V1387"/>
      <c r="W1387"/>
      <c r="X1387"/>
      <c r="Y1387"/>
      <c r="Z1387"/>
      <c r="AA1387"/>
      <c r="AB1387"/>
      <c r="AC1387"/>
    </row>
    <row r="1388" spans="11:29" x14ac:dyDescent="0.45">
      <c r="K1388"/>
      <c r="S1388"/>
      <c r="T1388"/>
      <c r="U1388"/>
      <c r="V1388"/>
      <c r="W1388"/>
      <c r="X1388"/>
      <c r="Y1388"/>
      <c r="Z1388"/>
      <c r="AA1388"/>
      <c r="AB1388"/>
      <c r="AC1388"/>
    </row>
    <row r="1389" spans="11:29" x14ac:dyDescent="0.45">
      <c r="K1389"/>
      <c r="S1389"/>
      <c r="T1389"/>
      <c r="U1389"/>
      <c r="V1389"/>
      <c r="W1389"/>
      <c r="X1389"/>
      <c r="Y1389"/>
      <c r="Z1389"/>
      <c r="AA1389"/>
      <c r="AB1389"/>
      <c r="AC1389"/>
    </row>
    <row r="1390" spans="11:29" x14ac:dyDescent="0.45">
      <c r="K1390"/>
      <c r="S1390"/>
      <c r="T1390"/>
      <c r="U1390"/>
      <c r="V1390"/>
      <c r="W1390"/>
      <c r="X1390"/>
      <c r="Y1390"/>
      <c r="Z1390"/>
      <c r="AA1390"/>
      <c r="AB1390"/>
      <c r="AC1390"/>
    </row>
    <row r="1391" spans="11:29" x14ac:dyDescent="0.45">
      <c r="K1391"/>
      <c r="S1391"/>
      <c r="T1391"/>
      <c r="U1391"/>
      <c r="V1391"/>
      <c r="W1391"/>
      <c r="X1391"/>
      <c r="Y1391"/>
      <c r="Z1391"/>
      <c r="AA1391"/>
      <c r="AB1391"/>
      <c r="AC1391"/>
    </row>
    <row r="1392" spans="11:29" x14ac:dyDescent="0.45">
      <c r="K1392"/>
      <c r="S1392"/>
      <c r="T1392"/>
      <c r="U1392"/>
      <c r="V1392"/>
      <c r="W1392"/>
      <c r="X1392"/>
      <c r="Y1392"/>
      <c r="Z1392"/>
      <c r="AA1392"/>
      <c r="AB1392"/>
      <c r="AC1392"/>
    </row>
    <row r="1393" spans="11:29" x14ac:dyDescent="0.45">
      <c r="K1393"/>
      <c r="S1393"/>
      <c r="T1393"/>
      <c r="U1393"/>
      <c r="V1393"/>
      <c r="W1393"/>
      <c r="X1393"/>
      <c r="Y1393"/>
      <c r="Z1393"/>
      <c r="AA1393"/>
      <c r="AB1393"/>
      <c r="AC1393"/>
    </row>
    <row r="1394" spans="11:29" x14ac:dyDescent="0.45">
      <c r="K1394"/>
      <c r="S1394"/>
      <c r="T1394"/>
      <c r="U1394"/>
      <c r="V1394"/>
      <c r="W1394"/>
      <c r="X1394"/>
      <c r="Y1394"/>
      <c r="Z1394"/>
      <c r="AA1394"/>
      <c r="AB1394"/>
      <c r="AC1394"/>
    </row>
    <row r="1395" spans="11:29" x14ac:dyDescent="0.45">
      <c r="K1395"/>
      <c r="S1395"/>
      <c r="T1395"/>
      <c r="U1395"/>
      <c r="V1395"/>
      <c r="W1395"/>
      <c r="X1395"/>
      <c r="Y1395"/>
      <c r="Z1395"/>
      <c r="AA1395"/>
      <c r="AB1395"/>
      <c r="AC1395"/>
    </row>
    <row r="1396" spans="11:29" x14ac:dyDescent="0.45">
      <c r="K1396"/>
      <c r="S1396"/>
      <c r="T1396"/>
      <c r="U1396"/>
      <c r="V1396"/>
      <c r="W1396"/>
      <c r="X1396"/>
      <c r="Y1396"/>
      <c r="Z1396"/>
      <c r="AA1396"/>
      <c r="AB1396"/>
      <c r="AC1396"/>
    </row>
    <row r="1397" spans="11:29" x14ac:dyDescent="0.45">
      <c r="K1397"/>
      <c r="S1397"/>
      <c r="T1397"/>
      <c r="U1397"/>
      <c r="V1397"/>
      <c r="W1397"/>
      <c r="X1397"/>
      <c r="Y1397"/>
      <c r="Z1397"/>
      <c r="AA1397"/>
      <c r="AB1397"/>
      <c r="AC1397"/>
    </row>
    <row r="1398" spans="11:29" x14ac:dyDescent="0.45">
      <c r="K1398"/>
      <c r="S1398"/>
      <c r="T1398"/>
      <c r="U1398"/>
      <c r="V1398"/>
      <c r="W1398"/>
      <c r="X1398"/>
      <c r="Y1398"/>
      <c r="Z1398"/>
      <c r="AA1398"/>
      <c r="AB1398"/>
      <c r="AC1398"/>
    </row>
    <row r="1399" spans="11:29" x14ac:dyDescent="0.45">
      <c r="K1399"/>
      <c r="S1399"/>
      <c r="T1399"/>
      <c r="U1399"/>
      <c r="V1399"/>
      <c r="W1399"/>
      <c r="X1399"/>
      <c r="Y1399"/>
      <c r="Z1399"/>
      <c r="AA1399"/>
      <c r="AB1399"/>
      <c r="AC1399"/>
    </row>
    <row r="1400" spans="11:29" x14ac:dyDescent="0.45">
      <c r="K1400"/>
      <c r="S1400"/>
      <c r="T1400"/>
      <c r="U1400"/>
      <c r="V1400"/>
      <c r="W1400"/>
      <c r="X1400"/>
      <c r="Y1400"/>
      <c r="Z1400"/>
      <c r="AA1400"/>
      <c r="AB1400"/>
      <c r="AC1400"/>
    </row>
    <row r="1401" spans="11:29" x14ac:dyDescent="0.45">
      <c r="K1401"/>
      <c r="S1401"/>
      <c r="T1401"/>
      <c r="U1401"/>
      <c r="V1401"/>
      <c r="W1401"/>
      <c r="X1401"/>
      <c r="Y1401"/>
      <c r="Z1401"/>
      <c r="AA1401"/>
      <c r="AB1401"/>
      <c r="AC1401"/>
    </row>
    <row r="1402" spans="11:29" x14ac:dyDescent="0.45">
      <c r="K1402"/>
      <c r="S1402"/>
      <c r="T1402"/>
      <c r="U1402"/>
      <c r="V1402"/>
      <c r="W1402"/>
      <c r="X1402"/>
      <c r="Y1402"/>
      <c r="Z1402"/>
      <c r="AA1402"/>
      <c r="AB1402"/>
      <c r="AC1402"/>
    </row>
    <row r="1403" spans="11:29" x14ac:dyDescent="0.45">
      <c r="K1403"/>
      <c r="S1403"/>
      <c r="T1403"/>
      <c r="U1403"/>
      <c r="V1403"/>
      <c r="W1403"/>
      <c r="X1403"/>
      <c r="Y1403"/>
      <c r="Z1403"/>
      <c r="AA1403"/>
      <c r="AB1403"/>
      <c r="AC1403"/>
    </row>
    <row r="1404" spans="11:29" x14ac:dyDescent="0.45">
      <c r="K1404"/>
      <c r="S1404"/>
      <c r="T1404"/>
      <c r="U1404"/>
      <c r="V1404"/>
      <c r="W1404"/>
      <c r="X1404"/>
      <c r="Y1404"/>
      <c r="Z1404"/>
      <c r="AA1404"/>
      <c r="AB1404"/>
      <c r="AC1404"/>
    </row>
    <row r="1405" spans="11:29" x14ac:dyDescent="0.45">
      <c r="K1405"/>
      <c r="S1405"/>
      <c r="T1405"/>
      <c r="U1405"/>
      <c r="V1405"/>
      <c r="W1405"/>
      <c r="X1405"/>
      <c r="Y1405"/>
      <c r="Z1405"/>
      <c r="AA1405"/>
      <c r="AB1405"/>
      <c r="AC1405"/>
    </row>
    <row r="1406" spans="11:29" x14ac:dyDescent="0.45">
      <c r="K1406"/>
      <c r="S1406"/>
      <c r="T1406"/>
      <c r="U1406"/>
      <c r="V1406"/>
      <c r="W1406"/>
      <c r="X1406"/>
      <c r="Y1406"/>
      <c r="Z1406"/>
      <c r="AA1406"/>
      <c r="AB1406"/>
      <c r="AC1406"/>
    </row>
    <row r="1407" spans="11:29" x14ac:dyDescent="0.45">
      <c r="K1407"/>
      <c r="S1407"/>
      <c r="T1407"/>
      <c r="U1407"/>
      <c r="V1407"/>
      <c r="W1407"/>
      <c r="X1407"/>
      <c r="Y1407"/>
      <c r="Z1407"/>
      <c r="AA1407"/>
      <c r="AB1407"/>
      <c r="AC1407"/>
    </row>
    <row r="1408" spans="11:29" x14ac:dyDescent="0.45">
      <c r="K1408"/>
      <c r="S1408"/>
      <c r="T1408"/>
      <c r="U1408"/>
      <c r="V1408"/>
      <c r="W1408"/>
      <c r="X1408"/>
      <c r="Y1408"/>
      <c r="Z1408"/>
      <c r="AA1408"/>
      <c r="AB1408"/>
      <c r="AC1408"/>
    </row>
    <row r="1409" spans="11:29" x14ac:dyDescent="0.45">
      <c r="K1409"/>
      <c r="S1409"/>
      <c r="T1409"/>
      <c r="U1409"/>
      <c r="V1409"/>
      <c r="W1409"/>
      <c r="X1409"/>
      <c r="Y1409"/>
      <c r="Z1409"/>
      <c r="AA1409"/>
      <c r="AB1409"/>
      <c r="AC1409"/>
    </row>
    <row r="1410" spans="11:29" x14ac:dyDescent="0.45">
      <c r="K1410"/>
      <c r="S1410"/>
      <c r="T1410"/>
      <c r="U1410"/>
      <c r="V1410"/>
      <c r="W1410"/>
      <c r="X1410"/>
      <c r="Y1410"/>
      <c r="Z1410"/>
      <c r="AA1410"/>
      <c r="AB1410"/>
      <c r="AC1410"/>
    </row>
    <row r="1411" spans="11:29" x14ac:dyDescent="0.45">
      <c r="K1411"/>
      <c r="S1411"/>
      <c r="T1411"/>
      <c r="U1411"/>
      <c r="V1411"/>
      <c r="W1411"/>
      <c r="X1411"/>
      <c r="Y1411"/>
      <c r="Z1411"/>
      <c r="AA1411"/>
      <c r="AB1411"/>
      <c r="AC1411"/>
    </row>
    <row r="1412" spans="11:29" x14ac:dyDescent="0.45">
      <c r="K1412"/>
      <c r="S1412"/>
      <c r="T1412"/>
      <c r="U1412"/>
      <c r="V1412"/>
      <c r="W1412"/>
      <c r="X1412"/>
      <c r="Y1412"/>
      <c r="Z1412"/>
      <c r="AA1412"/>
      <c r="AB1412"/>
      <c r="AC1412"/>
    </row>
    <row r="1413" spans="11:29" x14ac:dyDescent="0.45">
      <c r="K1413"/>
      <c r="S1413"/>
      <c r="T1413"/>
      <c r="U1413"/>
      <c r="V1413"/>
      <c r="W1413"/>
      <c r="X1413"/>
      <c r="Y1413"/>
      <c r="Z1413"/>
      <c r="AA1413"/>
      <c r="AB1413"/>
      <c r="AC1413"/>
    </row>
    <row r="1414" spans="11:29" x14ac:dyDescent="0.45">
      <c r="K1414"/>
      <c r="S1414"/>
      <c r="T1414"/>
      <c r="U1414"/>
      <c r="V1414"/>
      <c r="W1414"/>
      <c r="X1414"/>
      <c r="Y1414"/>
      <c r="Z1414"/>
      <c r="AA1414"/>
      <c r="AB1414"/>
      <c r="AC1414"/>
    </row>
    <row r="1415" spans="11:29" x14ac:dyDescent="0.45">
      <c r="K1415"/>
      <c r="S1415"/>
      <c r="T1415"/>
      <c r="U1415"/>
      <c r="V1415"/>
      <c r="W1415"/>
      <c r="X1415"/>
      <c r="Y1415"/>
      <c r="Z1415"/>
      <c r="AA1415"/>
      <c r="AB1415"/>
      <c r="AC1415"/>
    </row>
    <row r="1416" spans="11:29" x14ac:dyDescent="0.45">
      <c r="K1416"/>
      <c r="S1416"/>
      <c r="T1416"/>
      <c r="U1416"/>
      <c r="V1416"/>
      <c r="W1416"/>
      <c r="X1416"/>
      <c r="Y1416"/>
      <c r="Z1416"/>
      <c r="AA1416"/>
      <c r="AB1416"/>
      <c r="AC1416"/>
    </row>
    <row r="1417" spans="11:29" x14ac:dyDescent="0.45">
      <c r="K1417"/>
      <c r="S1417"/>
      <c r="T1417"/>
      <c r="U1417"/>
      <c r="V1417"/>
      <c r="W1417"/>
      <c r="X1417"/>
      <c r="Y1417"/>
      <c r="Z1417"/>
      <c r="AA1417"/>
      <c r="AB1417"/>
      <c r="AC1417"/>
    </row>
    <row r="1418" spans="11:29" x14ac:dyDescent="0.45">
      <c r="K1418"/>
      <c r="S1418"/>
      <c r="T1418"/>
      <c r="U1418"/>
      <c r="V1418"/>
      <c r="W1418"/>
      <c r="X1418"/>
      <c r="Y1418"/>
      <c r="Z1418"/>
      <c r="AA1418"/>
      <c r="AB1418"/>
      <c r="AC1418"/>
    </row>
    <row r="1419" spans="11:29" x14ac:dyDescent="0.45">
      <c r="K1419"/>
      <c r="S1419"/>
      <c r="T1419"/>
      <c r="U1419"/>
      <c r="V1419"/>
      <c r="W1419"/>
      <c r="X1419"/>
      <c r="Y1419"/>
      <c r="Z1419"/>
      <c r="AA1419"/>
      <c r="AB1419"/>
      <c r="AC1419"/>
    </row>
    <row r="1420" spans="11:29" x14ac:dyDescent="0.45">
      <c r="K1420"/>
      <c r="S1420"/>
      <c r="T1420"/>
      <c r="U1420"/>
      <c r="V1420"/>
      <c r="W1420"/>
      <c r="X1420"/>
      <c r="Y1420"/>
      <c r="Z1420"/>
      <c r="AA1420"/>
      <c r="AB1420"/>
      <c r="AC1420"/>
    </row>
    <row r="1421" spans="11:29" x14ac:dyDescent="0.45">
      <c r="K1421"/>
      <c r="S1421"/>
      <c r="T1421"/>
      <c r="U1421"/>
      <c r="V1421"/>
      <c r="W1421"/>
      <c r="X1421"/>
      <c r="Y1421"/>
      <c r="Z1421"/>
      <c r="AA1421"/>
      <c r="AB1421"/>
      <c r="AC1421"/>
    </row>
    <row r="1422" spans="11:29" x14ac:dyDescent="0.45">
      <c r="K1422"/>
      <c r="S1422"/>
      <c r="T1422"/>
      <c r="U1422"/>
      <c r="V1422"/>
      <c r="W1422"/>
      <c r="X1422"/>
      <c r="Y1422"/>
      <c r="Z1422"/>
      <c r="AA1422"/>
      <c r="AB1422"/>
      <c r="AC1422"/>
    </row>
    <row r="1423" spans="11:29" x14ac:dyDescent="0.45">
      <c r="K1423"/>
      <c r="S1423"/>
      <c r="T1423"/>
      <c r="U1423"/>
      <c r="V1423"/>
      <c r="W1423"/>
      <c r="X1423"/>
      <c r="Y1423"/>
      <c r="Z1423"/>
      <c r="AA1423"/>
      <c r="AB1423"/>
      <c r="AC1423"/>
    </row>
    <row r="1424" spans="11:29" x14ac:dyDescent="0.45">
      <c r="K1424"/>
      <c r="S1424"/>
      <c r="T1424"/>
      <c r="U1424"/>
      <c r="V1424"/>
      <c r="W1424"/>
      <c r="X1424"/>
      <c r="Y1424"/>
      <c r="Z1424"/>
      <c r="AA1424"/>
      <c r="AB1424"/>
      <c r="AC1424"/>
    </row>
    <row r="1425" spans="11:29" x14ac:dyDescent="0.45">
      <c r="K1425"/>
      <c r="S1425"/>
      <c r="T1425"/>
      <c r="U1425"/>
      <c r="V1425"/>
      <c r="W1425"/>
      <c r="X1425"/>
      <c r="Y1425"/>
      <c r="Z1425"/>
      <c r="AA1425"/>
      <c r="AB1425"/>
      <c r="AC1425"/>
    </row>
    <row r="1426" spans="11:29" x14ac:dyDescent="0.45">
      <c r="K1426"/>
      <c r="S1426"/>
      <c r="T1426"/>
      <c r="U1426"/>
      <c r="V1426"/>
      <c r="W1426"/>
      <c r="X1426"/>
      <c r="Y1426"/>
      <c r="Z1426"/>
      <c r="AA1426"/>
      <c r="AB1426"/>
      <c r="AC1426"/>
    </row>
    <row r="1427" spans="11:29" x14ac:dyDescent="0.45">
      <c r="K1427"/>
      <c r="S1427"/>
      <c r="T1427"/>
      <c r="U1427"/>
      <c r="V1427"/>
      <c r="W1427"/>
      <c r="X1427"/>
      <c r="Y1427"/>
      <c r="Z1427"/>
      <c r="AA1427"/>
      <c r="AB1427"/>
      <c r="AC1427"/>
    </row>
    <row r="1428" spans="11:29" x14ac:dyDescent="0.45">
      <c r="K1428"/>
      <c r="S1428"/>
      <c r="T1428"/>
      <c r="U1428"/>
      <c r="V1428"/>
      <c r="W1428"/>
      <c r="X1428"/>
      <c r="Y1428"/>
      <c r="Z1428"/>
      <c r="AA1428"/>
      <c r="AB1428"/>
      <c r="AC1428"/>
    </row>
    <row r="1429" spans="11:29" x14ac:dyDescent="0.45">
      <c r="K1429"/>
      <c r="S1429"/>
      <c r="T1429"/>
      <c r="U1429"/>
      <c r="V1429"/>
      <c r="W1429"/>
      <c r="X1429"/>
      <c r="Y1429"/>
      <c r="Z1429"/>
      <c r="AA1429"/>
      <c r="AB1429"/>
      <c r="AC1429"/>
    </row>
    <row r="1430" spans="11:29" x14ac:dyDescent="0.45">
      <c r="K1430"/>
      <c r="S1430"/>
      <c r="T1430"/>
      <c r="U1430"/>
      <c r="V1430"/>
      <c r="W1430"/>
      <c r="X1430"/>
      <c r="Y1430"/>
      <c r="Z1430"/>
      <c r="AA1430"/>
      <c r="AB1430"/>
      <c r="AC1430"/>
    </row>
    <row r="1431" spans="11:29" x14ac:dyDescent="0.45">
      <c r="K1431"/>
      <c r="S1431"/>
      <c r="T1431"/>
      <c r="U1431"/>
      <c r="V1431"/>
      <c r="W1431"/>
      <c r="X1431"/>
      <c r="Y1431"/>
      <c r="Z1431"/>
      <c r="AA1431"/>
      <c r="AB1431"/>
      <c r="AC1431"/>
    </row>
    <row r="1432" spans="11:29" x14ac:dyDescent="0.45">
      <c r="K1432"/>
      <c r="S1432"/>
      <c r="T1432"/>
      <c r="U1432"/>
      <c r="V1432"/>
      <c r="W1432"/>
      <c r="X1432"/>
      <c r="Y1432"/>
      <c r="Z1432"/>
      <c r="AA1432"/>
      <c r="AB1432"/>
      <c r="AC1432"/>
    </row>
    <row r="1433" spans="11:29" x14ac:dyDescent="0.45">
      <c r="K1433"/>
      <c r="S1433"/>
      <c r="T1433"/>
      <c r="U1433"/>
      <c r="V1433"/>
      <c r="W1433"/>
      <c r="X1433"/>
      <c r="Y1433"/>
      <c r="Z1433"/>
      <c r="AA1433"/>
      <c r="AB1433"/>
      <c r="AC1433"/>
    </row>
    <row r="1434" spans="11:29" x14ac:dyDescent="0.45">
      <c r="K1434"/>
      <c r="S1434"/>
      <c r="T1434"/>
      <c r="U1434"/>
      <c r="V1434"/>
      <c r="W1434"/>
      <c r="X1434"/>
      <c r="Y1434"/>
      <c r="Z1434"/>
      <c r="AA1434"/>
      <c r="AB1434"/>
      <c r="AC1434"/>
    </row>
    <row r="1435" spans="11:29" x14ac:dyDescent="0.45">
      <c r="K1435"/>
      <c r="S1435"/>
      <c r="T1435"/>
      <c r="U1435"/>
      <c r="V1435"/>
      <c r="W1435"/>
      <c r="X1435"/>
      <c r="Y1435"/>
      <c r="Z1435"/>
      <c r="AA1435"/>
      <c r="AB1435"/>
      <c r="AC1435"/>
    </row>
    <row r="1436" spans="11:29" x14ac:dyDescent="0.45">
      <c r="K1436"/>
      <c r="S1436"/>
      <c r="T1436"/>
      <c r="U1436"/>
      <c r="V1436"/>
      <c r="W1436"/>
      <c r="X1436"/>
      <c r="Y1436"/>
      <c r="Z1436"/>
      <c r="AA1436"/>
      <c r="AB1436"/>
      <c r="AC1436"/>
    </row>
    <row r="1437" spans="11:29" x14ac:dyDescent="0.45">
      <c r="K1437"/>
      <c r="S1437"/>
      <c r="T1437"/>
      <c r="U1437"/>
      <c r="V1437"/>
      <c r="W1437"/>
      <c r="X1437"/>
      <c r="Y1437"/>
      <c r="Z1437"/>
      <c r="AA1437"/>
      <c r="AB1437"/>
      <c r="AC1437"/>
    </row>
    <row r="1438" spans="11:29" x14ac:dyDescent="0.45">
      <c r="K1438"/>
      <c r="S1438"/>
      <c r="T1438"/>
      <c r="U1438"/>
      <c r="V1438"/>
      <c r="W1438"/>
      <c r="X1438"/>
      <c r="Y1438"/>
      <c r="Z1438"/>
      <c r="AA1438"/>
      <c r="AB1438"/>
      <c r="AC1438"/>
    </row>
    <row r="1439" spans="11:29" x14ac:dyDescent="0.45">
      <c r="K1439"/>
      <c r="S1439"/>
      <c r="T1439"/>
      <c r="U1439"/>
      <c r="V1439"/>
      <c r="W1439"/>
      <c r="X1439"/>
      <c r="Y1439"/>
      <c r="Z1439"/>
      <c r="AA1439"/>
      <c r="AB1439"/>
      <c r="AC1439"/>
    </row>
    <row r="1440" spans="11:29" x14ac:dyDescent="0.45">
      <c r="K1440"/>
      <c r="S1440"/>
      <c r="T1440"/>
      <c r="U1440"/>
      <c r="V1440"/>
      <c r="W1440"/>
      <c r="X1440"/>
      <c r="Y1440"/>
      <c r="Z1440"/>
      <c r="AA1440"/>
      <c r="AB1440"/>
      <c r="AC1440"/>
    </row>
    <row r="1441" spans="11:29" x14ac:dyDescent="0.45">
      <c r="K1441"/>
      <c r="S1441"/>
      <c r="T1441"/>
      <c r="U1441"/>
      <c r="V1441"/>
      <c r="W1441"/>
      <c r="X1441"/>
      <c r="Y1441"/>
      <c r="Z1441"/>
      <c r="AA1441"/>
      <c r="AB1441"/>
      <c r="AC1441"/>
    </row>
    <row r="1442" spans="11:29" x14ac:dyDescent="0.45">
      <c r="K1442"/>
      <c r="S1442"/>
      <c r="T1442"/>
      <c r="U1442"/>
      <c r="V1442"/>
      <c r="W1442"/>
      <c r="X1442"/>
      <c r="Y1442"/>
      <c r="Z1442"/>
      <c r="AA1442"/>
      <c r="AB1442"/>
      <c r="AC1442"/>
    </row>
    <row r="1443" spans="11:29" x14ac:dyDescent="0.45">
      <c r="K1443"/>
      <c r="S1443"/>
      <c r="T1443"/>
      <c r="U1443"/>
      <c r="V1443"/>
      <c r="W1443"/>
      <c r="X1443"/>
      <c r="Y1443"/>
      <c r="Z1443"/>
      <c r="AA1443"/>
      <c r="AB1443"/>
      <c r="AC1443"/>
    </row>
    <row r="1444" spans="11:29" x14ac:dyDescent="0.45">
      <c r="K1444"/>
      <c r="S1444"/>
      <c r="T1444"/>
      <c r="U1444"/>
      <c r="V1444"/>
      <c r="W1444"/>
      <c r="X1444"/>
      <c r="Y1444"/>
      <c r="Z1444"/>
      <c r="AA1444"/>
      <c r="AB1444"/>
      <c r="AC1444"/>
    </row>
    <row r="1445" spans="11:29" x14ac:dyDescent="0.45">
      <c r="K1445"/>
      <c r="S1445"/>
      <c r="T1445"/>
      <c r="U1445"/>
      <c r="V1445"/>
      <c r="W1445"/>
      <c r="X1445"/>
      <c r="Y1445"/>
      <c r="Z1445"/>
      <c r="AA1445"/>
      <c r="AB1445"/>
      <c r="AC1445"/>
    </row>
    <row r="1446" spans="11:29" x14ac:dyDescent="0.45">
      <c r="K1446"/>
      <c r="S1446"/>
      <c r="T1446"/>
      <c r="U1446"/>
      <c r="V1446"/>
      <c r="W1446"/>
      <c r="X1446"/>
      <c r="Y1446"/>
      <c r="Z1446"/>
      <c r="AA1446"/>
      <c r="AB1446"/>
      <c r="AC1446"/>
    </row>
    <row r="1447" spans="11:29" x14ac:dyDescent="0.45">
      <c r="K1447"/>
      <c r="S1447"/>
      <c r="T1447"/>
      <c r="U1447"/>
      <c r="V1447"/>
      <c r="W1447"/>
      <c r="X1447"/>
      <c r="Y1447"/>
      <c r="Z1447"/>
      <c r="AA1447"/>
      <c r="AB1447"/>
      <c r="AC1447"/>
    </row>
    <row r="1448" spans="11:29" x14ac:dyDescent="0.45">
      <c r="K1448"/>
      <c r="S1448"/>
      <c r="T1448"/>
      <c r="U1448"/>
      <c r="V1448"/>
      <c r="W1448"/>
      <c r="X1448"/>
      <c r="Y1448"/>
      <c r="Z1448"/>
      <c r="AA1448"/>
      <c r="AB1448"/>
      <c r="AC1448"/>
    </row>
    <row r="1449" spans="11:29" x14ac:dyDescent="0.45">
      <c r="K1449"/>
      <c r="S1449"/>
      <c r="T1449"/>
      <c r="U1449"/>
      <c r="V1449"/>
      <c r="W1449"/>
      <c r="X1449"/>
      <c r="Y1449"/>
      <c r="Z1449"/>
      <c r="AA1449"/>
      <c r="AB1449"/>
      <c r="AC1449"/>
    </row>
    <row r="1450" spans="11:29" x14ac:dyDescent="0.45">
      <c r="K1450"/>
      <c r="S1450"/>
      <c r="T1450"/>
      <c r="U1450"/>
      <c r="V1450"/>
      <c r="W1450"/>
      <c r="X1450"/>
      <c r="Y1450"/>
      <c r="Z1450"/>
      <c r="AA1450"/>
      <c r="AB1450"/>
      <c r="AC1450"/>
    </row>
    <row r="1451" spans="11:29" x14ac:dyDescent="0.45">
      <c r="K1451"/>
      <c r="S1451"/>
      <c r="T1451"/>
      <c r="U1451"/>
      <c r="V1451"/>
      <c r="W1451"/>
      <c r="X1451"/>
      <c r="Y1451"/>
      <c r="Z1451"/>
      <c r="AA1451"/>
      <c r="AB1451"/>
      <c r="AC1451"/>
    </row>
    <row r="1452" spans="11:29" x14ac:dyDescent="0.45">
      <c r="K1452"/>
      <c r="S1452"/>
      <c r="T1452"/>
      <c r="U1452"/>
      <c r="V1452"/>
      <c r="W1452"/>
      <c r="X1452"/>
      <c r="Y1452"/>
      <c r="Z1452"/>
      <c r="AA1452"/>
      <c r="AB1452"/>
      <c r="AC1452"/>
    </row>
    <row r="1453" spans="11:29" x14ac:dyDescent="0.45">
      <c r="K1453"/>
      <c r="S1453"/>
      <c r="T1453"/>
      <c r="U1453"/>
      <c r="V1453"/>
      <c r="W1453"/>
      <c r="X1453"/>
      <c r="Y1453"/>
      <c r="Z1453"/>
      <c r="AA1453"/>
      <c r="AB1453"/>
      <c r="AC1453"/>
    </row>
    <row r="1454" spans="11:29" x14ac:dyDescent="0.45">
      <c r="K1454"/>
      <c r="S1454"/>
      <c r="T1454"/>
      <c r="U1454"/>
      <c r="V1454"/>
      <c r="W1454"/>
      <c r="X1454"/>
      <c r="Y1454"/>
      <c r="Z1454"/>
      <c r="AA1454"/>
      <c r="AB1454"/>
      <c r="AC1454"/>
    </row>
    <row r="1455" spans="11:29" x14ac:dyDescent="0.45">
      <c r="K1455"/>
      <c r="S1455"/>
      <c r="T1455"/>
      <c r="U1455"/>
      <c r="V1455"/>
      <c r="W1455"/>
      <c r="X1455"/>
      <c r="Y1455"/>
      <c r="Z1455"/>
      <c r="AA1455"/>
      <c r="AB1455"/>
      <c r="AC1455"/>
    </row>
    <row r="1456" spans="11:29" x14ac:dyDescent="0.45">
      <c r="K1456"/>
      <c r="S1456"/>
      <c r="T1456"/>
      <c r="U1456"/>
      <c r="V1456"/>
      <c r="W1456"/>
      <c r="X1456"/>
      <c r="Y1456"/>
      <c r="Z1456"/>
      <c r="AA1456"/>
      <c r="AB1456"/>
      <c r="AC1456"/>
    </row>
    <row r="1457" spans="11:29" x14ac:dyDescent="0.45">
      <c r="K1457"/>
      <c r="S1457"/>
      <c r="T1457"/>
      <c r="U1457"/>
      <c r="V1457"/>
      <c r="W1457"/>
      <c r="X1457"/>
      <c r="Y1457"/>
      <c r="Z1457"/>
      <c r="AA1457"/>
      <c r="AB1457"/>
      <c r="AC1457"/>
    </row>
    <row r="1458" spans="11:29" x14ac:dyDescent="0.45">
      <c r="K1458"/>
      <c r="S1458"/>
      <c r="T1458"/>
      <c r="U1458"/>
      <c r="V1458"/>
      <c r="W1458"/>
      <c r="X1458"/>
      <c r="Y1458"/>
      <c r="Z1458"/>
      <c r="AA1458"/>
      <c r="AB1458"/>
      <c r="AC1458"/>
    </row>
    <row r="1459" spans="11:29" x14ac:dyDescent="0.45">
      <c r="K1459"/>
      <c r="S1459"/>
      <c r="T1459"/>
      <c r="U1459"/>
      <c r="V1459"/>
      <c r="W1459"/>
      <c r="X1459"/>
      <c r="Y1459"/>
      <c r="Z1459"/>
      <c r="AA1459"/>
      <c r="AB1459"/>
      <c r="AC1459"/>
    </row>
    <row r="1460" spans="11:29" x14ac:dyDescent="0.45">
      <c r="K1460"/>
      <c r="S1460"/>
      <c r="T1460"/>
      <c r="U1460"/>
      <c r="V1460"/>
      <c r="W1460"/>
      <c r="X1460"/>
      <c r="Y1460"/>
      <c r="Z1460"/>
      <c r="AA1460"/>
      <c r="AB1460"/>
      <c r="AC1460"/>
    </row>
    <row r="1461" spans="11:29" x14ac:dyDescent="0.45">
      <c r="K1461"/>
      <c r="S1461"/>
      <c r="T1461"/>
      <c r="U1461"/>
      <c r="V1461"/>
      <c r="W1461"/>
      <c r="X1461"/>
      <c r="Y1461"/>
      <c r="Z1461"/>
      <c r="AA1461"/>
      <c r="AB1461"/>
      <c r="AC1461"/>
    </row>
    <row r="1462" spans="11:29" x14ac:dyDescent="0.45">
      <c r="K1462"/>
      <c r="S1462"/>
      <c r="T1462"/>
      <c r="U1462"/>
      <c r="V1462"/>
      <c r="W1462"/>
      <c r="X1462"/>
      <c r="Y1462"/>
      <c r="Z1462"/>
      <c r="AA1462"/>
      <c r="AB1462"/>
      <c r="AC1462"/>
    </row>
    <row r="1463" spans="11:29" x14ac:dyDescent="0.45">
      <c r="K1463"/>
      <c r="S1463"/>
      <c r="T1463"/>
      <c r="U1463"/>
      <c r="V1463"/>
      <c r="W1463"/>
      <c r="X1463"/>
      <c r="Y1463"/>
      <c r="Z1463"/>
      <c r="AA1463"/>
      <c r="AB1463"/>
      <c r="AC1463"/>
    </row>
    <row r="1464" spans="11:29" x14ac:dyDescent="0.45">
      <c r="K1464"/>
      <c r="S1464"/>
      <c r="T1464"/>
      <c r="U1464"/>
      <c r="V1464"/>
      <c r="W1464"/>
      <c r="X1464"/>
      <c r="Y1464"/>
      <c r="Z1464"/>
      <c r="AA1464"/>
      <c r="AB1464"/>
      <c r="AC1464"/>
    </row>
    <row r="1465" spans="11:29" x14ac:dyDescent="0.45">
      <c r="K1465"/>
      <c r="S1465"/>
      <c r="T1465"/>
      <c r="U1465"/>
      <c r="V1465"/>
      <c r="W1465"/>
      <c r="X1465"/>
      <c r="Y1465"/>
      <c r="Z1465"/>
      <c r="AA1465"/>
      <c r="AB1465"/>
      <c r="AC1465"/>
    </row>
    <row r="1466" spans="11:29" x14ac:dyDescent="0.45">
      <c r="K1466"/>
      <c r="S1466"/>
      <c r="T1466"/>
      <c r="U1466"/>
      <c r="V1466"/>
      <c r="W1466"/>
      <c r="X1466"/>
      <c r="Y1466"/>
      <c r="Z1466"/>
      <c r="AA1466"/>
      <c r="AB1466"/>
      <c r="AC1466"/>
    </row>
    <row r="1467" spans="11:29" x14ac:dyDescent="0.45">
      <c r="K1467"/>
      <c r="S1467"/>
      <c r="T1467"/>
      <c r="U1467"/>
      <c r="V1467"/>
      <c r="W1467"/>
      <c r="X1467"/>
      <c r="Y1467"/>
      <c r="Z1467"/>
      <c r="AA1467"/>
      <c r="AB1467"/>
      <c r="AC1467"/>
    </row>
    <row r="1468" spans="11:29" x14ac:dyDescent="0.45">
      <c r="K1468"/>
      <c r="S1468"/>
      <c r="T1468"/>
      <c r="U1468"/>
      <c r="V1468"/>
      <c r="W1468"/>
      <c r="X1468"/>
      <c r="Y1468"/>
      <c r="Z1468"/>
      <c r="AA1468"/>
      <c r="AB1468"/>
      <c r="AC1468"/>
    </row>
    <row r="1469" spans="11:29" x14ac:dyDescent="0.45">
      <c r="K1469"/>
      <c r="S1469"/>
      <c r="T1469"/>
      <c r="U1469"/>
      <c r="V1469"/>
      <c r="W1469"/>
      <c r="X1469"/>
      <c r="Y1469"/>
      <c r="Z1469"/>
      <c r="AA1469"/>
      <c r="AB1469"/>
      <c r="AC1469"/>
    </row>
    <row r="1470" spans="11:29" x14ac:dyDescent="0.45">
      <c r="K1470"/>
      <c r="S1470"/>
      <c r="T1470"/>
      <c r="U1470"/>
      <c r="V1470"/>
      <c r="W1470"/>
      <c r="X1470"/>
      <c r="Y1470"/>
      <c r="Z1470"/>
      <c r="AA1470"/>
      <c r="AB1470"/>
      <c r="AC1470"/>
    </row>
    <row r="1471" spans="11:29" x14ac:dyDescent="0.45">
      <c r="K1471"/>
      <c r="S1471"/>
      <c r="T1471"/>
      <c r="U1471"/>
      <c r="V1471"/>
      <c r="W1471"/>
      <c r="X1471"/>
      <c r="Y1471"/>
      <c r="Z1471"/>
      <c r="AA1471"/>
      <c r="AB1471"/>
      <c r="AC1471"/>
    </row>
    <row r="1472" spans="11:29" x14ac:dyDescent="0.45">
      <c r="K1472"/>
      <c r="S1472"/>
      <c r="T1472"/>
      <c r="U1472"/>
      <c r="V1472"/>
      <c r="W1472"/>
      <c r="X1472"/>
      <c r="Y1472"/>
      <c r="Z1472"/>
      <c r="AA1472"/>
      <c r="AB1472"/>
      <c r="AC1472"/>
    </row>
    <row r="1473" spans="11:29" x14ac:dyDescent="0.45">
      <c r="K1473"/>
      <c r="S1473"/>
      <c r="T1473"/>
      <c r="U1473"/>
      <c r="V1473"/>
      <c r="W1473"/>
      <c r="X1473"/>
      <c r="Y1473"/>
      <c r="Z1473"/>
      <c r="AA1473"/>
      <c r="AB1473"/>
      <c r="AC1473"/>
    </row>
    <row r="1474" spans="11:29" x14ac:dyDescent="0.45">
      <c r="K1474"/>
      <c r="S1474"/>
      <c r="T1474"/>
      <c r="U1474"/>
      <c r="V1474"/>
      <c r="W1474"/>
      <c r="X1474"/>
      <c r="Y1474"/>
      <c r="Z1474"/>
      <c r="AA1474"/>
      <c r="AB1474"/>
      <c r="AC1474"/>
    </row>
    <row r="1475" spans="11:29" x14ac:dyDescent="0.45">
      <c r="K1475"/>
      <c r="S1475"/>
      <c r="T1475"/>
      <c r="U1475"/>
      <c r="V1475"/>
      <c r="W1475"/>
      <c r="X1475"/>
      <c r="Y1475"/>
      <c r="Z1475"/>
      <c r="AA1475"/>
      <c r="AB1475"/>
      <c r="AC1475"/>
    </row>
    <row r="1476" spans="11:29" x14ac:dyDescent="0.45">
      <c r="K1476"/>
      <c r="S1476"/>
      <c r="T1476"/>
      <c r="U1476"/>
      <c r="V1476"/>
      <c r="W1476"/>
      <c r="X1476"/>
      <c r="Y1476"/>
      <c r="Z1476"/>
      <c r="AA1476"/>
      <c r="AB1476"/>
      <c r="AC1476"/>
    </row>
    <row r="1477" spans="11:29" x14ac:dyDescent="0.45">
      <c r="K1477"/>
      <c r="S1477"/>
      <c r="T1477"/>
      <c r="U1477"/>
      <c r="V1477"/>
      <c r="W1477"/>
      <c r="X1477"/>
      <c r="Y1477"/>
      <c r="Z1477"/>
      <c r="AA1477"/>
      <c r="AB1477"/>
      <c r="AC1477"/>
    </row>
    <row r="1478" spans="11:29" x14ac:dyDescent="0.45">
      <c r="K1478"/>
      <c r="S1478"/>
      <c r="T1478"/>
      <c r="U1478"/>
      <c r="V1478"/>
      <c r="W1478"/>
      <c r="X1478"/>
      <c r="Y1478"/>
      <c r="Z1478"/>
      <c r="AA1478"/>
      <c r="AB1478"/>
      <c r="AC1478"/>
    </row>
    <row r="1479" spans="11:29" x14ac:dyDescent="0.45">
      <c r="K1479"/>
      <c r="S1479"/>
      <c r="T1479"/>
      <c r="U1479"/>
      <c r="V1479"/>
      <c r="W1479"/>
      <c r="X1479"/>
      <c r="Y1479"/>
      <c r="Z1479"/>
      <c r="AA1479"/>
      <c r="AB1479"/>
      <c r="AC1479"/>
    </row>
    <row r="1480" spans="11:29" x14ac:dyDescent="0.45">
      <c r="K1480"/>
      <c r="S1480"/>
      <c r="T1480"/>
      <c r="U1480"/>
      <c r="V1480"/>
      <c r="W1480"/>
      <c r="X1480"/>
      <c r="Y1480"/>
      <c r="Z1480"/>
      <c r="AA1480"/>
      <c r="AB1480"/>
      <c r="AC1480"/>
    </row>
    <row r="1481" spans="11:29" x14ac:dyDescent="0.45">
      <c r="K1481"/>
      <c r="S1481"/>
      <c r="T1481"/>
      <c r="U1481"/>
      <c r="V1481"/>
      <c r="W1481"/>
      <c r="X1481"/>
      <c r="Y1481"/>
      <c r="Z1481"/>
      <c r="AA1481"/>
      <c r="AB1481"/>
      <c r="AC1481"/>
    </row>
    <row r="1482" spans="11:29" x14ac:dyDescent="0.45">
      <c r="K1482"/>
      <c r="S1482"/>
      <c r="T1482"/>
      <c r="U1482"/>
      <c r="V1482"/>
      <c r="W1482"/>
      <c r="X1482"/>
      <c r="Y1482"/>
      <c r="Z1482"/>
      <c r="AA1482"/>
      <c r="AB1482"/>
      <c r="AC1482"/>
    </row>
    <row r="1483" spans="11:29" x14ac:dyDescent="0.45">
      <c r="K1483"/>
      <c r="S1483"/>
      <c r="T1483"/>
      <c r="U1483"/>
      <c r="V1483"/>
      <c r="W1483"/>
      <c r="X1483"/>
      <c r="Y1483"/>
      <c r="Z1483"/>
      <c r="AA1483"/>
      <c r="AB1483"/>
      <c r="AC1483"/>
    </row>
    <row r="1484" spans="11:29" x14ac:dyDescent="0.45">
      <c r="K1484"/>
      <c r="S1484"/>
      <c r="T1484"/>
      <c r="U1484"/>
      <c r="V1484"/>
      <c r="W1484"/>
      <c r="X1484"/>
      <c r="Y1484"/>
      <c r="Z1484"/>
      <c r="AA1484"/>
      <c r="AB1484"/>
      <c r="AC1484"/>
    </row>
    <row r="1485" spans="11:29" x14ac:dyDescent="0.45">
      <c r="K1485"/>
      <c r="S1485"/>
      <c r="T1485"/>
      <c r="U1485"/>
      <c r="V1485"/>
      <c r="W1485"/>
      <c r="X1485"/>
      <c r="Y1485"/>
      <c r="Z1485"/>
      <c r="AA1485"/>
      <c r="AB1485"/>
      <c r="AC1485"/>
    </row>
    <row r="1486" spans="11:29" x14ac:dyDescent="0.45">
      <c r="K1486"/>
      <c r="S1486"/>
      <c r="T1486"/>
      <c r="U1486"/>
      <c r="V1486"/>
      <c r="W1486"/>
      <c r="X1486"/>
      <c r="Y1486"/>
      <c r="Z1486"/>
      <c r="AA1486"/>
      <c r="AB1486"/>
      <c r="AC1486"/>
    </row>
    <row r="1487" spans="11:29" x14ac:dyDescent="0.45">
      <c r="K1487"/>
      <c r="S1487"/>
      <c r="T1487"/>
      <c r="U1487"/>
      <c r="V1487"/>
      <c r="W1487"/>
      <c r="X1487"/>
      <c r="Y1487"/>
      <c r="Z1487"/>
      <c r="AA1487"/>
      <c r="AB1487"/>
      <c r="AC1487"/>
    </row>
    <row r="1488" spans="11:29" x14ac:dyDescent="0.45">
      <c r="K1488"/>
      <c r="S1488"/>
      <c r="T1488"/>
      <c r="U1488"/>
      <c r="V1488"/>
      <c r="W1488"/>
      <c r="X1488"/>
      <c r="Y1488"/>
      <c r="Z1488"/>
      <c r="AA1488"/>
      <c r="AB1488"/>
      <c r="AC1488"/>
    </row>
    <row r="1489" spans="11:29" x14ac:dyDescent="0.45">
      <c r="K1489"/>
      <c r="S1489"/>
      <c r="T1489"/>
      <c r="U1489"/>
      <c r="V1489"/>
      <c r="W1489"/>
      <c r="X1489"/>
      <c r="Y1489"/>
      <c r="Z1489"/>
      <c r="AA1489"/>
      <c r="AB1489"/>
      <c r="AC1489"/>
    </row>
    <row r="1490" spans="11:29" x14ac:dyDescent="0.45">
      <c r="K1490"/>
      <c r="S1490"/>
      <c r="T1490"/>
      <c r="U1490"/>
      <c r="V1490"/>
      <c r="W1490"/>
      <c r="X1490"/>
      <c r="Y1490"/>
      <c r="Z1490"/>
      <c r="AA1490"/>
      <c r="AB1490"/>
      <c r="AC1490"/>
    </row>
    <row r="1491" spans="11:29" x14ac:dyDescent="0.45">
      <c r="K1491"/>
      <c r="S1491"/>
      <c r="T1491"/>
      <c r="U1491"/>
      <c r="V1491"/>
      <c r="W1491"/>
      <c r="X1491"/>
      <c r="Y1491"/>
      <c r="Z1491"/>
      <c r="AA1491"/>
      <c r="AB1491"/>
      <c r="AC1491"/>
    </row>
    <row r="1492" spans="11:29" x14ac:dyDescent="0.45">
      <c r="K1492"/>
      <c r="S1492"/>
      <c r="T1492"/>
      <c r="U1492"/>
      <c r="V1492"/>
      <c r="W1492"/>
      <c r="X1492"/>
      <c r="Y1492"/>
      <c r="Z1492"/>
      <c r="AA1492"/>
      <c r="AB1492"/>
      <c r="AC1492"/>
    </row>
    <row r="1493" spans="11:29" x14ac:dyDescent="0.45">
      <c r="K1493"/>
      <c r="S1493"/>
      <c r="T1493"/>
      <c r="U1493"/>
      <c r="V1493"/>
      <c r="W1493"/>
      <c r="X1493"/>
      <c r="Y1493"/>
      <c r="Z1493"/>
      <c r="AA1493"/>
      <c r="AB1493"/>
      <c r="AC1493"/>
    </row>
    <row r="1494" spans="11:29" x14ac:dyDescent="0.45">
      <c r="K1494"/>
      <c r="S1494"/>
      <c r="T1494"/>
      <c r="U1494"/>
      <c r="V1494"/>
      <c r="W1494"/>
      <c r="X1494"/>
      <c r="Y1494"/>
      <c r="Z1494"/>
      <c r="AA1494"/>
      <c r="AB1494"/>
      <c r="AC1494"/>
    </row>
    <row r="1495" spans="11:29" x14ac:dyDescent="0.45">
      <c r="K1495"/>
      <c r="S1495"/>
      <c r="T1495"/>
      <c r="U1495"/>
      <c r="V1495"/>
      <c r="W1495"/>
      <c r="X1495"/>
      <c r="Y1495"/>
      <c r="Z1495"/>
      <c r="AA1495"/>
      <c r="AB1495"/>
      <c r="AC1495"/>
    </row>
    <row r="1496" spans="11:29" x14ac:dyDescent="0.45">
      <c r="K1496"/>
      <c r="S1496"/>
      <c r="T1496"/>
      <c r="U1496"/>
      <c r="V1496"/>
      <c r="W1496"/>
      <c r="X1496"/>
      <c r="Y1496"/>
      <c r="Z1496"/>
      <c r="AA1496"/>
      <c r="AB1496"/>
      <c r="AC1496"/>
    </row>
    <row r="1497" spans="11:29" x14ac:dyDescent="0.45">
      <c r="K1497"/>
      <c r="S1497"/>
      <c r="T1497"/>
      <c r="U1497"/>
      <c r="V1497"/>
      <c r="W1497"/>
      <c r="X1497"/>
      <c r="Y1497"/>
      <c r="Z1497"/>
      <c r="AA1497"/>
      <c r="AB1497"/>
      <c r="AC1497"/>
    </row>
    <row r="1498" spans="11:29" x14ac:dyDescent="0.45">
      <c r="K1498"/>
      <c r="S1498"/>
      <c r="T1498"/>
      <c r="U1498"/>
      <c r="V1498"/>
      <c r="W1498"/>
      <c r="X1498"/>
      <c r="Y1498"/>
      <c r="Z1498"/>
      <c r="AA1498"/>
      <c r="AB1498"/>
      <c r="AC1498"/>
    </row>
    <row r="1499" spans="11:29" x14ac:dyDescent="0.45">
      <c r="K1499"/>
      <c r="S1499"/>
      <c r="T1499"/>
      <c r="U1499"/>
      <c r="V1499"/>
      <c r="W1499"/>
      <c r="X1499"/>
      <c r="Y1499"/>
      <c r="Z1499"/>
      <c r="AA1499"/>
      <c r="AB1499"/>
      <c r="AC1499"/>
    </row>
    <row r="1500" spans="11:29" x14ac:dyDescent="0.45">
      <c r="K1500"/>
      <c r="S1500"/>
      <c r="T1500"/>
      <c r="U1500"/>
      <c r="V1500"/>
      <c r="W1500"/>
      <c r="X1500"/>
      <c r="Y1500"/>
      <c r="Z1500"/>
      <c r="AA1500"/>
      <c r="AB1500"/>
      <c r="AC1500"/>
    </row>
    <row r="1501" spans="11:29" x14ac:dyDescent="0.45">
      <c r="K1501"/>
      <c r="S1501"/>
      <c r="T1501"/>
      <c r="U1501"/>
      <c r="V1501"/>
      <c r="W1501"/>
      <c r="X1501"/>
      <c r="Y1501"/>
      <c r="Z1501"/>
      <c r="AA1501"/>
      <c r="AB1501"/>
      <c r="AC1501"/>
    </row>
    <row r="1502" spans="11:29" x14ac:dyDescent="0.45">
      <c r="K1502"/>
      <c r="S1502"/>
      <c r="T1502"/>
      <c r="U1502"/>
      <c r="V1502"/>
      <c r="W1502"/>
      <c r="X1502"/>
      <c r="Y1502"/>
      <c r="Z1502"/>
      <c r="AA1502"/>
      <c r="AB1502"/>
      <c r="AC1502"/>
    </row>
    <row r="1503" spans="11:29" x14ac:dyDescent="0.45">
      <c r="K1503"/>
      <c r="S1503"/>
      <c r="T1503"/>
      <c r="U1503"/>
      <c r="V1503"/>
      <c r="W1503"/>
      <c r="X1503"/>
      <c r="Y1503"/>
      <c r="Z1503"/>
      <c r="AA1503"/>
      <c r="AB1503"/>
      <c r="AC1503"/>
    </row>
    <row r="1504" spans="11:29" x14ac:dyDescent="0.45">
      <c r="K1504"/>
      <c r="S1504"/>
      <c r="T1504"/>
      <c r="U1504"/>
      <c r="V1504"/>
      <c r="W1504"/>
      <c r="X1504"/>
      <c r="Y1504"/>
      <c r="Z1504"/>
      <c r="AA1504"/>
      <c r="AB1504"/>
      <c r="AC1504"/>
    </row>
    <row r="1505" spans="11:29" x14ac:dyDescent="0.45">
      <c r="K1505"/>
      <c r="S1505"/>
      <c r="T1505"/>
      <c r="U1505"/>
      <c r="V1505"/>
      <c r="W1505"/>
      <c r="X1505"/>
      <c r="Y1505"/>
      <c r="Z1505"/>
      <c r="AA1505"/>
      <c r="AB1505"/>
      <c r="AC1505"/>
    </row>
    <row r="1506" spans="11:29" x14ac:dyDescent="0.45">
      <c r="K1506"/>
      <c r="S1506"/>
      <c r="T1506"/>
      <c r="U1506"/>
      <c r="V1506"/>
      <c r="W1506"/>
      <c r="X1506"/>
      <c r="Y1506"/>
      <c r="Z1506"/>
      <c r="AA1506"/>
      <c r="AB1506"/>
      <c r="AC1506"/>
    </row>
    <row r="1507" spans="11:29" x14ac:dyDescent="0.45">
      <c r="K1507"/>
      <c r="S1507"/>
      <c r="T1507"/>
      <c r="U1507"/>
      <c r="V1507"/>
      <c r="W1507"/>
      <c r="X1507"/>
      <c r="Y1507"/>
      <c r="Z1507"/>
      <c r="AA1507"/>
      <c r="AB1507"/>
      <c r="AC1507"/>
    </row>
    <row r="1508" spans="11:29" x14ac:dyDescent="0.45">
      <c r="K1508"/>
      <c r="S1508"/>
      <c r="T1508"/>
      <c r="U1508"/>
      <c r="V1508"/>
      <c r="W1508"/>
      <c r="X1508"/>
      <c r="Y1508"/>
      <c r="Z1508"/>
      <c r="AA1508"/>
      <c r="AB1508"/>
      <c r="AC1508"/>
    </row>
    <row r="1509" spans="11:29" x14ac:dyDescent="0.45">
      <c r="K1509"/>
      <c r="S1509"/>
      <c r="T1509"/>
      <c r="U1509"/>
      <c r="V1509"/>
      <c r="W1509"/>
      <c r="X1509"/>
      <c r="Y1509"/>
      <c r="Z1509"/>
      <c r="AA1509"/>
      <c r="AB1509"/>
      <c r="AC1509"/>
    </row>
    <row r="1510" spans="11:29" x14ac:dyDescent="0.45">
      <c r="K1510"/>
      <c r="S1510"/>
      <c r="T1510"/>
      <c r="U1510"/>
      <c r="V1510"/>
      <c r="W1510"/>
      <c r="X1510"/>
      <c r="Y1510"/>
      <c r="Z1510"/>
      <c r="AA1510"/>
      <c r="AB1510"/>
      <c r="AC1510"/>
    </row>
    <row r="1511" spans="11:29" x14ac:dyDescent="0.45">
      <c r="K1511"/>
      <c r="S1511"/>
      <c r="T1511"/>
      <c r="U1511"/>
      <c r="V1511"/>
      <c r="W1511"/>
      <c r="X1511"/>
      <c r="Y1511"/>
      <c r="Z1511"/>
      <c r="AA1511"/>
      <c r="AB1511"/>
      <c r="AC1511"/>
    </row>
    <row r="1512" spans="11:29" x14ac:dyDescent="0.45">
      <c r="K1512"/>
      <c r="S1512"/>
      <c r="T1512"/>
      <c r="U1512"/>
      <c r="V1512"/>
      <c r="W1512"/>
      <c r="X1512"/>
      <c r="Y1512"/>
      <c r="Z1512"/>
      <c r="AA1512"/>
      <c r="AB1512"/>
      <c r="AC1512"/>
    </row>
    <row r="1513" spans="11:29" x14ac:dyDescent="0.45">
      <c r="K1513"/>
      <c r="S1513"/>
      <c r="T1513"/>
      <c r="U1513"/>
      <c r="V1513"/>
      <c r="W1513"/>
      <c r="X1513"/>
      <c r="Y1513"/>
      <c r="Z1513"/>
      <c r="AA1513"/>
      <c r="AB1513"/>
      <c r="AC1513"/>
    </row>
    <row r="1514" spans="11:29" x14ac:dyDescent="0.45">
      <c r="K1514"/>
      <c r="S1514"/>
      <c r="T1514"/>
      <c r="U1514"/>
      <c r="V1514"/>
      <c r="W1514"/>
      <c r="X1514"/>
      <c r="Y1514"/>
      <c r="Z1514"/>
      <c r="AA1514"/>
      <c r="AB1514"/>
      <c r="AC1514"/>
    </row>
    <row r="1515" spans="11:29" x14ac:dyDescent="0.45">
      <c r="K1515"/>
      <c r="S1515"/>
      <c r="T1515"/>
      <c r="U1515"/>
      <c r="V1515"/>
      <c r="W1515"/>
      <c r="X1515"/>
      <c r="Y1515"/>
      <c r="Z1515"/>
      <c r="AA1515"/>
      <c r="AB1515"/>
      <c r="AC1515"/>
    </row>
    <row r="1516" spans="11:29" x14ac:dyDescent="0.45">
      <c r="K1516"/>
      <c r="S1516"/>
      <c r="T1516"/>
      <c r="U1516"/>
      <c r="V1516"/>
      <c r="W1516"/>
      <c r="X1516"/>
      <c r="Y1516"/>
      <c r="Z1516"/>
      <c r="AA1516"/>
      <c r="AB1516"/>
      <c r="AC1516"/>
    </row>
    <row r="1517" spans="11:29" x14ac:dyDescent="0.45">
      <c r="K1517"/>
      <c r="S1517"/>
      <c r="T1517"/>
      <c r="U1517"/>
      <c r="V1517"/>
      <c r="W1517"/>
      <c r="X1517"/>
      <c r="Y1517"/>
      <c r="Z1517"/>
      <c r="AA1517"/>
      <c r="AB1517"/>
      <c r="AC1517"/>
    </row>
    <row r="1518" spans="11:29" x14ac:dyDescent="0.45">
      <c r="K1518"/>
      <c r="S1518"/>
      <c r="T1518"/>
      <c r="U1518"/>
      <c r="V1518"/>
      <c r="W1518"/>
      <c r="X1518"/>
      <c r="Y1518"/>
      <c r="Z1518"/>
      <c r="AA1518"/>
      <c r="AB1518"/>
      <c r="AC1518"/>
    </row>
    <row r="1519" spans="11:29" x14ac:dyDescent="0.45">
      <c r="K1519"/>
      <c r="S1519"/>
      <c r="T1519"/>
      <c r="U1519"/>
      <c r="V1519"/>
      <c r="W1519"/>
      <c r="X1519"/>
      <c r="Y1519"/>
      <c r="Z1519"/>
      <c r="AA1519"/>
      <c r="AB1519"/>
      <c r="AC1519"/>
    </row>
    <row r="1520" spans="11:29" x14ac:dyDescent="0.45">
      <c r="K1520"/>
      <c r="S1520"/>
      <c r="T1520"/>
      <c r="U1520"/>
      <c r="V1520"/>
      <c r="W1520"/>
      <c r="X1520"/>
      <c r="Y1520"/>
      <c r="Z1520"/>
      <c r="AA1520"/>
      <c r="AB1520"/>
      <c r="AC1520"/>
    </row>
    <row r="1521" spans="11:29" x14ac:dyDescent="0.45">
      <c r="K1521"/>
      <c r="S1521"/>
      <c r="T1521"/>
      <c r="U1521"/>
      <c r="V1521"/>
      <c r="W1521"/>
      <c r="X1521"/>
      <c r="Y1521"/>
      <c r="Z1521"/>
      <c r="AA1521"/>
      <c r="AB1521"/>
      <c r="AC1521"/>
    </row>
    <row r="1522" spans="11:29" x14ac:dyDescent="0.45">
      <c r="K1522"/>
      <c r="S1522"/>
      <c r="T1522"/>
      <c r="U1522"/>
      <c r="V1522"/>
      <c r="W1522"/>
      <c r="X1522"/>
      <c r="Y1522"/>
      <c r="Z1522"/>
      <c r="AA1522"/>
      <c r="AB1522"/>
      <c r="AC1522"/>
    </row>
    <row r="1523" spans="11:29" x14ac:dyDescent="0.45">
      <c r="K1523"/>
      <c r="S1523"/>
      <c r="T1523"/>
      <c r="U1523"/>
      <c r="V1523"/>
      <c r="W1523"/>
      <c r="X1523"/>
      <c r="Y1523"/>
      <c r="Z1523"/>
      <c r="AA1523"/>
      <c r="AB1523"/>
      <c r="AC1523"/>
    </row>
    <row r="1524" spans="11:29" x14ac:dyDescent="0.45">
      <c r="K1524"/>
      <c r="S1524"/>
      <c r="T1524"/>
      <c r="U1524"/>
      <c r="V1524"/>
      <c r="W1524"/>
      <c r="X1524"/>
      <c r="Y1524"/>
      <c r="Z1524"/>
      <c r="AA1524"/>
      <c r="AB1524"/>
      <c r="AC1524"/>
    </row>
    <row r="1525" spans="11:29" x14ac:dyDescent="0.45">
      <c r="K1525"/>
      <c r="S1525"/>
      <c r="T1525"/>
      <c r="U1525"/>
      <c r="V1525"/>
      <c r="W1525"/>
      <c r="X1525"/>
      <c r="Y1525"/>
      <c r="Z1525"/>
      <c r="AA1525"/>
      <c r="AB1525"/>
      <c r="AC1525"/>
    </row>
    <row r="1526" spans="11:29" x14ac:dyDescent="0.45">
      <c r="K1526"/>
      <c r="S1526"/>
      <c r="T1526"/>
      <c r="U1526"/>
      <c r="V1526"/>
      <c r="W1526"/>
      <c r="X1526"/>
      <c r="Y1526"/>
      <c r="Z1526"/>
      <c r="AA1526"/>
      <c r="AB1526"/>
      <c r="AC1526"/>
    </row>
    <row r="1527" spans="11:29" x14ac:dyDescent="0.45">
      <c r="K1527"/>
      <c r="S1527"/>
      <c r="T1527"/>
      <c r="U1527"/>
      <c r="V1527"/>
      <c r="W1527"/>
      <c r="X1527"/>
      <c r="Y1527"/>
      <c r="Z1527"/>
      <c r="AA1527"/>
      <c r="AB1527"/>
      <c r="AC1527"/>
    </row>
    <row r="1528" spans="11:29" x14ac:dyDescent="0.45">
      <c r="K1528"/>
      <c r="S1528"/>
      <c r="T1528"/>
      <c r="U1528"/>
      <c r="V1528"/>
      <c r="W1528"/>
      <c r="X1528"/>
      <c r="Y1528"/>
      <c r="Z1528"/>
      <c r="AA1528"/>
      <c r="AB1528"/>
      <c r="AC1528"/>
    </row>
    <row r="1529" spans="11:29" x14ac:dyDescent="0.45">
      <c r="K1529"/>
      <c r="S1529"/>
      <c r="T1529"/>
      <c r="U1529"/>
      <c r="V1529"/>
      <c r="W1529"/>
      <c r="X1529"/>
      <c r="Y1529"/>
      <c r="Z1529"/>
      <c r="AA1529"/>
      <c r="AB1529"/>
      <c r="AC1529"/>
    </row>
    <row r="1530" spans="11:29" x14ac:dyDescent="0.45">
      <c r="K1530"/>
      <c r="S1530"/>
      <c r="T1530"/>
      <c r="U1530"/>
      <c r="V1530"/>
      <c r="W1530"/>
      <c r="X1530"/>
      <c r="Y1530"/>
      <c r="Z1530"/>
      <c r="AA1530"/>
      <c r="AB1530"/>
      <c r="AC1530"/>
    </row>
    <row r="1531" spans="11:29" x14ac:dyDescent="0.45">
      <c r="K1531"/>
      <c r="S1531"/>
      <c r="T1531"/>
      <c r="U1531"/>
      <c r="V1531"/>
      <c r="W1531"/>
      <c r="X1531"/>
      <c r="Y1531"/>
      <c r="Z1531"/>
      <c r="AA1531"/>
      <c r="AB1531"/>
      <c r="AC1531"/>
    </row>
    <row r="1532" spans="11:29" x14ac:dyDescent="0.45">
      <c r="K1532"/>
      <c r="S1532"/>
      <c r="T1532"/>
      <c r="U1532"/>
      <c r="V1532"/>
      <c r="W1532"/>
      <c r="X1532"/>
      <c r="Y1532"/>
      <c r="Z1532"/>
      <c r="AA1532"/>
      <c r="AB1532"/>
      <c r="AC1532"/>
    </row>
    <row r="1533" spans="11:29" x14ac:dyDescent="0.45">
      <c r="K1533"/>
      <c r="S1533"/>
      <c r="T1533"/>
      <c r="U1533"/>
      <c r="V1533"/>
      <c r="W1533"/>
      <c r="X1533"/>
      <c r="Y1533"/>
      <c r="Z1533"/>
      <c r="AA1533"/>
      <c r="AB1533"/>
      <c r="AC1533"/>
    </row>
    <row r="1534" spans="11:29" x14ac:dyDescent="0.45">
      <c r="K1534"/>
      <c r="S1534"/>
      <c r="T1534"/>
      <c r="U1534"/>
      <c r="V1534"/>
      <c r="W1534"/>
      <c r="X1534"/>
      <c r="Y1534"/>
      <c r="Z1534"/>
      <c r="AA1534"/>
      <c r="AB1534"/>
      <c r="AC1534"/>
    </row>
    <row r="1535" spans="11:29" x14ac:dyDescent="0.45">
      <c r="K1535"/>
      <c r="S1535"/>
      <c r="T1535"/>
      <c r="U1535"/>
      <c r="V1535"/>
      <c r="W1535"/>
      <c r="X1535"/>
      <c r="Y1535"/>
      <c r="Z1535"/>
      <c r="AA1535"/>
      <c r="AB1535"/>
      <c r="AC1535"/>
    </row>
    <row r="1536" spans="11:29" x14ac:dyDescent="0.45">
      <c r="K1536"/>
      <c r="S1536"/>
      <c r="T1536"/>
      <c r="U1536"/>
      <c r="V1536"/>
      <c r="W1536"/>
      <c r="X1536"/>
      <c r="Y1536"/>
      <c r="Z1536"/>
      <c r="AA1536"/>
      <c r="AB1536"/>
      <c r="AC1536"/>
    </row>
    <row r="1537" spans="11:29" x14ac:dyDescent="0.45">
      <c r="K1537"/>
      <c r="S1537"/>
      <c r="T1537"/>
      <c r="U1537"/>
      <c r="V1537"/>
      <c r="W1537"/>
      <c r="X1537"/>
      <c r="Y1537"/>
      <c r="Z1537"/>
      <c r="AA1537"/>
      <c r="AB1537"/>
      <c r="AC1537"/>
    </row>
    <row r="1538" spans="11:29" x14ac:dyDescent="0.45">
      <c r="K1538"/>
      <c r="S1538"/>
      <c r="T1538"/>
      <c r="U1538"/>
      <c r="V1538"/>
      <c r="W1538"/>
      <c r="X1538"/>
      <c r="Y1538"/>
      <c r="Z1538"/>
      <c r="AA1538"/>
      <c r="AB1538"/>
      <c r="AC1538"/>
    </row>
    <row r="1539" spans="11:29" x14ac:dyDescent="0.45">
      <c r="K1539"/>
      <c r="S1539"/>
      <c r="T1539"/>
      <c r="U1539"/>
      <c r="V1539"/>
      <c r="W1539"/>
      <c r="X1539"/>
      <c r="Y1539"/>
      <c r="Z1539"/>
      <c r="AA1539"/>
      <c r="AB1539"/>
      <c r="AC1539"/>
    </row>
    <row r="1540" spans="11:29" x14ac:dyDescent="0.45">
      <c r="K1540"/>
      <c r="S1540"/>
      <c r="T1540"/>
      <c r="U1540"/>
      <c r="V1540"/>
      <c r="W1540"/>
      <c r="X1540"/>
      <c r="Y1540"/>
      <c r="Z1540"/>
      <c r="AA1540"/>
      <c r="AB1540"/>
      <c r="AC1540"/>
    </row>
    <row r="1541" spans="11:29" x14ac:dyDescent="0.45">
      <c r="K1541"/>
      <c r="S1541"/>
      <c r="T1541"/>
      <c r="U1541"/>
      <c r="V1541"/>
      <c r="W1541"/>
      <c r="X1541"/>
      <c r="Y1541"/>
      <c r="Z1541"/>
      <c r="AA1541"/>
      <c r="AB1541"/>
      <c r="AC1541"/>
    </row>
    <row r="1542" spans="11:29" x14ac:dyDescent="0.45">
      <c r="K1542"/>
      <c r="S1542"/>
      <c r="T1542"/>
      <c r="U1542"/>
      <c r="V1542"/>
      <c r="W1542"/>
      <c r="X1542"/>
      <c r="Y1542"/>
      <c r="Z1542"/>
      <c r="AA1542"/>
      <c r="AB1542"/>
      <c r="AC1542"/>
    </row>
    <row r="1543" spans="11:29" x14ac:dyDescent="0.45">
      <c r="K1543"/>
      <c r="S1543"/>
      <c r="T1543"/>
      <c r="U1543"/>
      <c r="V1543"/>
      <c r="W1543"/>
      <c r="X1543"/>
      <c r="Y1543"/>
      <c r="Z1543"/>
      <c r="AA1543"/>
      <c r="AB1543"/>
      <c r="AC1543"/>
    </row>
    <row r="1544" spans="11:29" x14ac:dyDescent="0.45">
      <c r="K1544"/>
      <c r="S1544"/>
      <c r="T1544"/>
      <c r="U1544"/>
      <c r="V1544"/>
      <c r="W1544"/>
      <c r="X1544"/>
      <c r="Y1544"/>
      <c r="Z1544"/>
      <c r="AA1544"/>
      <c r="AB1544"/>
      <c r="AC1544"/>
    </row>
    <row r="1545" spans="11:29" x14ac:dyDescent="0.45">
      <c r="K1545"/>
      <c r="S1545"/>
      <c r="T1545"/>
      <c r="U1545"/>
      <c r="V1545"/>
      <c r="W1545"/>
      <c r="X1545"/>
      <c r="Y1545"/>
      <c r="Z1545"/>
      <c r="AA1545"/>
      <c r="AB1545"/>
      <c r="AC1545"/>
    </row>
    <row r="1546" spans="11:29" x14ac:dyDescent="0.45">
      <c r="K1546"/>
      <c r="S1546"/>
      <c r="T1546"/>
      <c r="U1546"/>
      <c r="V1546"/>
      <c r="W1546"/>
      <c r="X1546"/>
      <c r="Y1546"/>
      <c r="Z1546"/>
      <c r="AA1546"/>
      <c r="AB1546"/>
      <c r="AC1546"/>
    </row>
    <row r="1547" spans="11:29" x14ac:dyDescent="0.45">
      <c r="K1547"/>
      <c r="S1547"/>
      <c r="T1547"/>
      <c r="U1547"/>
      <c r="V1547"/>
      <c r="W1547"/>
      <c r="X1547"/>
      <c r="Y1547"/>
      <c r="Z1547"/>
      <c r="AA1547"/>
      <c r="AB1547"/>
      <c r="AC1547"/>
    </row>
    <row r="1548" spans="11:29" x14ac:dyDescent="0.45">
      <c r="K1548"/>
      <c r="S1548"/>
      <c r="T1548"/>
      <c r="U1548"/>
      <c r="V1548"/>
      <c r="W1548"/>
      <c r="X1548"/>
      <c r="Y1548"/>
      <c r="Z1548"/>
      <c r="AA1548"/>
      <c r="AB1548"/>
      <c r="AC1548"/>
    </row>
    <row r="1549" spans="11:29" x14ac:dyDescent="0.45">
      <c r="K1549"/>
      <c r="S1549"/>
      <c r="T1549"/>
      <c r="U1549"/>
      <c r="V1549"/>
      <c r="W1549"/>
      <c r="X1549"/>
      <c r="Y1549"/>
      <c r="Z1549"/>
      <c r="AA1549"/>
      <c r="AB1549"/>
      <c r="AC1549"/>
    </row>
    <row r="1550" spans="11:29" x14ac:dyDescent="0.45">
      <c r="K1550"/>
      <c r="S1550"/>
      <c r="T1550"/>
      <c r="U1550"/>
      <c r="V1550"/>
      <c r="W1550"/>
      <c r="X1550"/>
      <c r="Y1550"/>
      <c r="Z1550"/>
      <c r="AA1550"/>
      <c r="AB1550"/>
      <c r="AC1550"/>
    </row>
    <row r="1551" spans="11:29" x14ac:dyDescent="0.45">
      <c r="K1551"/>
      <c r="S1551"/>
      <c r="T1551"/>
      <c r="U1551"/>
      <c r="V1551"/>
      <c r="W1551"/>
      <c r="X1551"/>
      <c r="Y1551"/>
      <c r="Z1551"/>
      <c r="AA1551"/>
      <c r="AB1551"/>
      <c r="AC1551"/>
    </row>
    <row r="1552" spans="11:29" x14ac:dyDescent="0.45">
      <c r="K1552"/>
      <c r="S1552"/>
      <c r="T1552"/>
      <c r="U1552"/>
      <c r="V1552"/>
      <c r="W1552"/>
      <c r="X1552"/>
      <c r="Y1552"/>
      <c r="Z1552"/>
      <c r="AA1552"/>
      <c r="AB1552"/>
      <c r="AC1552"/>
    </row>
    <row r="1553" spans="11:29" x14ac:dyDescent="0.45">
      <c r="K1553"/>
      <c r="S1553"/>
      <c r="T1553"/>
      <c r="U1553"/>
      <c r="V1553"/>
      <c r="W1553"/>
      <c r="X1553"/>
      <c r="Y1553"/>
      <c r="Z1553"/>
      <c r="AA1553"/>
      <c r="AB1553"/>
      <c r="AC1553"/>
    </row>
    <row r="1554" spans="11:29" x14ac:dyDescent="0.45">
      <c r="K1554"/>
      <c r="S1554"/>
      <c r="T1554"/>
      <c r="U1554"/>
      <c r="V1554"/>
      <c r="W1554"/>
      <c r="X1554"/>
      <c r="Y1554"/>
      <c r="Z1554"/>
      <c r="AA1554"/>
      <c r="AB1554"/>
      <c r="AC1554"/>
    </row>
    <row r="1555" spans="11:29" x14ac:dyDescent="0.45">
      <c r="K1555"/>
      <c r="S1555"/>
      <c r="T1555"/>
      <c r="U1555"/>
      <c r="V1555"/>
      <c r="W1555"/>
      <c r="X1555"/>
      <c r="Y1555"/>
      <c r="Z1555"/>
      <c r="AA1555"/>
      <c r="AB1555"/>
      <c r="AC1555"/>
    </row>
    <row r="1556" spans="11:29" x14ac:dyDescent="0.45">
      <c r="K1556"/>
      <c r="S1556"/>
      <c r="T1556"/>
      <c r="U1556"/>
      <c r="V1556"/>
      <c r="W1556"/>
      <c r="X1556"/>
      <c r="Y1556"/>
      <c r="Z1556"/>
      <c r="AA1556"/>
      <c r="AB1556"/>
      <c r="AC1556"/>
    </row>
    <row r="1557" spans="11:29" x14ac:dyDescent="0.45">
      <c r="K1557"/>
      <c r="S1557"/>
      <c r="T1557"/>
      <c r="U1557"/>
      <c r="V1557"/>
      <c r="W1557"/>
      <c r="X1557"/>
      <c r="Y1557"/>
      <c r="Z1557"/>
      <c r="AA1557"/>
      <c r="AB1557"/>
      <c r="AC1557"/>
    </row>
    <row r="1558" spans="11:29" x14ac:dyDescent="0.45">
      <c r="K1558"/>
      <c r="S1558"/>
      <c r="T1558"/>
      <c r="U1558"/>
      <c r="V1558"/>
      <c r="W1558"/>
      <c r="X1558"/>
      <c r="Y1558"/>
      <c r="Z1558"/>
      <c r="AA1558"/>
      <c r="AB1558"/>
      <c r="AC1558"/>
    </row>
    <row r="1559" spans="11:29" x14ac:dyDescent="0.45">
      <c r="K1559"/>
      <c r="S1559"/>
      <c r="T1559"/>
      <c r="U1559"/>
      <c r="V1559"/>
      <c r="W1559"/>
      <c r="X1559"/>
      <c r="Y1559"/>
      <c r="Z1559"/>
      <c r="AA1559"/>
      <c r="AB1559"/>
      <c r="AC1559"/>
    </row>
    <row r="1560" spans="11:29" x14ac:dyDescent="0.45">
      <c r="K1560"/>
      <c r="S1560"/>
      <c r="T1560"/>
      <c r="U1560"/>
      <c r="V1560"/>
      <c r="W1560"/>
      <c r="X1560"/>
      <c r="Y1560"/>
      <c r="Z1560"/>
      <c r="AA1560"/>
      <c r="AB1560"/>
      <c r="AC1560"/>
    </row>
    <row r="1561" spans="11:29" x14ac:dyDescent="0.45">
      <c r="K1561"/>
      <c r="S1561"/>
      <c r="T1561"/>
      <c r="U1561"/>
      <c r="V1561"/>
      <c r="W1561"/>
      <c r="X1561"/>
      <c r="Y1561"/>
      <c r="Z1561"/>
      <c r="AA1561"/>
      <c r="AB1561"/>
      <c r="AC1561"/>
    </row>
    <row r="1562" spans="11:29" x14ac:dyDescent="0.45">
      <c r="K1562"/>
      <c r="S1562"/>
      <c r="T1562"/>
      <c r="U1562"/>
      <c r="V1562"/>
      <c r="W1562"/>
      <c r="X1562"/>
      <c r="Y1562"/>
      <c r="Z1562"/>
      <c r="AA1562"/>
      <c r="AB1562"/>
      <c r="AC1562"/>
    </row>
    <row r="1563" spans="11:29" x14ac:dyDescent="0.45">
      <c r="K1563"/>
      <c r="S1563"/>
      <c r="T1563"/>
      <c r="U1563"/>
      <c r="V1563"/>
      <c r="W1563"/>
      <c r="X1563"/>
      <c r="Y1563"/>
      <c r="Z1563"/>
      <c r="AA1563"/>
      <c r="AB1563"/>
      <c r="AC1563"/>
    </row>
    <row r="1564" spans="11:29" x14ac:dyDescent="0.45">
      <c r="K1564"/>
      <c r="S1564"/>
      <c r="T1564"/>
      <c r="U1564"/>
      <c r="V1564"/>
      <c r="W1564"/>
      <c r="X1564"/>
      <c r="Y1564"/>
      <c r="Z1564"/>
      <c r="AA1564"/>
      <c r="AB1564"/>
      <c r="AC1564"/>
    </row>
    <row r="1565" spans="11:29" x14ac:dyDescent="0.45">
      <c r="K1565"/>
      <c r="S1565"/>
      <c r="T1565"/>
      <c r="U1565"/>
      <c r="V1565"/>
      <c r="W1565"/>
      <c r="X1565"/>
      <c r="Y1565"/>
      <c r="Z1565"/>
      <c r="AA1565"/>
      <c r="AB1565"/>
      <c r="AC1565"/>
    </row>
    <row r="1566" spans="11:29" x14ac:dyDescent="0.45">
      <c r="K1566"/>
      <c r="S1566"/>
      <c r="T1566"/>
      <c r="U1566"/>
      <c r="V1566"/>
      <c r="W1566"/>
      <c r="X1566"/>
      <c r="Y1566"/>
      <c r="Z1566"/>
      <c r="AA1566"/>
      <c r="AB1566"/>
      <c r="AC1566"/>
    </row>
    <row r="1567" spans="11:29" x14ac:dyDescent="0.45">
      <c r="K1567"/>
      <c r="S1567"/>
      <c r="T1567"/>
      <c r="U1567"/>
      <c r="V1567"/>
      <c r="W1567"/>
      <c r="X1567"/>
      <c r="Y1567"/>
      <c r="Z1567"/>
      <c r="AA1567"/>
      <c r="AB1567"/>
      <c r="AC1567"/>
    </row>
    <row r="1568" spans="11:29" x14ac:dyDescent="0.45">
      <c r="K1568"/>
      <c r="S1568"/>
      <c r="T1568"/>
      <c r="U1568"/>
      <c r="V1568"/>
      <c r="W1568"/>
      <c r="X1568"/>
      <c r="Y1568"/>
      <c r="Z1568"/>
      <c r="AA1568"/>
      <c r="AB1568"/>
      <c r="AC1568"/>
    </row>
    <row r="1569" spans="11:29" x14ac:dyDescent="0.45">
      <c r="K1569"/>
      <c r="S1569"/>
      <c r="T1569"/>
      <c r="U1569"/>
      <c r="V1569"/>
      <c r="W1569"/>
      <c r="X1569"/>
      <c r="Y1569"/>
      <c r="Z1569"/>
      <c r="AA1569"/>
      <c r="AB1569"/>
      <c r="AC1569"/>
    </row>
    <row r="1570" spans="11:29" x14ac:dyDescent="0.45">
      <c r="K1570"/>
      <c r="S1570"/>
      <c r="T1570"/>
      <c r="U1570"/>
      <c r="V1570"/>
      <c r="W1570"/>
      <c r="X1570"/>
      <c r="Y1570"/>
      <c r="Z1570"/>
      <c r="AA1570"/>
      <c r="AB1570"/>
      <c r="AC1570"/>
    </row>
    <row r="1571" spans="11:29" x14ac:dyDescent="0.45">
      <c r="K1571"/>
      <c r="S1571"/>
      <c r="T1571"/>
      <c r="U1571"/>
      <c r="V1571"/>
      <c r="W1571"/>
      <c r="X1571"/>
      <c r="Y1571"/>
      <c r="Z1571"/>
      <c r="AA1571"/>
      <c r="AB1571"/>
      <c r="AC1571"/>
    </row>
    <row r="1572" spans="11:29" x14ac:dyDescent="0.45">
      <c r="K1572"/>
      <c r="S1572"/>
      <c r="T1572"/>
      <c r="U1572"/>
      <c r="V1572"/>
      <c r="W1572"/>
      <c r="X1572"/>
      <c r="Y1572"/>
      <c r="Z1572"/>
      <c r="AA1572"/>
      <c r="AB1572"/>
      <c r="AC1572"/>
    </row>
    <row r="1573" spans="11:29" x14ac:dyDescent="0.45">
      <c r="K1573"/>
      <c r="S1573"/>
      <c r="T1573"/>
      <c r="U1573"/>
      <c r="V1573"/>
      <c r="W1573"/>
      <c r="X1573"/>
      <c r="Y1573"/>
      <c r="Z1573"/>
      <c r="AA1573"/>
      <c r="AB1573"/>
      <c r="AC1573"/>
    </row>
    <row r="1574" spans="11:29" x14ac:dyDescent="0.45">
      <c r="K1574"/>
      <c r="S1574"/>
      <c r="T1574"/>
      <c r="U1574"/>
      <c r="V1574"/>
      <c r="W1574"/>
      <c r="X1574"/>
      <c r="Y1574"/>
      <c r="Z1574"/>
      <c r="AA1574"/>
      <c r="AB1574"/>
      <c r="AC1574"/>
    </row>
    <row r="1575" spans="11:29" x14ac:dyDescent="0.45">
      <c r="K1575"/>
      <c r="S1575"/>
      <c r="T1575"/>
      <c r="U1575"/>
      <c r="V1575"/>
      <c r="W1575"/>
      <c r="X1575"/>
      <c r="Y1575"/>
      <c r="Z1575"/>
      <c r="AA1575"/>
      <c r="AB1575"/>
      <c r="AC1575"/>
    </row>
    <row r="1576" spans="11:29" x14ac:dyDescent="0.45">
      <c r="K1576"/>
      <c r="S1576"/>
      <c r="T1576"/>
      <c r="U1576"/>
      <c r="V1576"/>
      <c r="W1576"/>
      <c r="X1576"/>
      <c r="Y1576"/>
      <c r="Z1576"/>
      <c r="AA1576"/>
      <c r="AB1576"/>
      <c r="AC1576"/>
    </row>
    <row r="1577" spans="11:29" x14ac:dyDescent="0.45">
      <c r="K1577"/>
      <c r="S1577"/>
      <c r="T1577"/>
      <c r="U1577"/>
      <c r="V1577"/>
      <c r="W1577"/>
      <c r="X1577"/>
      <c r="Y1577"/>
      <c r="Z1577"/>
      <c r="AA1577"/>
      <c r="AB1577"/>
      <c r="AC1577"/>
    </row>
    <row r="1578" spans="11:29" x14ac:dyDescent="0.45">
      <c r="K1578"/>
      <c r="S1578"/>
      <c r="T1578"/>
      <c r="U1578"/>
      <c r="V1578"/>
      <c r="W1578"/>
      <c r="X1578"/>
      <c r="Y1578"/>
      <c r="Z1578"/>
      <c r="AA1578"/>
      <c r="AB1578"/>
      <c r="AC1578"/>
    </row>
    <row r="1579" spans="11:29" x14ac:dyDescent="0.45">
      <c r="K1579"/>
      <c r="S1579"/>
      <c r="T1579"/>
      <c r="U1579"/>
      <c r="V1579"/>
      <c r="W1579"/>
      <c r="X1579"/>
      <c r="Y1579"/>
      <c r="Z1579"/>
      <c r="AA1579"/>
      <c r="AB1579"/>
      <c r="AC1579"/>
    </row>
    <row r="1580" spans="11:29" x14ac:dyDescent="0.45">
      <c r="K1580"/>
      <c r="S1580"/>
      <c r="T1580"/>
      <c r="U1580"/>
      <c r="V1580"/>
      <c r="W1580"/>
      <c r="X1580"/>
      <c r="Y1580"/>
      <c r="Z1580"/>
      <c r="AA1580"/>
      <c r="AB1580"/>
      <c r="AC1580"/>
    </row>
    <row r="1581" spans="11:29" x14ac:dyDescent="0.45">
      <c r="K1581"/>
      <c r="S1581"/>
      <c r="T1581"/>
      <c r="U1581"/>
      <c r="V1581"/>
      <c r="W1581"/>
      <c r="X1581"/>
      <c r="Y1581"/>
      <c r="Z1581"/>
      <c r="AA1581"/>
      <c r="AB1581"/>
      <c r="AC1581"/>
    </row>
    <row r="1582" spans="11:29" x14ac:dyDescent="0.45">
      <c r="K1582"/>
      <c r="S1582"/>
      <c r="T1582"/>
      <c r="U1582"/>
      <c r="V1582"/>
      <c r="W1582"/>
      <c r="X1582"/>
      <c r="Y1582"/>
      <c r="Z1582"/>
      <c r="AA1582"/>
      <c r="AB1582"/>
      <c r="AC1582"/>
    </row>
    <row r="1583" spans="11:29" x14ac:dyDescent="0.45">
      <c r="K1583"/>
      <c r="S1583"/>
      <c r="T1583"/>
      <c r="U1583"/>
      <c r="V1583"/>
      <c r="W1583"/>
      <c r="X1583"/>
      <c r="Y1583"/>
      <c r="Z1583"/>
      <c r="AA1583"/>
      <c r="AB1583"/>
      <c r="AC1583"/>
    </row>
    <row r="1584" spans="11:29" x14ac:dyDescent="0.45">
      <c r="K1584"/>
      <c r="S1584"/>
      <c r="T1584"/>
      <c r="U1584"/>
      <c r="V1584"/>
      <c r="W1584"/>
      <c r="X1584"/>
      <c r="Y1584"/>
      <c r="Z1584"/>
      <c r="AA1584"/>
      <c r="AB1584"/>
      <c r="AC1584"/>
    </row>
    <row r="1585" spans="11:29" x14ac:dyDescent="0.45">
      <c r="K1585"/>
      <c r="S1585"/>
      <c r="T1585"/>
      <c r="U1585"/>
      <c r="V1585"/>
      <c r="W1585"/>
      <c r="X1585"/>
      <c r="Y1585"/>
      <c r="Z1585"/>
      <c r="AA1585"/>
      <c r="AB1585"/>
      <c r="AC1585"/>
    </row>
    <row r="1586" spans="11:29" x14ac:dyDescent="0.45">
      <c r="K1586"/>
      <c r="S1586"/>
      <c r="T1586"/>
      <c r="U1586"/>
      <c r="V1586"/>
      <c r="W1586"/>
      <c r="X1586"/>
      <c r="Y1586"/>
      <c r="Z1586"/>
      <c r="AA1586"/>
      <c r="AB1586"/>
      <c r="AC1586"/>
    </row>
    <row r="1587" spans="11:29" x14ac:dyDescent="0.45">
      <c r="K1587"/>
      <c r="S1587"/>
      <c r="T1587"/>
      <c r="U1587"/>
      <c r="V1587"/>
      <c r="W1587"/>
      <c r="X1587"/>
      <c r="Y1587"/>
      <c r="Z1587"/>
      <c r="AA1587"/>
      <c r="AB1587"/>
      <c r="AC1587"/>
    </row>
    <row r="1588" spans="11:29" x14ac:dyDescent="0.45">
      <c r="K1588"/>
      <c r="S1588"/>
      <c r="T1588"/>
      <c r="U1588"/>
      <c r="V1588"/>
      <c r="W1588"/>
      <c r="X1588"/>
      <c r="Y1588"/>
      <c r="Z1588"/>
      <c r="AA1588"/>
      <c r="AB1588"/>
      <c r="AC1588"/>
    </row>
    <row r="1589" spans="11:29" x14ac:dyDescent="0.45">
      <c r="K1589"/>
      <c r="S1589"/>
      <c r="T1589"/>
      <c r="U1589"/>
      <c r="V1589"/>
      <c r="W1589"/>
      <c r="X1589"/>
      <c r="Y1589"/>
      <c r="Z1589"/>
      <c r="AA1589"/>
      <c r="AB1589"/>
      <c r="AC1589"/>
    </row>
    <row r="1590" spans="11:29" x14ac:dyDescent="0.45">
      <c r="K1590"/>
      <c r="S1590"/>
      <c r="T1590"/>
      <c r="U1590"/>
      <c r="V1590"/>
      <c r="W1590"/>
      <c r="X1590"/>
      <c r="Y1590"/>
      <c r="Z1590"/>
      <c r="AA1590"/>
      <c r="AB1590"/>
      <c r="AC1590"/>
    </row>
    <row r="1591" spans="11:29" x14ac:dyDescent="0.45">
      <c r="K1591"/>
      <c r="S1591"/>
      <c r="T1591"/>
      <c r="U1591"/>
      <c r="V1591"/>
      <c r="W1591"/>
      <c r="X1591"/>
      <c r="Y1591"/>
      <c r="Z1591"/>
      <c r="AA1591"/>
      <c r="AB1591"/>
      <c r="AC1591"/>
    </row>
    <row r="1592" spans="11:29" x14ac:dyDescent="0.45">
      <c r="K1592"/>
      <c r="S1592"/>
      <c r="T1592"/>
      <c r="U1592"/>
      <c r="V1592"/>
      <c r="W1592"/>
      <c r="X1592"/>
      <c r="Y1592"/>
      <c r="Z1592"/>
      <c r="AA1592"/>
      <c r="AB1592"/>
      <c r="AC1592"/>
    </row>
    <row r="1593" spans="11:29" x14ac:dyDescent="0.45">
      <c r="K1593"/>
      <c r="S1593"/>
      <c r="T1593"/>
      <c r="U1593"/>
      <c r="V1593"/>
      <c r="W1593"/>
      <c r="X1593"/>
      <c r="Y1593"/>
      <c r="Z1593"/>
      <c r="AA1593"/>
      <c r="AB1593"/>
      <c r="AC1593"/>
    </row>
    <row r="1594" spans="11:29" x14ac:dyDescent="0.45">
      <c r="K1594"/>
      <c r="S1594"/>
      <c r="T1594"/>
      <c r="U1594"/>
      <c r="V1594"/>
      <c r="W1594"/>
      <c r="X1594"/>
      <c r="Y1594"/>
      <c r="Z1594"/>
      <c r="AA1594"/>
      <c r="AB1594"/>
      <c r="AC1594"/>
    </row>
    <row r="1595" spans="11:29" x14ac:dyDescent="0.45">
      <c r="K1595"/>
      <c r="S1595"/>
      <c r="T1595"/>
      <c r="U1595"/>
      <c r="V1595"/>
      <c r="W1595"/>
      <c r="X1595"/>
      <c r="Y1595"/>
      <c r="Z1595"/>
      <c r="AA1595"/>
      <c r="AB1595"/>
      <c r="AC1595"/>
    </row>
    <row r="1596" spans="11:29" x14ac:dyDescent="0.45">
      <c r="K1596"/>
      <c r="S1596"/>
      <c r="T1596"/>
      <c r="U1596"/>
      <c r="V1596"/>
      <c r="W1596"/>
      <c r="X1596"/>
      <c r="Y1596"/>
      <c r="Z1596"/>
      <c r="AA1596"/>
      <c r="AB1596"/>
      <c r="AC1596"/>
    </row>
    <row r="1597" spans="11:29" x14ac:dyDescent="0.45">
      <c r="K1597"/>
      <c r="S1597"/>
      <c r="T1597"/>
      <c r="U1597"/>
      <c r="V1597"/>
      <c r="W1597"/>
      <c r="X1597"/>
      <c r="Y1597"/>
      <c r="Z1597"/>
      <c r="AA1597"/>
      <c r="AB1597"/>
      <c r="AC1597"/>
    </row>
    <row r="1598" spans="11:29" x14ac:dyDescent="0.45">
      <c r="K1598"/>
      <c r="S1598"/>
      <c r="T1598"/>
      <c r="U1598"/>
      <c r="V1598"/>
      <c r="W1598"/>
      <c r="X1598"/>
      <c r="Y1598"/>
      <c r="Z1598"/>
      <c r="AA1598"/>
      <c r="AB1598"/>
      <c r="AC1598"/>
    </row>
    <row r="1599" spans="11:29" x14ac:dyDescent="0.45">
      <c r="K1599"/>
      <c r="S1599"/>
      <c r="T1599"/>
      <c r="U1599"/>
      <c r="V1599"/>
      <c r="W1599"/>
      <c r="X1599"/>
      <c r="Y1599"/>
      <c r="Z1599"/>
      <c r="AA1599"/>
      <c r="AB1599"/>
      <c r="AC1599"/>
    </row>
    <row r="1600" spans="11:29" x14ac:dyDescent="0.45">
      <c r="K1600"/>
      <c r="S1600"/>
      <c r="T1600"/>
      <c r="U1600"/>
      <c r="V1600"/>
      <c r="W1600"/>
      <c r="X1600"/>
      <c r="Y1600"/>
      <c r="Z1600"/>
      <c r="AA1600"/>
      <c r="AB1600"/>
      <c r="AC1600"/>
    </row>
    <row r="1601" spans="11:29" x14ac:dyDescent="0.45">
      <c r="K1601"/>
      <c r="S1601"/>
      <c r="T1601"/>
      <c r="U1601"/>
      <c r="V1601"/>
      <c r="W1601"/>
      <c r="X1601"/>
      <c r="Y1601"/>
      <c r="Z1601"/>
      <c r="AA1601"/>
      <c r="AB1601"/>
      <c r="AC1601"/>
    </row>
    <row r="1602" spans="11:29" x14ac:dyDescent="0.45">
      <c r="K1602"/>
      <c r="S1602"/>
      <c r="T1602"/>
      <c r="U1602"/>
      <c r="V1602"/>
      <c r="W1602"/>
      <c r="X1602"/>
      <c r="Y1602"/>
      <c r="Z1602"/>
      <c r="AA1602"/>
      <c r="AB1602"/>
      <c r="AC1602"/>
    </row>
    <row r="1603" spans="11:29" x14ac:dyDescent="0.45">
      <c r="K1603"/>
      <c r="S1603"/>
      <c r="T1603"/>
      <c r="U1603"/>
      <c r="V1603"/>
      <c r="W1603"/>
      <c r="X1603"/>
      <c r="Y1603"/>
      <c r="Z1603"/>
      <c r="AA1603"/>
      <c r="AB1603"/>
      <c r="AC1603"/>
    </row>
    <row r="1604" spans="11:29" x14ac:dyDescent="0.45">
      <c r="K1604"/>
      <c r="S1604"/>
      <c r="T1604"/>
      <c r="U1604"/>
      <c r="V1604"/>
      <c r="W1604"/>
      <c r="X1604"/>
      <c r="Y1604"/>
      <c r="Z1604"/>
      <c r="AA1604"/>
      <c r="AB1604"/>
      <c r="AC1604"/>
    </row>
    <row r="1605" spans="11:29" x14ac:dyDescent="0.45">
      <c r="K1605"/>
      <c r="S1605"/>
      <c r="T1605"/>
      <c r="U1605"/>
      <c r="V1605"/>
      <c r="W1605"/>
      <c r="X1605"/>
      <c r="Y1605"/>
      <c r="Z1605"/>
      <c r="AA1605"/>
      <c r="AB1605"/>
      <c r="AC1605"/>
    </row>
    <row r="1606" spans="11:29" x14ac:dyDescent="0.45">
      <c r="K1606"/>
      <c r="S1606"/>
      <c r="T1606"/>
      <c r="U1606"/>
      <c r="V1606"/>
      <c r="W1606"/>
      <c r="X1606"/>
      <c r="Y1606"/>
      <c r="Z1606"/>
      <c r="AA1606"/>
      <c r="AB1606"/>
      <c r="AC1606"/>
    </row>
    <row r="1607" spans="11:29" x14ac:dyDescent="0.45">
      <c r="K1607"/>
      <c r="S1607"/>
      <c r="T1607"/>
      <c r="U1607"/>
      <c r="V1607"/>
      <c r="W1607"/>
      <c r="X1607"/>
      <c r="Y1607"/>
      <c r="Z1607"/>
      <c r="AA1607"/>
      <c r="AB1607"/>
      <c r="AC1607"/>
    </row>
    <row r="1608" spans="11:29" x14ac:dyDescent="0.45">
      <c r="K1608"/>
      <c r="S1608"/>
      <c r="T1608"/>
      <c r="U1608"/>
      <c r="V1608"/>
      <c r="W1608"/>
      <c r="X1608"/>
      <c r="Y1608"/>
      <c r="Z1608"/>
      <c r="AA1608"/>
      <c r="AB1608"/>
      <c r="AC1608"/>
    </row>
    <row r="1609" spans="11:29" x14ac:dyDescent="0.45">
      <c r="K1609"/>
      <c r="S1609"/>
      <c r="T1609"/>
      <c r="U1609"/>
      <c r="V1609"/>
      <c r="W1609"/>
      <c r="X1609"/>
      <c r="Y1609"/>
      <c r="Z1609"/>
      <c r="AA1609"/>
      <c r="AB1609"/>
      <c r="AC1609"/>
    </row>
    <row r="1610" spans="11:29" x14ac:dyDescent="0.45">
      <c r="K1610"/>
      <c r="S1610"/>
      <c r="T1610"/>
      <c r="U1610"/>
      <c r="V1610"/>
      <c r="W1610"/>
      <c r="X1610"/>
      <c r="Y1610"/>
      <c r="Z1610"/>
      <c r="AA1610"/>
      <c r="AB1610"/>
      <c r="AC1610"/>
    </row>
    <row r="1611" spans="11:29" x14ac:dyDescent="0.45">
      <c r="K1611"/>
      <c r="S1611"/>
      <c r="T1611"/>
      <c r="U1611"/>
      <c r="V1611"/>
      <c r="W1611"/>
      <c r="X1611"/>
      <c r="Y1611"/>
      <c r="Z1611"/>
      <c r="AA1611"/>
      <c r="AB1611"/>
      <c r="AC1611"/>
    </row>
    <row r="1612" spans="11:29" x14ac:dyDescent="0.45">
      <c r="K1612"/>
      <c r="S1612"/>
      <c r="T1612"/>
      <c r="U1612"/>
      <c r="V1612"/>
      <c r="W1612"/>
      <c r="X1612"/>
      <c r="Y1612"/>
      <c r="Z1612"/>
      <c r="AA1612"/>
      <c r="AB1612"/>
      <c r="AC1612"/>
    </row>
    <row r="1613" spans="11:29" x14ac:dyDescent="0.45">
      <c r="K1613"/>
      <c r="S1613"/>
      <c r="T1613"/>
      <c r="U1613"/>
      <c r="V1613"/>
      <c r="W1613"/>
      <c r="X1613"/>
      <c r="Y1613"/>
      <c r="Z1613"/>
      <c r="AA1613"/>
      <c r="AB1613"/>
      <c r="AC1613"/>
    </row>
    <row r="1614" spans="11:29" x14ac:dyDescent="0.45">
      <c r="K1614"/>
      <c r="S1614"/>
      <c r="T1614"/>
      <c r="U1614"/>
      <c r="V1614"/>
      <c r="W1614"/>
      <c r="X1614"/>
      <c r="Y1614"/>
      <c r="Z1614"/>
      <c r="AA1614"/>
      <c r="AB1614"/>
      <c r="AC1614"/>
    </row>
    <row r="1615" spans="11:29" x14ac:dyDescent="0.45">
      <c r="K1615"/>
      <c r="S1615"/>
      <c r="T1615"/>
      <c r="U1615"/>
      <c r="V1615"/>
      <c r="W1615"/>
      <c r="X1615"/>
      <c r="Y1615"/>
      <c r="Z1615"/>
      <c r="AA1615"/>
      <c r="AB1615"/>
      <c r="AC1615"/>
    </row>
    <row r="1616" spans="11:29" x14ac:dyDescent="0.45">
      <c r="K1616"/>
      <c r="S1616"/>
      <c r="T1616"/>
      <c r="U1616"/>
      <c r="V1616"/>
      <c r="W1616"/>
      <c r="X1616"/>
      <c r="Y1616"/>
      <c r="Z1616"/>
      <c r="AA1616"/>
      <c r="AB1616"/>
      <c r="AC1616"/>
    </row>
    <row r="1617" spans="11:29" x14ac:dyDescent="0.45">
      <c r="K1617"/>
      <c r="S1617"/>
      <c r="T1617"/>
      <c r="U1617"/>
      <c r="V1617"/>
      <c r="W1617"/>
      <c r="X1617"/>
      <c r="Y1617"/>
      <c r="Z1617"/>
      <c r="AA1617"/>
      <c r="AB1617"/>
      <c r="AC1617"/>
    </row>
    <row r="1618" spans="11:29" x14ac:dyDescent="0.45">
      <c r="K1618"/>
      <c r="S1618"/>
      <c r="T1618"/>
      <c r="U1618"/>
      <c r="V1618"/>
      <c r="W1618"/>
      <c r="X1618"/>
      <c r="Y1618"/>
      <c r="Z1618"/>
      <c r="AA1618"/>
      <c r="AB1618"/>
      <c r="AC1618"/>
    </row>
    <row r="1619" spans="11:29" x14ac:dyDescent="0.45">
      <c r="K1619"/>
      <c r="S1619"/>
      <c r="T1619"/>
      <c r="U1619"/>
      <c r="V1619"/>
      <c r="W1619"/>
      <c r="X1619"/>
      <c r="Y1619"/>
      <c r="Z1619"/>
      <c r="AA1619"/>
      <c r="AB1619"/>
      <c r="AC1619"/>
    </row>
    <row r="1620" spans="11:29" x14ac:dyDescent="0.45">
      <c r="K1620"/>
      <c r="S1620"/>
      <c r="T1620"/>
      <c r="U1620"/>
      <c r="V1620"/>
      <c r="W1620"/>
      <c r="X1620"/>
      <c r="Y1620"/>
      <c r="Z1620"/>
      <c r="AA1620"/>
      <c r="AB1620"/>
      <c r="AC1620"/>
    </row>
    <row r="1621" spans="11:29" x14ac:dyDescent="0.45">
      <c r="K1621"/>
      <c r="S1621"/>
      <c r="T1621"/>
      <c r="U1621"/>
      <c r="V1621"/>
      <c r="W1621"/>
      <c r="X1621"/>
      <c r="Y1621"/>
      <c r="Z1621"/>
      <c r="AA1621"/>
      <c r="AB1621"/>
      <c r="AC1621"/>
    </row>
    <row r="1622" spans="11:29" x14ac:dyDescent="0.45">
      <c r="K1622"/>
      <c r="S1622"/>
      <c r="T1622"/>
      <c r="U1622"/>
      <c r="V1622"/>
      <c r="W1622"/>
      <c r="X1622"/>
      <c r="Y1622"/>
      <c r="Z1622"/>
      <c r="AA1622"/>
      <c r="AB1622"/>
      <c r="AC1622"/>
    </row>
    <row r="1623" spans="11:29" x14ac:dyDescent="0.45">
      <c r="K1623"/>
      <c r="S1623"/>
      <c r="T1623"/>
      <c r="U1623"/>
      <c r="V1623"/>
      <c r="W1623"/>
      <c r="X1623"/>
      <c r="Y1623"/>
      <c r="Z1623"/>
      <c r="AA1623"/>
      <c r="AB1623"/>
      <c r="AC1623"/>
    </row>
    <row r="1624" spans="11:29" x14ac:dyDescent="0.45">
      <c r="K1624"/>
      <c r="S1624"/>
      <c r="T1624"/>
      <c r="U1624"/>
      <c r="V1624"/>
      <c r="W1624"/>
      <c r="X1624"/>
      <c r="Y1624"/>
      <c r="Z1624"/>
      <c r="AA1624"/>
      <c r="AB1624"/>
      <c r="AC1624"/>
    </row>
    <row r="1625" spans="11:29" x14ac:dyDescent="0.45">
      <c r="K1625"/>
      <c r="S1625"/>
      <c r="T1625"/>
      <c r="U1625"/>
      <c r="V1625"/>
      <c r="W1625"/>
      <c r="X1625"/>
      <c r="Y1625"/>
      <c r="Z1625"/>
      <c r="AA1625"/>
      <c r="AB1625"/>
      <c r="AC1625"/>
    </row>
    <row r="1626" spans="11:29" x14ac:dyDescent="0.45">
      <c r="K1626"/>
      <c r="S1626"/>
      <c r="T1626"/>
      <c r="U1626"/>
      <c r="V1626"/>
      <c r="W1626"/>
      <c r="X1626"/>
      <c r="Y1626"/>
      <c r="Z1626"/>
      <c r="AA1626"/>
      <c r="AB1626"/>
      <c r="AC1626"/>
    </row>
    <row r="1627" spans="11:29" x14ac:dyDescent="0.45">
      <c r="K1627"/>
      <c r="S1627"/>
      <c r="T1627"/>
      <c r="U1627"/>
      <c r="V1627"/>
      <c r="W1627"/>
      <c r="X1627"/>
      <c r="Y1627"/>
      <c r="Z1627"/>
      <c r="AA1627"/>
      <c r="AB1627"/>
      <c r="AC1627"/>
    </row>
    <row r="1628" spans="11:29" x14ac:dyDescent="0.45">
      <c r="K1628"/>
      <c r="S1628"/>
      <c r="T1628"/>
      <c r="U1628"/>
      <c r="V1628"/>
      <c r="W1628"/>
      <c r="X1628"/>
      <c r="Y1628"/>
      <c r="Z1628"/>
      <c r="AA1628"/>
      <c r="AB1628"/>
      <c r="AC1628"/>
    </row>
    <row r="1629" spans="11:29" x14ac:dyDescent="0.45">
      <c r="K1629"/>
      <c r="S1629"/>
      <c r="T1629"/>
      <c r="U1629"/>
      <c r="V1629"/>
      <c r="W1629"/>
      <c r="X1629"/>
      <c r="Y1629"/>
      <c r="Z1629"/>
      <c r="AA1629"/>
      <c r="AB1629"/>
      <c r="AC1629"/>
    </row>
    <row r="1630" spans="11:29" x14ac:dyDescent="0.45">
      <c r="K1630"/>
      <c r="S1630"/>
      <c r="T1630"/>
      <c r="U1630"/>
      <c r="V1630"/>
      <c r="W1630"/>
      <c r="X1630"/>
      <c r="Y1630"/>
      <c r="Z1630"/>
      <c r="AA1630"/>
      <c r="AB1630"/>
      <c r="AC1630"/>
    </row>
    <row r="1631" spans="11:29" x14ac:dyDescent="0.45">
      <c r="K1631"/>
      <c r="S1631"/>
      <c r="T1631"/>
      <c r="U1631"/>
      <c r="V1631"/>
      <c r="W1631"/>
      <c r="X1631"/>
      <c r="Y1631"/>
      <c r="Z1631"/>
      <c r="AA1631"/>
      <c r="AB1631"/>
      <c r="AC1631"/>
    </row>
    <row r="1632" spans="11:29" x14ac:dyDescent="0.45">
      <c r="K1632"/>
      <c r="S1632"/>
      <c r="T1632"/>
      <c r="U1632"/>
      <c r="V1632"/>
      <c r="W1632"/>
      <c r="X1632"/>
      <c r="Y1632"/>
      <c r="Z1632"/>
      <c r="AA1632"/>
      <c r="AB1632"/>
      <c r="AC1632"/>
    </row>
    <row r="1633" spans="11:29" x14ac:dyDescent="0.45">
      <c r="K1633"/>
      <c r="S1633"/>
      <c r="T1633"/>
      <c r="U1633"/>
      <c r="V1633"/>
      <c r="W1633"/>
      <c r="X1633"/>
      <c r="Y1633"/>
      <c r="Z1633"/>
      <c r="AA1633"/>
      <c r="AB1633"/>
      <c r="AC1633"/>
    </row>
    <row r="1634" spans="11:29" x14ac:dyDescent="0.45">
      <c r="K1634"/>
      <c r="S1634"/>
      <c r="T1634"/>
      <c r="U1634"/>
      <c r="V1634"/>
      <c r="W1634"/>
      <c r="X1634"/>
      <c r="Y1634"/>
      <c r="Z1634"/>
      <c r="AA1634"/>
      <c r="AB1634"/>
      <c r="AC1634"/>
    </row>
    <row r="1635" spans="11:29" x14ac:dyDescent="0.45">
      <c r="K1635"/>
      <c r="S1635"/>
      <c r="T1635"/>
      <c r="U1635"/>
      <c r="V1635"/>
      <c r="W1635"/>
      <c r="X1635"/>
      <c r="Y1635"/>
      <c r="Z1635"/>
      <c r="AA1635"/>
      <c r="AB1635"/>
      <c r="AC1635"/>
    </row>
    <row r="1636" spans="11:29" x14ac:dyDescent="0.45">
      <c r="K1636"/>
      <c r="S1636"/>
      <c r="T1636"/>
      <c r="U1636"/>
      <c r="V1636"/>
      <c r="W1636"/>
      <c r="X1636"/>
      <c r="Y1636"/>
      <c r="Z1636"/>
      <c r="AA1636"/>
      <c r="AB1636"/>
      <c r="AC1636"/>
    </row>
    <row r="1637" spans="11:29" x14ac:dyDescent="0.45">
      <c r="K1637"/>
      <c r="S1637"/>
      <c r="T1637"/>
      <c r="U1637"/>
      <c r="V1637"/>
      <c r="W1637"/>
      <c r="X1637"/>
      <c r="Y1637"/>
      <c r="Z1637"/>
      <c r="AA1637"/>
      <c r="AB1637"/>
      <c r="AC1637"/>
    </row>
    <row r="1638" spans="11:29" x14ac:dyDescent="0.45">
      <c r="K1638"/>
      <c r="S1638"/>
      <c r="T1638"/>
      <c r="U1638"/>
      <c r="V1638"/>
      <c r="W1638"/>
      <c r="X1638"/>
      <c r="Y1638"/>
      <c r="Z1638"/>
      <c r="AA1638"/>
      <c r="AB1638"/>
      <c r="AC1638"/>
    </row>
    <row r="1639" spans="11:29" x14ac:dyDescent="0.45">
      <c r="K1639"/>
      <c r="S1639"/>
      <c r="T1639"/>
      <c r="U1639"/>
      <c r="V1639"/>
      <c r="W1639"/>
      <c r="X1639"/>
      <c r="Y1639"/>
      <c r="Z1639"/>
      <c r="AA1639"/>
      <c r="AB1639"/>
      <c r="AC1639"/>
    </row>
    <row r="1640" spans="11:29" x14ac:dyDescent="0.45">
      <c r="K1640"/>
      <c r="S1640"/>
      <c r="T1640"/>
      <c r="U1640"/>
      <c r="V1640"/>
      <c r="W1640"/>
      <c r="X1640"/>
      <c r="Y1640"/>
      <c r="Z1640"/>
      <c r="AA1640"/>
      <c r="AB1640"/>
      <c r="AC1640"/>
    </row>
    <row r="1641" spans="11:29" x14ac:dyDescent="0.45">
      <c r="K1641"/>
      <c r="S1641"/>
      <c r="T1641"/>
      <c r="U1641"/>
      <c r="V1641"/>
      <c r="W1641"/>
      <c r="X1641"/>
      <c r="Y1641"/>
      <c r="Z1641"/>
      <c r="AA1641"/>
      <c r="AB1641"/>
      <c r="AC1641"/>
    </row>
    <row r="1642" spans="11:29" x14ac:dyDescent="0.45">
      <c r="K1642"/>
      <c r="S1642"/>
      <c r="T1642"/>
      <c r="U1642"/>
      <c r="V1642"/>
      <c r="W1642"/>
      <c r="X1642"/>
      <c r="Y1642"/>
      <c r="Z1642"/>
      <c r="AA1642"/>
      <c r="AB1642"/>
      <c r="AC1642"/>
    </row>
    <row r="1643" spans="11:29" x14ac:dyDescent="0.45">
      <c r="K1643"/>
      <c r="S1643"/>
      <c r="T1643"/>
      <c r="U1643"/>
      <c r="V1643"/>
      <c r="W1643"/>
      <c r="X1643"/>
      <c r="Y1643"/>
      <c r="Z1643"/>
      <c r="AA1643"/>
      <c r="AB1643"/>
      <c r="AC1643"/>
    </row>
    <row r="1644" spans="11:29" x14ac:dyDescent="0.45">
      <c r="K1644"/>
      <c r="S1644"/>
      <c r="T1644"/>
      <c r="U1644"/>
      <c r="V1644"/>
      <c r="W1644"/>
      <c r="X1644"/>
      <c r="Y1644"/>
      <c r="Z1644"/>
      <c r="AA1644"/>
      <c r="AB1644"/>
      <c r="AC1644"/>
    </row>
    <row r="1645" spans="11:29" x14ac:dyDescent="0.45">
      <c r="K1645"/>
      <c r="S1645"/>
      <c r="T1645"/>
      <c r="U1645"/>
      <c r="V1645"/>
      <c r="W1645"/>
      <c r="X1645"/>
      <c r="Y1645"/>
      <c r="Z1645"/>
      <c r="AA1645"/>
      <c r="AB1645"/>
      <c r="AC1645"/>
    </row>
    <row r="1646" spans="11:29" x14ac:dyDescent="0.45">
      <c r="K1646"/>
      <c r="S1646"/>
      <c r="T1646"/>
      <c r="U1646"/>
      <c r="V1646"/>
      <c r="W1646"/>
      <c r="X1646"/>
      <c r="Y1646"/>
      <c r="Z1646"/>
      <c r="AA1646"/>
      <c r="AB1646"/>
      <c r="AC1646"/>
    </row>
    <row r="1647" spans="11:29" x14ac:dyDescent="0.45">
      <c r="K1647"/>
      <c r="S1647"/>
      <c r="T1647"/>
      <c r="U1647"/>
      <c r="V1647"/>
      <c r="W1647"/>
      <c r="X1647"/>
      <c r="Y1647"/>
      <c r="Z1647"/>
      <c r="AA1647"/>
      <c r="AB1647"/>
      <c r="AC1647"/>
    </row>
    <row r="1648" spans="11:29" x14ac:dyDescent="0.45">
      <c r="K1648"/>
      <c r="S1648"/>
      <c r="T1648"/>
      <c r="U1648"/>
      <c r="V1648"/>
      <c r="W1648"/>
      <c r="X1648"/>
      <c r="Y1648"/>
      <c r="Z1648"/>
      <c r="AA1648"/>
      <c r="AB1648"/>
      <c r="AC1648"/>
    </row>
    <row r="1649" spans="11:29" x14ac:dyDescent="0.45">
      <c r="K1649"/>
      <c r="S1649"/>
      <c r="T1649"/>
      <c r="U1649"/>
      <c r="V1649"/>
      <c r="W1649"/>
      <c r="X1649"/>
      <c r="Y1649"/>
      <c r="Z1649"/>
      <c r="AA1649"/>
      <c r="AB1649"/>
      <c r="AC1649"/>
    </row>
    <row r="1650" spans="11:29" x14ac:dyDescent="0.45">
      <c r="K1650"/>
      <c r="S1650"/>
      <c r="T1650"/>
      <c r="U1650"/>
      <c r="V1650"/>
      <c r="W1650"/>
      <c r="X1650"/>
      <c r="Y1650"/>
      <c r="Z1650"/>
      <c r="AA1650"/>
      <c r="AB1650"/>
      <c r="AC1650"/>
    </row>
    <row r="1651" spans="11:29" x14ac:dyDescent="0.45">
      <c r="K1651"/>
      <c r="S1651"/>
      <c r="T1651"/>
      <c r="U1651"/>
      <c r="V1651"/>
      <c r="W1651"/>
      <c r="X1651"/>
      <c r="Y1651"/>
      <c r="Z1651"/>
      <c r="AA1651"/>
      <c r="AB1651"/>
      <c r="AC1651"/>
    </row>
    <row r="1652" spans="11:29" x14ac:dyDescent="0.45">
      <c r="K1652"/>
      <c r="S1652"/>
      <c r="T1652"/>
      <c r="U1652"/>
      <c r="V1652"/>
      <c r="W1652"/>
      <c r="X1652"/>
      <c r="Y1652"/>
      <c r="Z1652"/>
      <c r="AA1652"/>
      <c r="AB1652"/>
      <c r="AC1652"/>
    </row>
    <row r="1653" spans="11:29" x14ac:dyDescent="0.45">
      <c r="K1653"/>
      <c r="S1653"/>
      <c r="T1653"/>
      <c r="U1653"/>
      <c r="V1653"/>
      <c r="W1653"/>
      <c r="X1653"/>
      <c r="Y1653"/>
      <c r="Z1653"/>
      <c r="AA1653"/>
      <c r="AB1653"/>
      <c r="AC1653"/>
    </row>
    <row r="1654" spans="11:29" x14ac:dyDescent="0.45">
      <c r="K1654"/>
      <c r="S1654"/>
      <c r="T1654"/>
      <c r="U1654"/>
      <c r="V1654"/>
      <c r="W1654"/>
      <c r="X1654"/>
      <c r="Y1654"/>
      <c r="Z1654"/>
      <c r="AA1654"/>
      <c r="AB1654"/>
      <c r="AC1654"/>
    </row>
    <row r="1655" spans="11:29" x14ac:dyDescent="0.45">
      <c r="K1655"/>
      <c r="S1655"/>
      <c r="T1655"/>
      <c r="U1655"/>
      <c r="V1655"/>
      <c r="W1655"/>
      <c r="X1655"/>
      <c r="Y1655"/>
      <c r="Z1655"/>
      <c r="AA1655"/>
      <c r="AB1655"/>
      <c r="AC1655"/>
    </row>
    <row r="1656" spans="11:29" x14ac:dyDescent="0.45">
      <c r="K1656"/>
      <c r="S1656"/>
      <c r="T1656"/>
      <c r="U1656"/>
      <c r="V1656"/>
      <c r="W1656"/>
      <c r="X1656"/>
      <c r="Y1656"/>
      <c r="Z1656"/>
      <c r="AA1656"/>
      <c r="AB1656"/>
      <c r="AC1656"/>
    </row>
    <row r="1657" spans="11:29" x14ac:dyDescent="0.45">
      <c r="K1657"/>
      <c r="S1657"/>
      <c r="T1657"/>
      <c r="U1657"/>
      <c r="V1657"/>
      <c r="W1657"/>
      <c r="X1657"/>
      <c r="Y1657"/>
      <c r="Z1657"/>
      <c r="AA1657"/>
      <c r="AB1657"/>
      <c r="AC1657"/>
    </row>
    <row r="1658" spans="11:29" x14ac:dyDescent="0.45">
      <c r="K1658"/>
      <c r="S1658"/>
      <c r="T1658"/>
      <c r="U1658"/>
      <c r="V1658"/>
      <c r="W1658"/>
      <c r="X1658"/>
      <c r="Y1658"/>
      <c r="Z1658"/>
      <c r="AA1658"/>
      <c r="AB1658"/>
      <c r="AC1658"/>
    </row>
    <row r="1659" spans="11:29" x14ac:dyDescent="0.45">
      <c r="K1659"/>
      <c r="S1659"/>
      <c r="T1659"/>
      <c r="U1659"/>
      <c r="V1659"/>
      <c r="W1659"/>
      <c r="X1659"/>
      <c r="Y1659"/>
      <c r="Z1659"/>
      <c r="AA1659"/>
      <c r="AB1659"/>
      <c r="AC1659"/>
    </row>
    <row r="1660" spans="11:29" x14ac:dyDescent="0.45">
      <c r="K1660"/>
      <c r="S1660"/>
      <c r="T1660"/>
      <c r="U1660"/>
      <c r="V1660"/>
      <c r="W1660"/>
      <c r="X1660"/>
      <c r="Y1660"/>
      <c r="Z1660"/>
      <c r="AA1660"/>
      <c r="AB1660"/>
      <c r="AC1660"/>
    </row>
    <row r="1661" spans="11:29" x14ac:dyDescent="0.45">
      <c r="K1661"/>
      <c r="S1661"/>
      <c r="T1661"/>
      <c r="U1661"/>
      <c r="V1661"/>
      <c r="W1661"/>
      <c r="X1661"/>
      <c r="Y1661"/>
      <c r="Z1661"/>
      <c r="AA1661"/>
      <c r="AB1661"/>
      <c r="AC1661"/>
    </row>
    <row r="1662" spans="11:29" x14ac:dyDescent="0.45">
      <c r="K1662"/>
      <c r="S1662"/>
      <c r="T1662"/>
      <c r="U1662"/>
      <c r="V1662"/>
      <c r="W1662"/>
      <c r="X1662"/>
      <c r="Y1662"/>
      <c r="Z1662"/>
      <c r="AA1662"/>
      <c r="AB1662"/>
      <c r="AC1662"/>
    </row>
    <row r="1663" spans="11:29" x14ac:dyDescent="0.45">
      <c r="K1663"/>
      <c r="S1663"/>
      <c r="T1663"/>
      <c r="U1663"/>
      <c r="V1663"/>
      <c r="W1663"/>
      <c r="X1663"/>
      <c r="Y1663"/>
      <c r="Z1663"/>
      <c r="AA1663"/>
      <c r="AB1663"/>
      <c r="AC1663"/>
    </row>
    <row r="1664" spans="11:29" x14ac:dyDescent="0.45">
      <c r="K1664"/>
      <c r="S1664"/>
      <c r="T1664"/>
      <c r="U1664"/>
      <c r="V1664"/>
      <c r="W1664"/>
      <c r="X1664"/>
      <c r="Y1664"/>
      <c r="Z1664"/>
      <c r="AA1664"/>
      <c r="AB1664"/>
      <c r="AC1664"/>
    </row>
    <row r="1665" spans="11:29" x14ac:dyDescent="0.45">
      <c r="K1665"/>
      <c r="S1665"/>
      <c r="T1665"/>
      <c r="U1665"/>
      <c r="V1665"/>
      <c r="W1665"/>
      <c r="X1665"/>
      <c r="Y1665"/>
      <c r="Z1665"/>
      <c r="AA1665"/>
      <c r="AB1665"/>
      <c r="AC1665"/>
    </row>
    <row r="1666" spans="11:29" x14ac:dyDescent="0.45">
      <c r="K1666"/>
      <c r="S1666"/>
      <c r="T1666"/>
      <c r="U1666"/>
      <c r="V1666"/>
      <c r="W1666"/>
      <c r="X1666"/>
      <c r="Y1666"/>
      <c r="Z1666"/>
      <c r="AA1666"/>
      <c r="AB1666"/>
      <c r="AC1666"/>
    </row>
    <row r="1667" spans="11:29" x14ac:dyDescent="0.45">
      <c r="K1667"/>
      <c r="S1667"/>
      <c r="T1667"/>
      <c r="U1667"/>
      <c r="V1667"/>
      <c r="W1667"/>
      <c r="X1667"/>
      <c r="Y1667"/>
      <c r="Z1667"/>
      <c r="AA1667"/>
      <c r="AB1667"/>
      <c r="AC1667"/>
    </row>
    <row r="1668" spans="11:29" x14ac:dyDescent="0.45">
      <c r="K1668"/>
      <c r="S1668"/>
      <c r="T1668"/>
      <c r="U1668"/>
      <c r="V1668"/>
      <c r="W1668"/>
      <c r="X1668"/>
      <c r="Y1668"/>
      <c r="Z1668"/>
      <c r="AA1668"/>
      <c r="AB1668"/>
      <c r="AC1668"/>
    </row>
    <row r="1669" spans="11:29" x14ac:dyDescent="0.45">
      <c r="K1669"/>
      <c r="S1669"/>
      <c r="T1669"/>
      <c r="U1669"/>
      <c r="V1669"/>
      <c r="W1669"/>
      <c r="X1669"/>
      <c r="Y1669"/>
      <c r="Z1669"/>
      <c r="AA1669"/>
      <c r="AB1669"/>
      <c r="AC1669"/>
    </row>
    <row r="1670" spans="11:29" x14ac:dyDescent="0.45">
      <c r="K1670"/>
      <c r="S1670"/>
      <c r="T1670"/>
      <c r="U1670"/>
      <c r="V1670"/>
      <c r="W1670"/>
      <c r="X1670"/>
      <c r="Y1670"/>
      <c r="Z1670"/>
      <c r="AA1670"/>
      <c r="AB1670"/>
      <c r="AC1670"/>
    </row>
    <row r="1671" spans="11:29" x14ac:dyDescent="0.45">
      <c r="K1671"/>
      <c r="S1671"/>
      <c r="T1671"/>
      <c r="U1671"/>
      <c r="V1671"/>
      <c r="W1671"/>
      <c r="X1671"/>
      <c r="Y1671"/>
      <c r="Z1671"/>
      <c r="AA1671"/>
      <c r="AB1671"/>
      <c r="AC1671"/>
    </row>
    <row r="1672" spans="11:29" x14ac:dyDescent="0.45">
      <c r="K1672"/>
      <c r="S1672"/>
      <c r="T1672"/>
      <c r="U1672"/>
      <c r="V1672"/>
      <c r="W1672"/>
      <c r="X1672"/>
      <c r="Y1672"/>
      <c r="Z1672"/>
      <c r="AA1672"/>
      <c r="AB1672"/>
      <c r="AC1672"/>
    </row>
    <row r="1673" spans="11:29" x14ac:dyDescent="0.45">
      <c r="K1673"/>
      <c r="S1673"/>
      <c r="T1673"/>
      <c r="U1673"/>
      <c r="V1673"/>
      <c r="W1673"/>
      <c r="X1673"/>
      <c r="Y1673"/>
      <c r="Z1673"/>
      <c r="AA1673"/>
      <c r="AB1673"/>
      <c r="AC1673"/>
    </row>
    <row r="1674" spans="11:29" x14ac:dyDescent="0.45">
      <c r="K1674"/>
      <c r="S1674"/>
      <c r="T1674"/>
      <c r="U1674"/>
      <c r="V1674"/>
      <c r="W1674"/>
      <c r="X1674"/>
      <c r="Y1674"/>
      <c r="Z1674"/>
      <c r="AA1674"/>
      <c r="AB1674"/>
      <c r="AC1674"/>
    </row>
    <row r="1675" spans="11:29" x14ac:dyDescent="0.45">
      <c r="K1675"/>
      <c r="S1675"/>
      <c r="T1675"/>
      <c r="U1675"/>
      <c r="V1675"/>
      <c r="W1675"/>
      <c r="X1675"/>
      <c r="Y1675"/>
      <c r="Z1675"/>
      <c r="AA1675"/>
      <c r="AB1675"/>
      <c r="AC1675"/>
    </row>
    <row r="1676" spans="11:29" x14ac:dyDescent="0.45">
      <c r="K1676"/>
      <c r="S1676"/>
      <c r="T1676"/>
      <c r="U1676"/>
      <c r="V1676"/>
      <c r="W1676"/>
      <c r="X1676"/>
      <c r="Y1676"/>
      <c r="Z1676"/>
      <c r="AA1676"/>
      <c r="AB1676"/>
      <c r="AC1676"/>
    </row>
    <row r="1677" spans="11:29" x14ac:dyDescent="0.45">
      <c r="K1677"/>
      <c r="S1677"/>
      <c r="T1677"/>
      <c r="U1677"/>
      <c r="V1677"/>
      <c r="W1677"/>
      <c r="X1677"/>
      <c r="Y1677"/>
      <c r="Z1677"/>
      <c r="AA1677"/>
      <c r="AB1677"/>
      <c r="AC1677"/>
    </row>
    <row r="1678" spans="11:29" x14ac:dyDescent="0.45">
      <c r="K1678"/>
      <c r="S1678"/>
      <c r="T1678"/>
      <c r="U1678"/>
      <c r="V1678"/>
      <c r="W1678"/>
      <c r="X1678"/>
      <c r="Y1678"/>
      <c r="Z1678"/>
      <c r="AA1678"/>
      <c r="AB1678"/>
      <c r="AC1678"/>
    </row>
    <row r="1679" spans="11:29" x14ac:dyDescent="0.45">
      <c r="K1679"/>
      <c r="S1679"/>
      <c r="T1679"/>
      <c r="U1679"/>
      <c r="V1679"/>
      <c r="W1679"/>
      <c r="X1679"/>
      <c r="Y1679"/>
      <c r="Z1679"/>
      <c r="AA1679"/>
      <c r="AB1679"/>
      <c r="AC1679"/>
    </row>
    <row r="1680" spans="11:29" x14ac:dyDescent="0.45">
      <c r="K1680"/>
      <c r="S1680"/>
      <c r="T1680"/>
      <c r="U1680"/>
      <c r="V1680"/>
      <c r="W1680"/>
      <c r="X1680"/>
      <c r="Y1680"/>
      <c r="Z1680"/>
      <c r="AA1680"/>
      <c r="AB1680"/>
      <c r="AC1680"/>
    </row>
    <row r="1681" spans="11:29" x14ac:dyDescent="0.45">
      <c r="K1681"/>
      <c r="S1681"/>
      <c r="T1681"/>
      <c r="U1681"/>
      <c r="V1681"/>
      <c r="W1681"/>
      <c r="X1681"/>
      <c r="Y1681"/>
      <c r="Z1681"/>
      <c r="AA1681"/>
      <c r="AB1681"/>
      <c r="AC1681"/>
    </row>
    <row r="1682" spans="11:29" x14ac:dyDescent="0.45">
      <c r="K1682"/>
      <c r="S1682"/>
      <c r="T1682"/>
      <c r="U1682"/>
      <c r="V1682"/>
      <c r="W1682"/>
      <c r="X1682"/>
      <c r="Y1682"/>
      <c r="Z1682"/>
      <c r="AA1682"/>
      <c r="AB1682"/>
      <c r="AC1682"/>
    </row>
    <row r="1683" spans="11:29" x14ac:dyDescent="0.45">
      <c r="K1683"/>
      <c r="S1683"/>
      <c r="T1683"/>
      <c r="U1683"/>
      <c r="V1683"/>
      <c r="W1683"/>
      <c r="X1683"/>
      <c r="Y1683"/>
      <c r="Z1683"/>
      <c r="AA1683"/>
      <c r="AB1683"/>
      <c r="AC1683"/>
    </row>
    <row r="1684" spans="11:29" x14ac:dyDescent="0.45">
      <c r="K1684"/>
      <c r="S1684"/>
      <c r="T1684"/>
      <c r="U1684"/>
      <c r="V1684"/>
      <c r="W1684"/>
      <c r="X1684"/>
      <c r="Y1684"/>
      <c r="Z1684"/>
      <c r="AA1684"/>
      <c r="AB1684"/>
      <c r="AC1684"/>
    </row>
    <row r="1685" spans="11:29" x14ac:dyDescent="0.45">
      <c r="K1685"/>
      <c r="S1685"/>
      <c r="T1685"/>
      <c r="U1685"/>
      <c r="V1685"/>
      <c r="W1685"/>
      <c r="X1685"/>
      <c r="Y1685"/>
      <c r="Z1685"/>
      <c r="AA1685"/>
      <c r="AB1685"/>
      <c r="AC1685"/>
    </row>
    <row r="1686" spans="11:29" x14ac:dyDescent="0.45">
      <c r="K1686"/>
      <c r="S1686"/>
      <c r="T1686"/>
      <c r="U1686"/>
      <c r="V1686"/>
      <c r="W1686"/>
      <c r="X1686"/>
      <c r="Y1686"/>
      <c r="Z1686"/>
      <c r="AA1686"/>
      <c r="AB1686"/>
      <c r="AC1686"/>
    </row>
    <row r="1687" spans="11:29" x14ac:dyDescent="0.45">
      <c r="K1687"/>
      <c r="S1687"/>
      <c r="T1687"/>
      <c r="U1687"/>
      <c r="V1687"/>
      <c r="W1687"/>
      <c r="X1687"/>
      <c r="Y1687"/>
      <c r="Z1687"/>
      <c r="AA1687"/>
      <c r="AB1687"/>
      <c r="AC1687"/>
    </row>
    <row r="1688" spans="11:29" x14ac:dyDescent="0.45">
      <c r="K1688"/>
      <c r="S1688"/>
      <c r="T1688"/>
      <c r="U1688"/>
      <c r="V1688"/>
      <c r="W1688"/>
      <c r="X1688"/>
      <c r="Y1688"/>
      <c r="Z1688"/>
      <c r="AA1688"/>
      <c r="AB1688"/>
      <c r="AC1688"/>
    </row>
    <row r="1689" spans="11:29" x14ac:dyDescent="0.45">
      <c r="K1689"/>
      <c r="S1689"/>
      <c r="T1689"/>
      <c r="U1689"/>
      <c r="V1689"/>
      <c r="W1689"/>
      <c r="X1689"/>
      <c r="Y1689"/>
      <c r="Z1689"/>
      <c r="AA1689"/>
      <c r="AB1689"/>
      <c r="AC1689"/>
    </row>
    <row r="1690" spans="11:29" x14ac:dyDescent="0.45">
      <c r="K1690"/>
      <c r="S1690"/>
      <c r="T1690"/>
      <c r="U1690"/>
      <c r="V1690"/>
      <c r="W1690"/>
      <c r="X1690"/>
      <c r="Y1690"/>
      <c r="Z1690"/>
      <c r="AA1690"/>
      <c r="AB1690"/>
      <c r="AC1690"/>
    </row>
    <row r="1691" spans="11:29" x14ac:dyDescent="0.45">
      <c r="K1691"/>
      <c r="S1691"/>
      <c r="T1691"/>
      <c r="U1691"/>
      <c r="V1691"/>
      <c r="W1691"/>
      <c r="X1691"/>
      <c r="Y1691"/>
      <c r="Z1691"/>
      <c r="AA1691"/>
      <c r="AB1691"/>
      <c r="AC1691"/>
    </row>
    <row r="1692" spans="11:29" x14ac:dyDescent="0.45">
      <c r="K1692"/>
      <c r="S1692"/>
      <c r="T1692"/>
      <c r="U1692"/>
      <c r="V1692"/>
      <c r="W1692"/>
      <c r="X1692"/>
      <c r="Y1692"/>
      <c r="Z1692"/>
      <c r="AA1692"/>
      <c r="AB1692"/>
      <c r="AC1692"/>
    </row>
    <row r="1693" spans="11:29" x14ac:dyDescent="0.45">
      <c r="K1693"/>
      <c r="S1693"/>
      <c r="T1693"/>
      <c r="U1693"/>
      <c r="V1693"/>
      <c r="W1693"/>
      <c r="X1693"/>
      <c r="Y1693"/>
      <c r="Z1693"/>
      <c r="AA1693"/>
      <c r="AB1693"/>
      <c r="AC1693"/>
    </row>
    <row r="1694" spans="11:29" x14ac:dyDescent="0.45">
      <c r="K1694"/>
      <c r="S1694"/>
      <c r="T1694"/>
      <c r="U1694"/>
      <c r="V1694"/>
      <c r="W1694"/>
      <c r="X1694"/>
      <c r="Y1694"/>
      <c r="Z1694"/>
      <c r="AA1694"/>
      <c r="AB1694"/>
      <c r="AC1694"/>
    </row>
    <row r="1695" spans="11:29" x14ac:dyDescent="0.45">
      <c r="K1695"/>
      <c r="S1695"/>
      <c r="T1695"/>
      <c r="U1695"/>
      <c r="V1695"/>
      <c r="W1695"/>
      <c r="X1695"/>
      <c r="Y1695"/>
      <c r="Z1695"/>
      <c r="AA1695"/>
      <c r="AB1695"/>
      <c r="AC1695"/>
    </row>
    <row r="1696" spans="11:29" x14ac:dyDescent="0.45">
      <c r="K1696"/>
      <c r="S1696"/>
      <c r="T1696"/>
      <c r="U1696"/>
      <c r="V1696"/>
      <c r="W1696"/>
      <c r="X1696"/>
      <c r="Y1696"/>
      <c r="Z1696"/>
      <c r="AA1696"/>
      <c r="AB1696"/>
      <c r="AC1696"/>
    </row>
    <row r="1697" spans="11:29" x14ac:dyDescent="0.45">
      <c r="K1697"/>
      <c r="S1697"/>
      <c r="T1697"/>
      <c r="U1697"/>
      <c r="V1697"/>
      <c r="W1697"/>
      <c r="X1697"/>
      <c r="Y1697"/>
      <c r="Z1697"/>
      <c r="AA1697"/>
      <c r="AB1697"/>
      <c r="AC1697"/>
    </row>
    <row r="1698" spans="11:29" x14ac:dyDescent="0.45">
      <c r="K1698"/>
      <c r="S1698"/>
      <c r="T1698"/>
      <c r="U1698"/>
      <c r="V1698"/>
      <c r="W1698"/>
      <c r="X1698"/>
      <c r="Y1698"/>
      <c r="Z1698"/>
      <c r="AA1698"/>
      <c r="AB1698"/>
      <c r="AC1698"/>
    </row>
    <row r="1699" spans="11:29" x14ac:dyDescent="0.45">
      <c r="K1699"/>
      <c r="S1699"/>
      <c r="T1699"/>
      <c r="U1699"/>
      <c r="V1699"/>
      <c r="W1699"/>
      <c r="X1699"/>
      <c r="Y1699"/>
      <c r="Z1699"/>
      <c r="AA1699"/>
      <c r="AB1699"/>
      <c r="AC1699"/>
    </row>
    <row r="1700" spans="11:29" x14ac:dyDescent="0.45">
      <c r="K1700"/>
      <c r="S1700"/>
      <c r="T1700"/>
      <c r="U1700"/>
      <c r="V1700"/>
      <c r="W1700"/>
      <c r="X1700"/>
      <c r="Y1700"/>
      <c r="Z1700"/>
      <c r="AA1700"/>
      <c r="AB1700"/>
      <c r="AC1700"/>
    </row>
    <row r="1701" spans="11:29" x14ac:dyDescent="0.45">
      <c r="K1701"/>
      <c r="S1701"/>
      <c r="T1701"/>
      <c r="U1701"/>
      <c r="V1701"/>
      <c r="W1701"/>
      <c r="X1701"/>
      <c r="Y1701"/>
      <c r="Z1701"/>
      <c r="AA1701"/>
      <c r="AB1701"/>
      <c r="AC1701"/>
    </row>
    <row r="1702" spans="11:29" x14ac:dyDescent="0.45">
      <c r="K1702"/>
      <c r="S1702"/>
      <c r="T1702"/>
      <c r="U1702"/>
      <c r="V1702"/>
      <c r="W1702"/>
      <c r="X1702"/>
      <c r="Y1702"/>
      <c r="Z1702"/>
      <c r="AA1702"/>
      <c r="AB1702"/>
      <c r="AC1702"/>
    </row>
    <row r="1703" spans="11:29" x14ac:dyDescent="0.45">
      <c r="K1703"/>
      <c r="S1703"/>
      <c r="T1703"/>
      <c r="U1703"/>
      <c r="V1703"/>
      <c r="W1703"/>
      <c r="X1703"/>
      <c r="Y1703"/>
      <c r="Z1703"/>
      <c r="AA1703"/>
      <c r="AB1703"/>
      <c r="AC1703"/>
    </row>
    <row r="1704" spans="11:29" x14ac:dyDescent="0.45">
      <c r="K1704"/>
      <c r="S1704"/>
      <c r="T1704"/>
      <c r="U1704"/>
      <c r="V1704"/>
      <c r="W1704"/>
      <c r="X1704"/>
      <c r="Y1704"/>
      <c r="Z1704"/>
      <c r="AA1704"/>
      <c r="AB1704"/>
      <c r="AC1704"/>
    </row>
    <row r="1705" spans="11:29" x14ac:dyDescent="0.45">
      <c r="K1705"/>
      <c r="S1705"/>
      <c r="T1705"/>
      <c r="U1705"/>
      <c r="V1705"/>
      <c r="W1705"/>
      <c r="X1705"/>
      <c r="Y1705"/>
      <c r="Z1705"/>
      <c r="AA1705"/>
      <c r="AB1705"/>
      <c r="AC1705"/>
    </row>
    <row r="1706" spans="11:29" x14ac:dyDescent="0.45">
      <c r="K1706"/>
      <c r="S1706"/>
      <c r="T1706"/>
      <c r="U1706"/>
      <c r="V1706"/>
      <c r="W1706"/>
      <c r="X1706"/>
      <c r="Y1706"/>
      <c r="Z1706"/>
      <c r="AA1706"/>
      <c r="AB1706"/>
      <c r="AC1706"/>
    </row>
    <row r="1707" spans="11:29" x14ac:dyDescent="0.45">
      <c r="K1707"/>
      <c r="S1707"/>
      <c r="T1707"/>
      <c r="U1707"/>
      <c r="V1707"/>
      <c r="W1707"/>
      <c r="X1707"/>
      <c r="Y1707"/>
      <c r="Z1707"/>
      <c r="AA1707"/>
      <c r="AB1707"/>
      <c r="AC1707"/>
    </row>
    <row r="1708" spans="11:29" x14ac:dyDescent="0.45">
      <c r="K1708"/>
      <c r="S1708"/>
      <c r="T1708"/>
      <c r="U1708"/>
      <c r="V1708"/>
      <c r="W1708"/>
      <c r="X1708"/>
      <c r="Y1708"/>
      <c r="Z1708"/>
      <c r="AA1708"/>
      <c r="AB1708"/>
      <c r="AC1708"/>
    </row>
    <row r="1709" spans="11:29" x14ac:dyDescent="0.45">
      <c r="K1709"/>
      <c r="S1709"/>
      <c r="T1709"/>
      <c r="U1709"/>
      <c r="V1709"/>
      <c r="W1709"/>
      <c r="X1709"/>
      <c r="Y1709"/>
      <c r="Z1709"/>
      <c r="AA1709"/>
      <c r="AB1709"/>
      <c r="AC1709"/>
    </row>
    <row r="1710" spans="11:29" x14ac:dyDescent="0.45">
      <c r="K1710"/>
      <c r="S1710"/>
      <c r="T1710"/>
      <c r="U1710"/>
      <c r="V1710"/>
      <c r="W1710"/>
      <c r="X1710"/>
      <c r="Y1710"/>
      <c r="Z1710"/>
      <c r="AA1710"/>
      <c r="AB1710"/>
      <c r="AC1710"/>
    </row>
    <row r="1711" spans="11:29" x14ac:dyDescent="0.45">
      <c r="K1711"/>
      <c r="S1711"/>
      <c r="T1711"/>
      <c r="U1711"/>
      <c r="V1711"/>
      <c r="W1711"/>
      <c r="X1711"/>
      <c r="Y1711"/>
      <c r="Z1711"/>
      <c r="AA1711"/>
      <c r="AB1711"/>
      <c r="AC1711"/>
    </row>
    <row r="1712" spans="11:29" x14ac:dyDescent="0.45">
      <c r="K1712"/>
      <c r="S1712"/>
      <c r="T1712"/>
      <c r="U1712"/>
      <c r="V1712"/>
      <c r="W1712"/>
      <c r="X1712"/>
      <c r="Y1712"/>
      <c r="Z1712"/>
      <c r="AA1712"/>
      <c r="AB1712"/>
      <c r="AC1712"/>
    </row>
    <row r="1713" spans="11:29" x14ac:dyDescent="0.45">
      <c r="K1713"/>
      <c r="S1713"/>
      <c r="T1713"/>
      <c r="U1713"/>
      <c r="V1713"/>
      <c r="W1713"/>
      <c r="X1713"/>
      <c r="Y1713"/>
      <c r="Z1713"/>
      <c r="AA1713"/>
      <c r="AB1713"/>
      <c r="AC1713"/>
    </row>
    <row r="1714" spans="11:29" x14ac:dyDescent="0.45">
      <c r="K1714"/>
      <c r="S1714"/>
      <c r="T1714"/>
      <c r="U1714"/>
      <c r="V1714"/>
      <c r="W1714"/>
      <c r="X1714"/>
      <c r="Y1714"/>
      <c r="Z1714"/>
      <c r="AA1714"/>
      <c r="AB1714"/>
      <c r="AC1714"/>
    </row>
    <row r="1715" spans="11:29" x14ac:dyDescent="0.45">
      <c r="K1715"/>
      <c r="S1715"/>
      <c r="T1715"/>
      <c r="U1715"/>
      <c r="V1715"/>
      <c r="W1715"/>
      <c r="X1715"/>
      <c r="Y1715"/>
      <c r="Z1715"/>
      <c r="AA1715"/>
      <c r="AB1715"/>
      <c r="AC1715"/>
    </row>
    <row r="1716" spans="11:29" x14ac:dyDescent="0.45">
      <c r="K1716"/>
      <c r="S1716"/>
      <c r="T1716"/>
      <c r="U1716"/>
      <c r="V1716"/>
      <c r="W1716"/>
      <c r="X1716"/>
      <c r="Y1716"/>
      <c r="Z1716"/>
      <c r="AA1716"/>
      <c r="AB1716"/>
      <c r="AC1716"/>
    </row>
    <row r="1717" spans="11:29" x14ac:dyDescent="0.45">
      <c r="K1717"/>
      <c r="S1717"/>
      <c r="T1717"/>
      <c r="U1717"/>
      <c r="V1717"/>
      <c r="W1717"/>
      <c r="X1717"/>
      <c r="Y1717"/>
      <c r="Z1717"/>
      <c r="AA1717"/>
      <c r="AB1717"/>
      <c r="AC1717"/>
    </row>
    <row r="1718" spans="11:29" x14ac:dyDescent="0.45">
      <c r="K1718"/>
      <c r="S1718"/>
      <c r="T1718"/>
      <c r="U1718"/>
      <c r="V1718"/>
      <c r="W1718"/>
      <c r="X1718"/>
      <c r="Y1718"/>
      <c r="Z1718"/>
      <c r="AA1718"/>
      <c r="AB1718"/>
      <c r="AC1718"/>
    </row>
    <row r="1719" spans="11:29" x14ac:dyDescent="0.45">
      <c r="K1719"/>
      <c r="S1719"/>
      <c r="T1719"/>
      <c r="U1719"/>
      <c r="V1719"/>
      <c r="W1719"/>
      <c r="X1719"/>
      <c r="Y1719"/>
      <c r="Z1719"/>
      <c r="AA1719"/>
      <c r="AB1719"/>
      <c r="AC1719"/>
    </row>
    <row r="1720" spans="11:29" x14ac:dyDescent="0.45">
      <c r="K1720"/>
      <c r="S1720"/>
      <c r="T1720"/>
      <c r="U1720"/>
      <c r="V1720"/>
      <c r="W1720"/>
      <c r="X1720"/>
      <c r="Y1720"/>
      <c r="Z1720"/>
      <c r="AA1720"/>
      <c r="AB1720"/>
      <c r="AC1720"/>
    </row>
    <row r="1721" spans="11:29" x14ac:dyDescent="0.45">
      <c r="K1721"/>
      <c r="S1721"/>
      <c r="T1721"/>
      <c r="U1721"/>
      <c r="V1721"/>
      <c r="W1721"/>
      <c r="X1721"/>
      <c r="Y1721"/>
      <c r="Z1721"/>
      <c r="AA1721"/>
      <c r="AB1721"/>
      <c r="AC1721"/>
    </row>
    <row r="1722" spans="11:29" x14ac:dyDescent="0.45">
      <c r="K1722"/>
      <c r="S1722"/>
      <c r="T1722"/>
      <c r="U1722"/>
      <c r="V1722"/>
      <c r="W1722"/>
      <c r="X1722"/>
      <c r="Y1722"/>
      <c r="Z1722"/>
      <c r="AA1722"/>
      <c r="AB1722"/>
      <c r="AC1722"/>
    </row>
    <row r="1723" spans="11:29" x14ac:dyDescent="0.45">
      <c r="K1723"/>
      <c r="S1723"/>
      <c r="T1723"/>
      <c r="U1723"/>
      <c r="V1723"/>
      <c r="W1723"/>
      <c r="X1723"/>
      <c r="Y1723"/>
      <c r="Z1723"/>
      <c r="AA1723"/>
      <c r="AB1723"/>
      <c r="AC1723"/>
    </row>
    <row r="1724" spans="11:29" x14ac:dyDescent="0.45">
      <c r="K1724"/>
      <c r="S1724"/>
      <c r="T1724"/>
      <c r="U1724"/>
      <c r="V1724"/>
      <c r="W1724"/>
      <c r="X1724"/>
      <c r="Y1724"/>
      <c r="Z1724"/>
      <c r="AA1724"/>
      <c r="AB1724"/>
      <c r="AC1724"/>
    </row>
    <row r="1725" spans="11:29" x14ac:dyDescent="0.45">
      <c r="K1725"/>
      <c r="S1725"/>
      <c r="T1725"/>
      <c r="U1725"/>
      <c r="V1725"/>
      <c r="W1725"/>
      <c r="X1725"/>
      <c r="Y1725"/>
      <c r="Z1725"/>
      <c r="AA1725"/>
      <c r="AB1725"/>
      <c r="AC1725"/>
    </row>
    <row r="1726" spans="11:29" x14ac:dyDescent="0.45">
      <c r="K1726"/>
      <c r="S1726"/>
      <c r="T1726"/>
      <c r="U1726"/>
      <c r="V1726"/>
      <c r="W1726"/>
      <c r="X1726"/>
      <c r="Y1726"/>
      <c r="Z1726"/>
      <c r="AA1726"/>
      <c r="AB1726"/>
      <c r="AC1726"/>
    </row>
    <row r="1727" spans="11:29" x14ac:dyDescent="0.45">
      <c r="K1727"/>
      <c r="S1727"/>
      <c r="T1727"/>
      <c r="U1727"/>
      <c r="V1727"/>
      <c r="W1727"/>
      <c r="X1727"/>
      <c r="Y1727"/>
      <c r="Z1727"/>
      <c r="AA1727"/>
      <c r="AB1727"/>
      <c r="AC1727"/>
    </row>
    <row r="1728" spans="11:29" x14ac:dyDescent="0.45">
      <c r="K1728"/>
      <c r="S1728"/>
      <c r="T1728"/>
      <c r="U1728"/>
      <c r="V1728"/>
      <c r="W1728"/>
      <c r="X1728"/>
      <c r="Y1728"/>
      <c r="Z1728"/>
      <c r="AA1728"/>
      <c r="AB1728"/>
      <c r="AC1728"/>
    </row>
    <row r="1729" spans="11:29" x14ac:dyDescent="0.45">
      <c r="K1729"/>
      <c r="S1729"/>
      <c r="T1729"/>
      <c r="U1729"/>
      <c r="V1729"/>
      <c r="W1729"/>
      <c r="X1729"/>
      <c r="Y1729"/>
      <c r="Z1729"/>
      <c r="AA1729"/>
      <c r="AB1729"/>
      <c r="AC1729"/>
    </row>
    <row r="1730" spans="11:29" x14ac:dyDescent="0.45">
      <c r="K1730"/>
      <c r="S1730"/>
      <c r="T1730"/>
      <c r="U1730"/>
      <c r="V1730"/>
      <c r="W1730"/>
      <c r="X1730"/>
      <c r="Y1730"/>
      <c r="Z1730"/>
      <c r="AA1730"/>
      <c r="AB1730"/>
      <c r="AC1730"/>
    </row>
    <row r="1731" spans="11:29" x14ac:dyDescent="0.45">
      <c r="K1731"/>
      <c r="S1731"/>
      <c r="T1731"/>
      <c r="U1731"/>
      <c r="V1731"/>
      <c r="W1731"/>
      <c r="X1731"/>
      <c r="Y1731"/>
      <c r="Z1731"/>
      <c r="AA1731"/>
      <c r="AB1731"/>
      <c r="AC1731"/>
    </row>
    <row r="1732" spans="11:29" x14ac:dyDescent="0.45">
      <c r="K1732"/>
      <c r="S1732"/>
      <c r="T1732"/>
      <c r="U1732"/>
      <c r="V1732"/>
      <c r="W1732"/>
      <c r="X1732"/>
      <c r="Y1732"/>
      <c r="Z1732"/>
      <c r="AA1732"/>
      <c r="AB1732"/>
      <c r="AC1732"/>
    </row>
    <row r="1733" spans="11:29" x14ac:dyDescent="0.45">
      <c r="K1733"/>
      <c r="S1733"/>
      <c r="T1733"/>
      <c r="U1733"/>
      <c r="V1733"/>
      <c r="W1733"/>
      <c r="X1733"/>
      <c r="Y1733"/>
      <c r="Z1733"/>
      <c r="AA1733"/>
      <c r="AB1733"/>
      <c r="AC1733"/>
    </row>
    <row r="1734" spans="11:29" x14ac:dyDescent="0.45">
      <c r="K1734"/>
      <c r="S1734"/>
      <c r="T1734"/>
      <c r="U1734"/>
      <c r="V1734"/>
      <c r="W1734"/>
      <c r="X1734"/>
      <c r="Y1734"/>
      <c r="Z1734"/>
      <c r="AA1734"/>
      <c r="AB1734"/>
      <c r="AC1734"/>
    </row>
    <row r="1735" spans="11:29" x14ac:dyDescent="0.45">
      <c r="K1735"/>
      <c r="S1735"/>
      <c r="T1735"/>
      <c r="U1735"/>
      <c r="V1735"/>
      <c r="W1735"/>
      <c r="X1735"/>
      <c r="Y1735"/>
      <c r="Z1735"/>
      <c r="AA1735"/>
      <c r="AB1735"/>
      <c r="AC1735"/>
    </row>
    <row r="1736" spans="11:29" x14ac:dyDescent="0.45">
      <c r="K1736"/>
      <c r="S1736"/>
      <c r="T1736"/>
      <c r="U1736"/>
      <c r="V1736"/>
      <c r="W1736"/>
      <c r="X1736"/>
      <c r="Y1736"/>
      <c r="Z1736"/>
      <c r="AA1736"/>
      <c r="AB1736"/>
      <c r="AC1736"/>
    </row>
    <row r="1737" spans="11:29" x14ac:dyDescent="0.45">
      <c r="K1737"/>
      <c r="S1737"/>
      <c r="T1737"/>
      <c r="U1737"/>
      <c r="V1737"/>
      <c r="W1737"/>
      <c r="X1737"/>
      <c r="Y1737"/>
      <c r="Z1737"/>
      <c r="AA1737"/>
      <c r="AB1737"/>
      <c r="AC1737"/>
    </row>
    <row r="1738" spans="11:29" x14ac:dyDescent="0.45">
      <c r="K1738"/>
      <c r="S1738"/>
      <c r="T1738"/>
      <c r="U1738"/>
      <c r="V1738"/>
      <c r="W1738"/>
      <c r="X1738"/>
      <c r="Y1738"/>
      <c r="Z1738"/>
      <c r="AA1738"/>
      <c r="AB1738"/>
      <c r="AC1738"/>
    </row>
    <row r="1739" spans="11:29" x14ac:dyDescent="0.45">
      <c r="K1739"/>
      <c r="S1739"/>
      <c r="T1739"/>
      <c r="U1739"/>
      <c r="V1739"/>
      <c r="W1739"/>
      <c r="X1739"/>
      <c r="Y1739"/>
      <c r="Z1739"/>
      <c r="AA1739"/>
      <c r="AB1739"/>
      <c r="AC1739"/>
    </row>
    <row r="1740" spans="11:29" x14ac:dyDescent="0.45">
      <c r="K1740"/>
      <c r="S1740"/>
      <c r="T1740"/>
      <c r="U1740"/>
      <c r="V1740"/>
      <c r="W1740"/>
      <c r="X1740"/>
      <c r="Y1740"/>
      <c r="Z1740"/>
      <c r="AA1740"/>
      <c r="AB1740"/>
      <c r="AC1740"/>
    </row>
    <row r="1741" spans="11:29" x14ac:dyDescent="0.45">
      <c r="K1741"/>
      <c r="S1741"/>
      <c r="T1741"/>
      <c r="U1741"/>
      <c r="V1741"/>
      <c r="W1741"/>
      <c r="X1741"/>
      <c r="Y1741"/>
      <c r="Z1741"/>
      <c r="AA1741"/>
      <c r="AB1741"/>
      <c r="AC1741"/>
    </row>
    <row r="1742" spans="11:29" x14ac:dyDescent="0.45">
      <c r="K1742"/>
      <c r="S1742"/>
      <c r="T1742"/>
      <c r="U1742"/>
      <c r="V1742"/>
      <c r="W1742"/>
      <c r="X1742"/>
      <c r="Y1742"/>
      <c r="Z1742"/>
      <c r="AA1742"/>
      <c r="AB1742"/>
      <c r="AC1742"/>
    </row>
    <row r="1743" spans="11:29" x14ac:dyDescent="0.45">
      <c r="K1743"/>
      <c r="S1743"/>
      <c r="T1743"/>
      <c r="U1743"/>
      <c r="V1743"/>
      <c r="W1743"/>
      <c r="X1743"/>
      <c r="Y1743"/>
      <c r="Z1743"/>
      <c r="AA1743"/>
      <c r="AB1743"/>
      <c r="AC1743"/>
    </row>
    <row r="1744" spans="11:29" x14ac:dyDescent="0.45">
      <c r="K1744"/>
      <c r="S1744"/>
      <c r="T1744"/>
      <c r="U1744"/>
      <c r="V1744"/>
      <c r="W1744"/>
      <c r="X1744"/>
      <c r="Y1744"/>
      <c r="Z1744"/>
      <c r="AA1744"/>
      <c r="AB1744"/>
      <c r="AC1744"/>
    </row>
    <row r="1745" spans="11:29" x14ac:dyDescent="0.45">
      <c r="K1745"/>
      <c r="S1745"/>
      <c r="T1745"/>
      <c r="U1745"/>
      <c r="V1745"/>
      <c r="W1745"/>
      <c r="X1745"/>
      <c r="Y1745"/>
      <c r="Z1745"/>
      <c r="AA1745"/>
      <c r="AB1745"/>
      <c r="AC1745"/>
    </row>
    <row r="1746" spans="11:29" x14ac:dyDescent="0.45">
      <c r="K1746"/>
      <c r="S1746"/>
      <c r="T1746"/>
      <c r="U1746"/>
      <c r="V1746"/>
      <c r="W1746"/>
      <c r="X1746"/>
      <c r="Y1746"/>
      <c r="Z1746"/>
      <c r="AA1746"/>
      <c r="AB1746"/>
      <c r="AC1746"/>
    </row>
    <row r="1747" spans="11:29" x14ac:dyDescent="0.45">
      <c r="K1747"/>
      <c r="S1747"/>
      <c r="T1747"/>
      <c r="U1747"/>
      <c r="V1747"/>
      <c r="W1747"/>
      <c r="X1747"/>
      <c r="Y1747"/>
      <c r="Z1747"/>
      <c r="AA1747"/>
      <c r="AB1747"/>
      <c r="AC1747"/>
    </row>
    <row r="1748" spans="11:29" x14ac:dyDescent="0.45">
      <c r="K1748"/>
      <c r="S1748"/>
      <c r="T1748"/>
      <c r="U1748"/>
      <c r="V1748"/>
      <c r="W1748"/>
      <c r="X1748"/>
      <c r="Y1748"/>
      <c r="Z1748"/>
      <c r="AA1748"/>
      <c r="AB1748"/>
      <c r="AC1748"/>
    </row>
    <row r="1749" spans="11:29" x14ac:dyDescent="0.45">
      <c r="K1749"/>
      <c r="S1749"/>
      <c r="T1749"/>
      <c r="U1749"/>
      <c r="V1749"/>
      <c r="W1749"/>
      <c r="X1749"/>
      <c r="Y1749"/>
      <c r="Z1749"/>
      <c r="AA1749"/>
      <c r="AB1749"/>
      <c r="AC1749"/>
    </row>
    <row r="1750" spans="11:29" x14ac:dyDescent="0.45">
      <c r="K1750"/>
      <c r="S1750"/>
      <c r="T1750"/>
      <c r="U1750"/>
      <c r="V1750"/>
      <c r="W1750"/>
      <c r="X1750"/>
      <c r="Y1750"/>
      <c r="Z1750"/>
      <c r="AA1750"/>
      <c r="AB1750"/>
      <c r="AC1750"/>
    </row>
    <row r="1751" spans="11:29" x14ac:dyDescent="0.45">
      <c r="K1751"/>
      <c r="S1751"/>
      <c r="T1751"/>
      <c r="U1751"/>
      <c r="V1751"/>
      <c r="W1751"/>
      <c r="X1751"/>
      <c r="Y1751"/>
      <c r="Z1751"/>
      <c r="AA1751"/>
      <c r="AB1751"/>
      <c r="AC1751"/>
    </row>
    <row r="1752" spans="11:29" x14ac:dyDescent="0.45">
      <c r="K1752"/>
      <c r="S1752"/>
      <c r="T1752"/>
      <c r="U1752"/>
      <c r="V1752"/>
      <c r="W1752"/>
      <c r="X1752"/>
      <c r="Y1752"/>
      <c r="Z1752"/>
      <c r="AA1752"/>
      <c r="AB1752"/>
      <c r="AC1752"/>
    </row>
    <row r="1753" spans="11:29" x14ac:dyDescent="0.45">
      <c r="K1753"/>
      <c r="S1753"/>
      <c r="T1753"/>
      <c r="U1753"/>
      <c r="V1753"/>
      <c r="W1753"/>
      <c r="X1753"/>
      <c r="Y1753"/>
      <c r="Z1753"/>
      <c r="AA1753"/>
      <c r="AB1753"/>
      <c r="AC1753"/>
    </row>
    <row r="1754" spans="11:29" x14ac:dyDescent="0.45">
      <c r="K1754"/>
      <c r="S1754"/>
      <c r="T1754"/>
      <c r="U1754"/>
      <c r="V1754"/>
      <c r="W1754"/>
      <c r="X1754"/>
      <c r="Y1754"/>
      <c r="Z1754"/>
      <c r="AA1754"/>
      <c r="AB1754"/>
      <c r="AC1754"/>
    </row>
    <row r="1755" spans="11:29" x14ac:dyDescent="0.45">
      <c r="K1755"/>
      <c r="S1755"/>
      <c r="T1755"/>
      <c r="U1755"/>
      <c r="V1755"/>
      <c r="W1755"/>
      <c r="X1755"/>
      <c r="Y1755"/>
      <c r="Z1755"/>
      <c r="AA1755"/>
      <c r="AB1755"/>
      <c r="AC1755"/>
    </row>
    <row r="1756" spans="11:29" x14ac:dyDescent="0.45">
      <c r="K1756"/>
      <c r="S1756"/>
      <c r="T1756"/>
      <c r="U1756"/>
      <c r="V1756"/>
      <c r="W1756"/>
      <c r="X1756"/>
      <c r="Y1756"/>
      <c r="Z1756"/>
      <c r="AA1756"/>
      <c r="AB1756"/>
      <c r="AC1756"/>
    </row>
    <row r="1757" spans="11:29" x14ac:dyDescent="0.45">
      <c r="K1757"/>
      <c r="S1757"/>
      <c r="T1757"/>
      <c r="U1757"/>
      <c r="V1757"/>
      <c r="W1757"/>
      <c r="X1757"/>
      <c r="Y1757"/>
      <c r="Z1757"/>
      <c r="AA1757"/>
      <c r="AB1757"/>
      <c r="AC1757"/>
    </row>
    <row r="1758" spans="11:29" x14ac:dyDescent="0.45">
      <c r="K1758"/>
      <c r="S1758"/>
      <c r="T1758"/>
      <c r="U1758"/>
      <c r="V1758"/>
      <c r="W1758"/>
      <c r="X1758"/>
      <c r="Y1758"/>
      <c r="Z1758"/>
      <c r="AA1758"/>
      <c r="AB1758"/>
      <c r="AC1758"/>
    </row>
    <row r="1759" spans="11:29" x14ac:dyDescent="0.45">
      <c r="K1759"/>
      <c r="S1759"/>
      <c r="T1759"/>
      <c r="U1759"/>
      <c r="V1759"/>
      <c r="W1759"/>
      <c r="X1759"/>
      <c r="Y1759"/>
      <c r="Z1759"/>
      <c r="AA1759"/>
      <c r="AB1759"/>
      <c r="AC1759"/>
    </row>
    <row r="1760" spans="11:29" x14ac:dyDescent="0.45">
      <c r="K1760"/>
      <c r="S1760"/>
      <c r="T1760"/>
      <c r="U1760"/>
      <c r="V1760"/>
      <c r="W1760"/>
      <c r="X1760"/>
      <c r="Y1760"/>
      <c r="Z1760"/>
      <c r="AA1760"/>
      <c r="AB1760"/>
      <c r="AC1760"/>
    </row>
    <row r="1761" spans="11:29" x14ac:dyDescent="0.45">
      <c r="K1761"/>
      <c r="S1761"/>
      <c r="T1761"/>
      <c r="U1761"/>
      <c r="V1761"/>
      <c r="W1761"/>
      <c r="X1761"/>
      <c r="Y1761"/>
      <c r="Z1761"/>
      <c r="AA1761"/>
      <c r="AB1761"/>
      <c r="AC1761"/>
    </row>
    <row r="1762" spans="11:29" x14ac:dyDescent="0.45">
      <c r="K1762"/>
      <c r="S1762"/>
      <c r="T1762"/>
      <c r="U1762"/>
      <c r="V1762"/>
      <c r="W1762"/>
      <c r="X1762"/>
      <c r="Y1762"/>
      <c r="Z1762"/>
      <c r="AA1762"/>
      <c r="AB1762"/>
      <c r="AC1762"/>
    </row>
    <row r="1763" spans="11:29" x14ac:dyDescent="0.45">
      <c r="K1763"/>
      <c r="S1763"/>
      <c r="T1763"/>
      <c r="U1763"/>
      <c r="V1763"/>
      <c r="W1763"/>
      <c r="X1763"/>
      <c r="Y1763"/>
      <c r="Z1763"/>
      <c r="AA1763"/>
      <c r="AB1763"/>
      <c r="AC1763"/>
    </row>
    <row r="1764" spans="11:29" x14ac:dyDescent="0.45">
      <c r="K1764"/>
      <c r="S1764"/>
      <c r="T1764"/>
      <c r="U1764"/>
      <c r="V1764"/>
      <c r="W1764"/>
      <c r="X1764"/>
      <c r="Y1764"/>
      <c r="Z1764"/>
      <c r="AA1764"/>
      <c r="AB1764"/>
      <c r="AC1764"/>
    </row>
    <row r="1765" spans="11:29" x14ac:dyDescent="0.45">
      <c r="K1765"/>
      <c r="S1765"/>
      <c r="T1765"/>
      <c r="U1765"/>
      <c r="V1765"/>
      <c r="W1765"/>
      <c r="X1765"/>
      <c r="Y1765"/>
      <c r="Z1765"/>
      <c r="AA1765"/>
      <c r="AB1765"/>
      <c r="AC1765"/>
    </row>
    <row r="1766" spans="11:29" x14ac:dyDescent="0.45">
      <c r="K1766"/>
      <c r="S1766"/>
      <c r="T1766"/>
      <c r="U1766"/>
      <c r="V1766"/>
      <c r="W1766"/>
      <c r="X1766"/>
      <c r="Y1766"/>
      <c r="Z1766"/>
      <c r="AA1766"/>
      <c r="AB1766"/>
      <c r="AC1766"/>
    </row>
    <row r="1767" spans="11:29" x14ac:dyDescent="0.45">
      <c r="K1767"/>
      <c r="S1767"/>
      <c r="T1767"/>
      <c r="U1767"/>
      <c r="V1767"/>
      <c r="W1767"/>
      <c r="X1767"/>
      <c r="Y1767"/>
      <c r="Z1767"/>
      <c r="AA1767"/>
      <c r="AB1767"/>
      <c r="AC1767"/>
    </row>
    <row r="1768" spans="11:29" x14ac:dyDescent="0.45">
      <c r="K1768"/>
      <c r="S1768"/>
      <c r="T1768"/>
      <c r="U1768"/>
      <c r="V1768"/>
      <c r="W1768"/>
      <c r="X1768"/>
      <c r="Y1768"/>
      <c r="Z1768"/>
      <c r="AA1768"/>
      <c r="AB1768"/>
      <c r="AC1768"/>
    </row>
    <row r="1769" spans="11:29" x14ac:dyDescent="0.45">
      <c r="K1769"/>
      <c r="S1769"/>
      <c r="T1769"/>
      <c r="U1769"/>
      <c r="V1769"/>
      <c r="W1769"/>
      <c r="X1769"/>
      <c r="Y1769"/>
      <c r="Z1769"/>
      <c r="AA1769"/>
      <c r="AB1769"/>
      <c r="AC1769"/>
    </row>
    <row r="1770" spans="11:29" x14ac:dyDescent="0.45">
      <c r="K1770"/>
      <c r="S1770"/>
      <c r="T1770"/>
      <c r="U1770"/>
      <c r="V1770"/>
      <c r="W1770"/>
      <c r="X1770"/>
      <c r="Y1770"/>
      <c r="Z1770"/>
      <c r="AA1770"/>
      <c r="AB1770"/>
      <c r="AC1770"/>
    </row>
    <row r="1771" spans="11:29" x14ac:dyDescent="0.45">
      <c r="K1771"/>
      <c r="S1771"/>
      <c r="T1771"/>
      <c r="U1771"/>
      <c r="V1771"/>
      <c r="W1771"/>
      <c r="X1771"/>
      <c r="Y1771"/>
      <c r="Z1771"/>
      <c r="AA1771"/>
      <c r="AB1771"/>
      <c r="AC1771"/>
    </row>
    <row r="1772" spans="11:29" x14ac:dyDescent="0.45">
      <c r="K1772"/>
      <c r="S1772"/>
      <c r="T1772"/>
      <c r="U1772"/>
      <c r="V1772"/>
      <c r="W1772"/>
      <c r="X1772"/>
      <c r="Y1772"/>
      <c r="Z1772"/>
      <c r="AA1772"/>
      <c r="AB1772"/>
      <c r="AC1772"/>
    </row>
    <row r="1773" spans="11:29" x14ac:dyDescent="0.45">
      <c r="K1773"/>
      <c r="S1773"/>
      <c r="T1773"/>
      <c r="U1773"/>
      <c r="V1773"/>
      <c r="W1773"/>
      <c r="X1773"/>
      <c r="Y1773"/>
      <c r="Z1773"/>
      <c r="AA1773"/>
      <c r="AB1773"/>
      <c r="AC1773"/>
    </row>
    <row r="1774" spans="11:29" x14ac:dyDescent="0.45">
      <c r="K1774"/>
      <c r="S1774"/>
      <c r="T1774"/>
      <c r="U1774"/>
      <c r="V1774"/>
      <c r="W1774"/>
      <c r="X1774"/>
      <c r="Y1774"/>
      <c r="Z1774"/>
      <c r="AA1774"/>
      <c r="AB1774"/>
      <c r="AC1774"/>
    </row>
    <row r="1775" spans="11:29" x14ac:dyDescent="0.45">
      <c r="K1775"/>
      <c r="S1775"/>
      <c r="T1775"/>
      <c r="U1775"/>
      <c r="V1775"/>
      <c r="W1775"/>
      <c r="X1775"/>
      <c r="Y1775"/>
      <c r="Z1775"/>
      <c r="AA1775"/>
      <c r="AB1775"/>
      <c r="AC1775"/>
    </row>
    <row r="1776" spans="11:29" x14ac:dyDescent="0.45">
      <c r="K1776"/>
      <c r="S1776"/>
      <c r="T1776"/>
      <c r="U1776"/>
      <c r="V1776"/>
      <c r="W1776"/>
      <c r="X1776"/>
      <c r="Y1776"/>
      <c r="Z1776"/>
      <c r="AA1776"/>
      <c r="AB1776"/>
      <c r="AC1776"/>
    </row>
    <row r="1777" spans="11:29" x14ac:dyDescent="0.45">
      <c r="K1777"/>
      <c r="S1777"/>
      <c r="T1777"/>
      <c r="U1777"/>
      <c r="V1777"/>
      <c r="W1777"/>
      <c r="X1777"/>
      <c r="Y1777"/>
      <c r="Z1777"/>
      <c r="AA1777"/>
      <c r="AB1777"/>
      <c r="AC1777"/>
    </row>
    <row r="1778" spans="11:29" x14ac:dyDescent="0.45">
      <c r="K1778"/>
      <c r="S1778"/>
      <c r="T1778"/>
      <c r="U1778"/>
      <c r="V1778"/>
      <c r="W1778"/>
      <c r="X1778"/>
      <c r="Y1778"/>
      <c r="Z1778"/>
      <c r="AA1778"/>
      <c r="AB1778"/>
      <c r="AC1778"/>
    </row>
    <row r="1779" spans="11:29" x14ac:dyDescent="0.45">
      <c r="K1779"/>
      <c r="S1779"/>
      <c r="T1779"/>
      <c r="U1779"/>
      <c r="V1779"/>
      <c r="W1779"/>
      <c r="X1779"/>
      <c r="Y1779"/>
      <c r="Z1779"/>
      <c r="AA1779"/>
      <c r="AB1779"/>
      <c r="AC1779"/>
    </row>
    <row r="1780" spans="11:29" x14ac:dyDescent="0.45">
      <c r="K1780"/>
      <c r="S1780"/>
      <c r="T1780"/>
      <c r="U1780"/>
      <c r="V1780"/>
      <c r="W1780"/>
      <c r="X1780"/>
      <c r="Y1780"/>
      <c r="Z1780"/>
      <c r="AA1780"/>
      <c r="AB1780"/>
      <c r="AC1780"/>
    </row>
    <row r="1781" spans="11:29" x14ac:dyDescent="0.45">
      <c r="K1781"/>
      <c r="S1781"/>
      <c r="T1781"/>
      <c r="U1781"/>
      <c r="V1781"/>
      <c r="W1781"/>
      <c r="X1781"/>
      <c r="Y1781"/>
      <c r="Z1781"/>
      <c r="AA1781"/>
      <c r="AB1781"/>
      <c r="AC1781"/>
    </row>
    <row r="1782" spans="11:29" x14ac:dyDescent="0.45">
      <c r="K1782"/>
      <c r="S1782"/>
      <c r="T1782"/>
      <c r="U1782"/>
      <c r="V1782"/>
      <c r="W1782"/>
      <c r="X1782"/>
      <c r="Y1782"/>
      <c r="Z1782"/>
      <c r="AA1782"/>
      <c r="AB1782"/>
      <c r="AC1782"/>
    </row>
    <row r="1783" spans="11:29" x14ac:dyDescent="0.45">
      <c r="K1783"/>
      <c r="S1783"/>
      <c r="T1783"/>
      <c r="U1783"/>
      <c r="V1783"/>
      <c r="W1783"/>
      <c r="X1783"/>
      <c r="Y1783"/>
      <c r="Z1783"/>
      <c r="AA1783"/>
      <c r="AB1783"/>
      <c r="AC1783"/>
    </row>
    <row r="1784" spans="11:29" x14ac:dyDescent="0.45">
      <c r="K1784"/>
      <c r="S1784"/>
      <c r="T1784"/>
      <c r="U1784"/>
      <c r="V1784"/>
      <c r="W1784"/>
      <c r="X1784"/>
      <c r="Y1784"/>
      <c r="Z1784"/>
      <c r="AA1784"/>
      <c r="AB1784"/>
      <c r="AC1784"/>
    </row>
    <row r="1785" spans="11:29" x14ac:dyDescent="0.45">
      <c r="K1785"/>
      <c r="S1785"/>
      <c r="T1785"/>
      <c r="U1785"/>
      <c r="V1785"/>
      <c r="W1785"/>
      <c r="X1785"/>
      <c r="Y1785"/>
      <c r="Z1785"/>
      <c r="AA1785"/>
      <c r="AB1785"/>
      <c r="AC1785"/>
    </row>
    <row r="1786" spans="11:29" x14ac:dyDescent="0.45">
      <c r="K1786"/>
      <c r="S1786"/>
      <c r="T1786"/>
      <c r="U1786"/>
      <c r="V1786"/>
      <c r="W1786"/>
      <c r="X1786"/>
      <c r="Y1786"/>
      <c r="Z1786"/>
      <c r="AA1786"/>
      <c r="AB1786"/>
      <c r="AC1786"/>
    </row>
    <row r="1787" spans="11:29" x14ac:dyDescent="0.45">
      <c r="K1787"/>
      <c r="S1787"/>
      <c r="T1787"/>
      <c r="U1787"/>
      <c r="V1787"/>
      <c r="W1787"/>
      <c r="X1787"/>
      <c r="Y1787"/>
      <c r="Z1787"/>
      <c r="AA1787"/>
      <c r="AB1787"/>
      <c r="AC1787"/>
    </row>
    <row r="1788" spans="11:29" x14ac:dyDescent="0.45">
      <c r="K1788"/>
      <c r="S1788"/>
      <c r="T1788"/>
      <c r="U1788"/>
      <c r="V1788"/>
      <c r="W1788"/>
      <c r="X1788"/>
      <c r="Y1788"/>
      <c r="Z1788"/>
      <c r="AA1788"/>
      <c r="AB1788"/>
      <c r="AC1788"/>
    </row>
    <row r="1789" spans="11:29" x14ac:dyDescent="0.45">
      <c r="K1789"/>
      <c r="S1789"/>
      <c r="T1789"/>
      <c r="U1789"/>
      <c r="V1789"/>
      <c r="W1789"/>
      <c r="X1789"/>
      <c r="Y1789"/>
      <c r="Z1789"/>
      <c r="AA1789"/>
      <c r="AB1789"/>
      <c r="AC1789"/>
    </row>
    <row r="1790" spans="11:29" x14ac:dyDescent="0.45">
      <c r="K1790"/>
      <c r="S1790"/>
      <c r="T1790"/>
      <c r="U1790"/>
      <c r="V1790"/>
      <c r="W1790"/>
      <c r="X1790"/>
      <c r="Y1790"/>
      <c r="Z1790"/>
      <c r="AA1790"/>
      <c r="AB1790"/>
      <c r="AC1790"/>
    </row>
    <row r="1791" spans="11:29" x14ac:dyDescent="0.45">
      <c r="K1791"/>
      <c r="S1791"/>
      <c r="T1791"/>
      <c r="U1791"/>
      <c r="V1791"/>
      <c r="W1791"/>
      <c r="X1791"/>
      <c r="Y1791"/>
      <c r="Z1791"/>
      <c r="AA1791"/>
      <c r="AB1791"/>
      <c r="AC1791"/>
    </row>
    <row r="1792" spans="11:29" x14ac:dyDescent="0.45">
      <c r="K1792"/>
      <c r="S1792"/>
      <c r="T1792"/>
      <c r="U1792"/>
      <c r="V1792"/>
      <c r="W1792"/>
      <c r="X1792"/>
      <c r="Y1792"/>
      <c r="Z1792"/>
      <c r="AA1792"/>
      <c r="AB1792"/>
      <c r="AC1792"/>
    </row>
    <row r="1793" spans="11:29" x14ac:dyDescent="0.45">
      <c r="K1793"/>
      <c r="S1793"/>
      <c r="T1793"/>
      <c r="U1793"/>
      <c r="V1793"/>
      <c r="W1793"/>
      <c r="X1793"/>
      <c r="Y1793"/>
      <c r="Z1793"/>
      <c r="AA1793"/>
      <c r="AB1793"/>
      <c r="AC1793"/>
    </row>
    <row r="1794" spans="11:29" x14ac:dyDescent="0.45">
      <c r="K1794"/>
      <c r="S1794"/>
      <c r="T1794"/>
      <c r="U1794"/>
      <c r="V1794"/>
      <c r="W1794"/>
      <c r="X1794"/>
      <c r="Y1794"/>
      <c r="Z1794"/>
      <c r="AA1794"/>
      <c r="AB1794"/>
      <c r="AC1794"/>
    </row>
    <row r="1795" spans="11:29" x14ac:dyDescent="0.45">
      <c r="K1795"/>
      <c r="S1795"/>
      <c r="T1795"/>
      <c r="U1795"/>
      <c r="V1795"/>
      <c r="W1795"/>
      <c r="X1795"/>
      <c r="Y1795"/>
      <c r="Z1795"/>
      <c r="AA1795"/>
      <c r="AB1795"/>
      <c r="AC1795"/>
    </row>
    <row r="1796" spans="11:29" x14ac:dyDescent="0.45">
      <c r="K1796"/>
      <c r="S1796"/>
      <c r="T1796"/>
      <c r="U1796"/>
      <c r="V1796"/>
      <c r="W1796"/>
      <c r="X1796"/>
      <c r="Y1796"/>
      <c r="Z1796"/>
      <c r="AA1796"/>
      <c r="AB1796"/>
      <c r="AC1796"/>
    </row>
    <row r="1797" spans="11:29" x14ac:dyDescent="0.45">
      <c r="K1797"/>
      <c r="S1797"/>
      <c r="T1797"/>
      <c r="U1797"/>
      <c r="V1797"/>
      <c r="W1797"/>
      <c r="X1797"/>
      <c r="Y1797"/>
      <c r="Z1797"/>
      <c r="AA1797"/>
      <c r="AB1797"/>
      <c r="AC1797"/>
    </row>
    <row r="1798" spans="11:29" x14ac:dyDescent="0.45">
      <c r="K1798"/>
      <c r="S1798"/>
      <c r="T1798"/>
      <c r="U1798"/>
      <c r="V1798"/>
      <c r="W1798"/>
      <c r="X1798"/>
      <c r="Y1798"/>
      <c r="Z1798"/>
      <c r="AA1798"/>
      <c r="AB1798"/>
      <c r="AC1798"/>
    </row>
    <row r="1799" spans="11:29" x14ac:dyDescent="0.45">
      <c r="K1799"/>
      <c r="S1799"/>
      <c r="T1799"/>
      <c r="U1799"/>
      <c r="V1799"/>
      <c r="W1799"/>
      <c r="X1799"/>
      <c r="Y1799"/>
      <c r="Z1799"/>
      <c r="AA1799"/>
      <c r="AB1799"/>
      <c r="AC1799"/>
    </row>
    <row r="1800" spans="11:29" x14ac:dyDescent="0.45">
      <c r="K1800"/>
      <c r="S1800"/>
      <c r="T1800"/>
      <c r="U1800"/>
      <c r="V1800"/>
      <c r="W1800"/>
      <c r="X1800"/>
      <c r="Y1800"/>
      <c r="Z1800"/>
      <c r="AA1800"/>
      <c r="AB1800"/>
      <c r="AC1800"/>
    </row>
    <row r="1801" spans="11:29" x14ac:dyDescent="0.45">
      <c r="K1801"/>
      <c r="S1801"/>
      <c r="T1801"/>
      <c r="U1801"/>
      <c r="V1801"/>
      <c r="W1801"/>
      <c r="X1801"/>
      <c r="Y1801"/>
      <c r="Z1801"/>
      <c r="AA1801"/>
      <c r="AB1801"/>
      <c r="AC1801"/>
    </row>
    <row r="1802" spans="11:29" x14ac:dyDescent="0.45">
      <c r="K1802"/>
      <c r="S1802"/>
      <c r="T1802"/>
      <c r="U1802"/>
      <c r="V1802"/>
      <c r="W1802"/>
      <c r="X1802"/>
      <c r="Y1802"/>
      <c r="Z1802"/>
      <c r="AA1802"/>
      <c r="AB1802"/>
      <c r="AC1802"/>
    </row>
    <row r="1803" spans="11:29" x14ac:dyDescent="0.45">
      <c r="K1803"/>
      <c r="S1803"/>
      <c r="T1803"/>
      <c r="U1803"/>
      <c r="V1803"/>
      <c r="W1803"/>
      <c r="X1803"/>
      <c r="Y1803"/>
      <c r="Z1803"/>
      <c r="AA1803"/>
      <c r="AB1803"/>
      <c r="AC1803"/>
    </row>
    <row r="1804" spans="11:29" x14ac:dyDescent="0.45">
      <c r="K1804"/>
      <c r="S1804"/>
      <c r="T1804"/>
      <c r="U1804"/>
      <c r="V1804"/>
      <c r="W1804"/>
      <c r="X1804"/>
      <c r="Y1804"/>
      <c r="Z1804"/>
      <c r="AA1804"/>
      <c r="AB1804"/>
      <c r="AC1804"/>
    </row>
    <row r="1805" spans="11:29" x14ac:dyDescent="0.45">
      <c r="K1805"/>
      <c r="S1805"/>
      <c r="T1805"/>
      <c r="U1805"/>
      <c r="V1805"/>
      <c r="W1805"/>
      <c r="X1805"/>
      <c r="Y1805"/>
      <c r="Z1805"/>
      <c r="AA1805"/>
      <c r="AB1805"/>
      <c r="AC1805"/>
    </row>
    <row r="1806" spans="11:29" x14ac:dyDescent="0.45">
      <c r="K1806"/>
      <c r="S1806"/>
      <c r="T1806"/>
      <c r="U1806"/>
      <c r="V1806"/>
      <c r="W1806"/>
      <c r="X1806"/>
      <c r="Y1806"/>
      <c r="Z1806"/>
      <c r="AA1806"/>
      <c r="AB1806"/>
      <c r="AC1806"/>
    </row>
    <row r="1807" spans="11:29" x14ac:dyDescent="0.45">
      <c r="K1807"/>
      <c r="S1807"/>
      <c r="T1807"/>
      <c r="U1807"/>
      <c r="V1807"/>
      <c r="W1807"/>
      <c r="X1807"/>
      <c r="Y1807"/>
      <c r="Z1807"/>
      <c r="AA1807"/>
      <c r="AB1807"/>
      <c r="AC1807"/>
    </row>
    <row r="1808" spans="11:29" x14ac:dyDescent="0.45">
      <c r="K1808"/>
      <c r="S1808"/>
      <c r="T1808"/>
      <c r="U1808"/>
      <c r="V1808"/>
      <c r="W1808"/>
      <c r="X1808"/>
      <c r="Y1808"/>
      <c r="Z1808"/>
      <c r="AA1808"/>
      <c r="AB1808"/>
      <c r="AC1808"/>
    </row>
    <row r="1809" spans="11:29" x14ac:dyDescent="0.45">
      <c r="K1809"/>
      <c r="S1809"/>
      <c r="T1809"/>
      <c r="U1809"/>
      <c r="V1809"/>
      <c r="W1809"/>
      <c r="X1809"/>
      <c r="Y1809"/>
      <c r="Z1809"/>
      <c r="AA1809"/>
      <c r="AB1809"/>
      <c r="AC1809"/>
    </row>
    <row r="1810" spans="11:29" x14ac:dyDescent="0.45">
      <c r="K1810"/>
      <c r="S1810"/>
      <c r="T1810"/>
      <c r="U1810"/>
      <c r="V1810"/>
      <c r="W1810"/>
      <c r="X1810"/>
      <c r="Y1810"/>
      <c r="Z1810"/>
      <c r="AA1810"/>
      <c r="AB1810"/>
      <c r="AC1810"/>
    </row>
    <row r="1811" spans="11:29" x14ac:dyDescent="0.45">
      <c r="K1811"/>
      <c r="S1811"/>
      <c r="T1811"/>
      <c r="U1811"/>
      <c r="V1811"/>
      <c r="W1811"/>
      <c r="X1811"/>
      <c r="Y1811"/>
      <c r="Z1811"/>
      <c r="AA1811"/>
      <c r="AB1811"/>
      <c r="AC1811"/>
    </row>
    <row r="1812" spans="11:29" x14ac:dyDescent="0.45">
      <c r="K1812"/>
      <c r="S1812"/>
      <c r="T1812"/>
      <c r="U1812"/>
      <c r="V1812"/>
      <c r="W1812"/>
      <c r="X1812"/>
      <c r="Y1812"/>
      <c r="Z1812"/>
      <c r="AA1812"/>
      <c r="AB1812"/>
      <c r="AC1812"/>
    </row>
    <row r="1813" spans="11:29" x14ac:dyDescent="0.45">
      <c r="K1813"/>
      <c r="S1813"/>
      <c r="T1813"/>
      <c r="U1813"/>
      <c r="V1813"/>
      <c r="W1813"/>
      <c r="X1813"/>
      <c r="Y1813"/>
      <c r="Z1813"/>
      <c r="AA1813"/>
      <c r="AB1813"/>
      <c r="AC1813"/>
    </row>
    <row r="1814" spans="11:29" x14ac:dyDescent="0.45">
      <c r="K1814"/>
      <c r="S1814"/>
      <c r="T1814"/>
      <c r="U1814"/>
      <c r="V1814"/>
      <c r="W1814"/>
      <c r="X1814"/>
      <c r="Y1814"/>
      <c r="Z1814"/>
      <c r="AA1814"/>
      <c r="AB1814"/>
      <c r="AC1814"/>
    </row>
    <row r="1815" spans="11:29" x14ac:dyDescent="0.45">
      <c r="K1815"/>
      <c r="S1815"/>
      <c r="T1815"/>
      <c r="U1815"/>
      <c r="V1815"/>
      <c r="W1815"/>
      <c r="X1815"/>
      <c r="Y1815"/>
      <c r="Z1815"/>
      <c r="AA1815"/>
      <c r="AB1815"/>
      <c r="AC1815"/>
    </row>
    <row r="1816" spans="11:29" x14ac:dyDescent="0.45">
      <c r="K1816"/>
      <c r="S1816"/>
      <c r="T1816"/>
      <c r="U1816"/>
      <c r="V1816"/>
      <c r="W1816"/>
      <c r="X1816"/>
      <c r="Y1816"/>
      <c r="Z1816"/>
      <c r="AA1816"/>
      <c r="AB1816"/>
      <c r="AC1816"/>
    </row>
    <row r="1817" spans="11:29" x14ac:dyDescent="0.45">
      <c r="K1817"/>
      <c r="S1817"/>
      <c r="T1817"/>
      <c r="U1817"/>
      <c r="V1817"/>
      <c r="W1817"/>
      <c r="X1817"/>
      <c r="Y1817"/>
      <c r="Z1817"/>
      <c r="AA1817"/>
      <c r="AB1817"/>
      <c r="AC1817"/>
    </row>
    <row r="1818" spans="11:29" x14ac:dyDescent="0.45">
      <c r="K1818"/>
      <c r="S1818"/>
      <c r="T1818"/>
      <c r="U1818"/>
      <c r="V1818"/>
      <c r="W1818"/>
      <c r="X1818"/>
      <c r="Y1818"/>
      <c r="Z1818"/>
      <c r="AA1818"/>
      <c r="AB1818"/>
      <c r="AC1818"/>
    </row>
    <row r="1819" spans="11:29" x14ac:dyDescent="0.45">
      <c r="K1819"/>
      <c r="S1819"/>
      <c r="T1819"/>
      <c r="U1819"/>
      <c r="V1819"/>
      <c r="W1819"/>
      <c r="X1819"/>
      <c r="Y1819"/>
      <c r="Z1819"/>
      <c r="AA1819"/>
      <c r="AB1819"/>
      <c r="AC1819"/>
    </row>
    <row r="1820" spans="11:29" x14ac:dyDescent="0.45">
      <c r="K1820"/>
      <c r="S1820"/>
      <c r="T1820"/>
      <c r="U1820"/>
      <c r="V1820"/>
      <c r="W1820"/>
      <c r="X1820"/>
      <c r="Y1820"/>
      <c r="Z1820"/>
      <c r="AA1820"/>
      <c r="AB1820"/>
      <c r="AC1820"/>
    </row>
    <row r="1821" spans="11:29" x14ac:dyDescent="0.45">
      <c r="K1821"/>
      <c r="S1821"/>
      <c r="T1821"/>
      <c r="U1821"/>
      <c r="V1821"/>
      <c r="W1821"/>
      <c r="X1821"/>
      <c r="Y1821"/>
      <c r="Z1821"/>
      <c r="AA1821"/>
      <c r="AB1821"/>
      <c r="AC1821"/>
    </row>
    <row r="1822" spans="11:29" x14ac:dyDescent="0.45">
      <c r="K1822"/>
      <c r="S1822"/>
      <c r="T1822"/>
      <c r="U1822"/>
      <c r="V1822"/>
      <c r="W1822"/>
      <c r="X1822"/>
      <c r="Y1822"/>
      <c r="Z1822"/>
      <c r="AA1822"/>
      <c r="AB1822"/>
      <c r="AC1822"/>
    </row>
    <row r="1823" spans="11:29" x14ac:dyDescent="0.45">
      <c r="K1823"/>
      <c r="S1823"/>
      <c r="T1823"/>
      <c r="U1823"/>
      <c r="V1823"/>
      <c r="W1823"/>
      <c r="X1823"/>
      <c r="Y1823"/>
      <c r="Z1823"/>
      <c r="AA1823"/>
      <c r="AB1823"/>
      <c r="AC1823"/>
    </row>
    <row r="1824" spans="11:29" x14ac:dyDescent="0.45">
      <c r="K1824"/>
      <c r="S1824"/>
      <c r="T1824"/>
      <c r="U1824"/>
      <c r="V1824"/>
      <c r="W1824"/>
      <c r="X1824"/>
      <c r="Y1824"/>
      <c r="Z1824"/>
      <c r="AA1824"/>
      <c r="AB1824"/>
      <c r="AC1824"/>
    </row>
    <row r="1825" spans="11:29" x14ac:dyDescent="0.45">
      <c r="K1825"/>
      <c r="S1825"/>
      <c r="T1825"/>
      <c r="U1825"/>
      <c r="V1825"/>
      <c r="W1825"/>
      <c r="X1825"/>
      <c r="Y1825"/>
      <c r="Z1825"/>
      <c r="AA1825"/>
      <c r="AB1825"/>
      <c r="AC1825"/>
    </row>
    <row r="1826" spans="11:29" x14ac:dyDescent="0.45">
      <c r="K1826"/>
      <c r="S1826"/>
      <c r="T1826"/>
      <c r="U1826"/>
      <c r="V1826"/>
      <c r="W1826"/>
      <c r="X1826"/>
      <c r="Y1826"/>
      <c r="Z1826"/>
      <c r="AA1826"/>
      <c r="AB1826"/>
      <c r="AC1826"/>
    </row>
    <row r="1827" spans="11:29" x14ac:dyDescent="0.45">
      <c r="K1827"/>
      <c r="S1827"/>
      <c r="T1827"/>
      <c r="U1827"/>
      <c r="V1827"/>
      <c r="W1827"/>
      <c r="X1827"/>
      <c r="Y1827"/>
      <c r="Z1827"/>
      <c r="AA1827"/>
      <c r="AB1827"/>
      <c r="AC1827"/>
    </row>
    <row r="1828" spans="11:29" x14ac:dyDescent="0.45">
      <c r="K1828"/>
      <c r="S1828"/>
      <c r="T1828"/>
      <c r="U1828"/>
      <c r="V1828"/>
      <c r="W1828"/>
      <c r="X1828"/>
      <c r="Y1828"/>
      <c r="Z1828"/>
      <c r="AA1828"/>
      <c r="AB1828"/>
      <c r="AC1828"/>
    </row>
    <row r="1829" spans="11:29" x14ac:dyDescent="0.45">
      <c r="K1829"/>
      <c r="S1829"/>
      <c r="T1829"/>
      <c r="U1829"/>
      <c r="V1829"/>
      <c r="W1829"/>
      <c r="X1829"/>
      <c r="Y1829"/>
      <c r="Z1829"/>
      <c r="AA1829"/>
      <c r="AB1829"/>
      <c r="AC1829"/>
    </row>
    <row r="1830" spans="11:29" x14ac:dyDescent="0.45">
      <c r="K1830"/>
      <c r="S1830"/>
      <c r="T1830"/>
      <c r="U1830"/>
      <c r="V1830"/>
      <c r="W1830"/>
      <c r="X1830"/>
      <c r="Y1830"/>
      <c r="Z1830"/>
      <c r="AA1830"/>
      <c r="AB1830"/>
      <c r="AC1830"/>
    </row>
    <row r="1831" spans="11:29" x14ac:dyDescent="0.45">
      <c r="K1831"/>
      <c r="S1831"/>
      <c r="T1831"/>
      <c r="U1831"/>
      <c r="V1831"/>
      <c r="W1831"/>
      <c r="X1831"/>
      <c r="Y1831"/>
      <c r="Z1831"/>
      <c r="AA1831"/>
      <c r="AB1831"/>
      <c r="AC1831"/>
    </row>
    <row r="1832" spans="11:29" x14ac:dyDescent="0.45">
      <c r="K1832"/>
      <c r="S1832"/>
      <c r="T1832"/>
      <c r="U1832"/>
      <c r="V1832"/>
      <c r="W1832"/>
      <c r="X1832"/>
      <c r="Y1832"/>
      <c r="Z1832"/>
      <c r="AA1832"/>
      <c r="AB1832"/>
      <c r="AC1832"/>
    </row>
    <row r="1833" spans="11:29" x14ac:dyDescent="0.45">
      <c r="K1833"/>
      <c r="S1833"/>
      <c r="T1833"/>
      <c r="U1833"/>
      <c r="V1833"/>
      <c r="W1833"/>
      <c r="X1833"/>
      <c r="Y1833"/>
      <c r="Z1833"/>
      <c r="AA1833"/>
      <c r="AB1833"/>
      <c r="AC1833"/>
    </row>
    <row r="1834" spans="11:29" x14ac:dyDescent="0.45">
      <c r="K1834"/>
      <c r="S1834"/>
      <c r="T1834"/>
      <c r="U1834"/>
      <c r="V1834"/>
      <c r="W1834"/>
      <c r="X1834"/>
      <c r="Y1834"/>
      <c r="Z1834"/>
      <c r="AA1834"/>
      <c r="AB1834"/>
      <c r="AC1834"/>
    </row>
    <row r="1835" spans="11:29" x14ac:dyDescent="0.45">
      <c r="K1835"/>
      <c r="S1835"/>
      <c r="T1835"/>
      <c r="U1835"/>
      <c r="V1835"/>
      <c r="W1835"/>
      <c r="X1835"/>
      <c r="Y1835"/>
      <c r="Z1835"/>
      <c r="AA1835"/>
      <c r="AB1835"/>
      <c r="AC1835"/>
    </row>
    <row r="1836" spans="11:29" x14ac:dyDescent="0.45">
      <c r="K1836"/>
      <c r="S1836"/>
      <c r="T1836"/>
      <c r="U1836"/>
      <c r="V1836"/>
      <c r="W1836"/>
      <c r="X1836"/>
      <c r="Y1836"/>
      <c r="Z1836"/>
      <c r="AA1836"/>
      <c r="AB1836"/>
      <c r="AC1836"/>
    </row>
    <row r="1837" spans="11:29" x14ac:dyDescent="0.45">
      <c r="K1837"/>
      <c r="S1837"/>
      <c r="T1837"/>
      <c r="U1837"/>
      <c r="V1837"/>
      <c r="W1837"/>
      <c r="X1837"/>
      <c r="Y1837"/>
      <c r="Z1837"/>
      <c r="AA1837"/>
      <c r="AB1837"/>
      <c r="AC1837"/>
    </row>
    <row r="1838" spans="11:29" x14ac:dyDescent="0.45">
      <c r="K1838"/>
      <c r="S1838"/>
      <c r="T1838"/>
      <c r="U1838"/>
      <c r="V1838"/>
      <c r="W1838"/>
      <c r="X1838"/>
      <c r="Y1838"/>
      <c r="Z1838"/>
      <c r="AA1838"/>
      <c r="AB1838"/>
      <c r="AC1838"/>
    </row>
    <row r="1839" spans="11:29" x14ac:dyDescent="0.45">
      <c r="K1839"/>
      <c r="S1839"/>
      <c r="T1839"/>
      <c r="U1839"/>
      <c r="V1839"/>
      <c r="W1839"/>
      <c r="X1839"/>
      <c r="Y1839"/>
      <c r="Z1839"/>
      <c r="AA1839"/>
      <c r="AB1839"/>
      <c r="AC1839"/>
    </row>
    <row r="1840" spans="11:29" x14ac:dyDescent="0.45">
      <c r="K1840"/>
      <c r="S1840"/>
      <c r="T1840"/>
      <c r="U1840"/>
      <c r="V1840"/>
      <c r="W1840"/>
      <c r="X1840"/>
      <c r="Y1840"/>
      <c r="Z1840"/>
      <c r="AA1840"/>
      <c r="AB1840"/>
      <c r="AC1840"/>
    </row>
    <row r="1841" spans="11:29" x14ac:dyDescent="0.45">
      <c r="K1841"/>
      <c r="S1841"/>
      <c r="T1841"/>
      <c r="U1841"/>
      <c r="V1841"/>
      <c r="W1841"/>
      <c r="X1841"/>
      <c r="Y1841"/>
      <c r="Z1841"/>
      <c r="AA1841"/>
      <c r="AB1841"/>
      <c r="AC1841"/>
    </row>
    <row r="1842" spans="11:29" x14ac:dyDescent="0.45">
      <c r="K1842"/>
      <c r="S1842"/>
      <c r="T1842"/>
      <c r="U1842"/>
      <c r="V1842"/>
      <c r="W1842"/>
      <c r="X1842"/>
      <c r="Y1842"/>
      <c r="Z1842"/>
      <c r="AA1842"/>
      <c r="AB1842"/>
      <c r="AC1842"/>
    </row>
    <row r="1843" spans="11:29" x14ac:dyDescent="0.45">
      <c r="K1843"/>
      <c r="S1843"/>
      <c r="T1843"/>
      <c r="U1843"/>
      <c r="V1843"/>
      <c r="W1843"/>
      <c r="X1843"/>
      <c r="Y1843"/>
      <c r="Z1843"/>
      <c r="AA1843"/>
      <c r="AB1843"/>
      <c r="AC1843"/>
    </row>
    <row r="1844" spans="11:29" x14ac:dyDescent="0.45">
      <c r="K1844"/>
      <c r="S1844"/>
      <c r="T1844"/>
      <c r="U1844"/>
      <c r="V1844"/>
      <c r="W1844"/>
      <c r="X1844"/>
      <c r="Y1844"/>
      <c r="Z1844"/>
      <c r="AA1844"/>
      <c r="AB1844"/>
      <c r="AC1844"/>
    </row>
    <row r="1845" spans="11:29" x14ac:dyDescent="0.45">
      <c r="K1845"/>
      <c r="S1845"/>
      <c r="T1845"/>
      <c r="U1845"/>
      <c r="V1845"/>
      <c r="W1845"/>
      <c r="X1845"/>
      <c r="Y1845"/>
      <c r="Z1845"/>
      <c r="AA1845"/>
      <c r="AB1845"/>
      <c r="AC1845"/>
    </row>
    <row r="1846" spans="11:29" x14ac:dyDescent="0.45">
      <c r="K1846"/>
      <c r="S1846"/>
      <c r="T1846"/>
      <c r="U1846"/>
      <c r="V1846"/>
      <c r="W1846"/>
      <c r="X1846"/>
      <c r="Y1846"/>
      <c r="Z1846"/>
      <c r="AA1846"/>
      <c r="AB1846"/>
      <c r="AC1846"/>
    </row>
    <row r="1847" spans="11:29" x14ac:dyDescent="0.45">
      <c r="K1847"/>
      <c r="S1847"/>
      <c r="T1847"/>
      <c r="U1847"/>
      <c r="V1847"/>
      <c r="W1847"/>
      <c r="X1847"/>
      <c r="Y1847"/>
      <c r="Z1847"/>
      <c r="AA1847"/>
      <c r="AB1847"/>
      <c r="AC1847"/>
    </row>
    <row r="1848" spans="11:29" x14ac:dyDescent="0.45">
      <c r="K1848"/>
      <c r="S1848"/>
      <c r="T1848"/>
      <c r="U1848"/>
      <c r="V1848"/>
      <c r="W1848"/>
      <c r="X1848"/>
      <c r="Y1848"/>
      <c r="Z1848"/>
      <c r="AA1848"/>
      <c r="AB1848"/>
      <c r="AC1848"/>
    </row>
    <row r="1849" spans="11:29" x14ac:dyDescent="0.45">
      <c r="K1849"/>
      <c r="S1849"/>
      <c r="T1849"/>
      <c r="U1849"/>
      <c r="V1849"/>
      <c r="W1849"/>
      <c r="X1849"/>
      <c r="Y1849"/>
      <c r="Z1849"/>
      <c r="AA1849"/>
      <c r="AB1849"/>
      <c r="AC1849"/>
    </row>
    <row r="1850" spans="11:29" x14ac:dyDescent="0.45">
      <c r="K1850"/>
      <c r="S1850"/>
      <c r="T1850"/>
      <c r="U1850"/>
      <c r="V1850"/>
      <c r="W1850"/>
      <c r="X1850"/>
      <c r="Y1850"/>
      <c r="Z1850"/>
      <c r="AA1850"/>
      <c r="AB1850"/>
      <c r="AC1850"/>
    </row>
    <row r="1851" spans="11:29" x14ac:dyDescent="0.45">
      <c r="K1851"/>
      <c r="S1851"/>
      <c r="T1851"/>
      <c r="U1851"/>
      <c r="V1851"/>
      <c r="W1851"/>
      <c r="X1851"/>
      <c r="Y1851"/>
      <c r="Z1851"/>
      <c r="AA1851"/>
      <c r="AB1851"/>
      <c r="AC1851"/>
    </row>
    <row r="1852" spans="11:29" x14ac:dyDescent="0.45">
      <c r="K1852"/>
      <c r="S1852"/>
      <c r="T1852"/>
      <c r="U1852"/>
      <c r="V1852"/>
      <c r="W1852"/>
      <c r="X1852"/>
      <c r="Y1852"/>
      <c r="Z1852"/>
      <c r="AA1852"/>
      <c r="AB1852"/>
      <c r="AC1852"/>
    </row>
    <row r="1853" spans="11:29" x14ac:dyDescent="0.45">
      <c r="K1853"/>
      <c r="S1853"/>
      <c r="T1853"/>
      <c r="U1853"/>
      <c r="V1853"/>
      <c r="W1853"/>
      <c r="X1853"/>
      <c r="Y1853"/>
      <c r="Z1853"/>
      <c r="AA1853"/>
      <c r="AB1853"/>
      <c r="AC1853"/>
    </row>
    <row r="1854" spans="11:29" x14ac:dyDescent="0.45">
      <c r="K1854"/>
      <c r="S1854"/>
      <c r="T1854"/>
      <c r="U1854"/>
      <c r="V1854"/>
      <c r="W1854"/>
      <c r="X1854"/>
      <c r="Y1854"/>
      <c r="Z1854"/>
      <c r="AA1854"/>
      <c r="AB1854"/>
      <c r="AC1854"/>
    </row>
    <row r="1855" spans="11:29" x14ac:dyDescent="0.45">
      <c r="K1855"/>
      <c r="S1855"/>
      <c r="T1855"/>
      <c r="U1855"/>
      <c r="V1855"/>
      <c r="W1855"/>
      <c r="X1855"/>
      <c r="Y1855"/>
      <c r="Z1855"/>
      <c r="AA1855"/>
      <c r="AB1855"/>
      <c r="AC1855"/>
    </row>
    <row r="1856" spans="11:29" x14ac:dyDescent="0.45">
      <c r="K1856"/>
      <c r="S1856"/>
      <c r="T1856"/>
      <c r="U1856"/>
      <c r="V1856"/>
      <c r="W1856"/>
      <c r="X1856"/>
      <c r="Y1856"/>
      <c r="Z1856"/>
      <c r="AA1856"/>
      <c r="AB1856"/>
      <c r="AC1856"/>
    </row>
    <row r="1857" spans="11:29" x14ac:dyDescent="0.45">
      <c r="K1857"/>
      <c r="S1857"/>
      <c r="T1857"/>
      <c r="U1857"/>
      <c r="V1857"/>
      <c r="W1857"/>
      <c r="X1857"/>
      <c r="Y1857"/>
      <c r="Z1857"/>
      <c r="AA1857"/>
      <c r="AB1857"/>
      <c r="AC1857"/>
    </row>
    <row r="1858" spans="11:29" x14ac:dyDescent="0.45">
      <c r="K1858"/>
      <c r="S1858"/>
      <c r="T1858"/>
      <c r="U1858"/>
      <c r="V1858"/>
      <c r="W1858"/>
      <c r="X1858"/>
      <c r="Y1858"/>
      <c r="Z1858"/>
      <c r="AA1858"/>
      <c r="AB1858"/>
      <c r="AC1858"/>
    </row>
    <row r="1859" spans="11:29" x14ac:dyDescent="0.45">
      <c r="K1859"/>
      <c r="S1859"/>
      <c r="T1859"/>
      <c r="U1859"/>
      <c r="V1859"/>
      <c r="W1859"/>
      <c r="X1859"/>
      <c r="Y1859"/>
      <c r="Z1859"/>
      <c r="AA1859"/>
      <c r="AB1859"/>
      <c r="AC1859"/>
    </row>
    <row r="1860" spans="11:29" x14ac:dyDescent="0.45">
      <c r="K1860"/>
      <c r="S1860"/>
      <c r="T1860"/>
      <c r="U1860"/>
      <c r="V1860"/>
      <c r="W1860"/>
      <c r="X1860"/>
      <c r="Y1860"/>
      <c r="Z1860"/>
      <c r="AA1860"/>
      <c r="AB1860"/>
      <c r="AC1860"/>
    </row>
    <row r="1861" spans="11:29" x14ac:dyDescent="0.45">
      <c r="K1861"/>
      <c r="S1861"/>
      <c r="T1861"/>
      <c r="U1861"/>
      <c r="V1861"/>
      <c r="W1861"/>
      <c r="X1861"/>
      <c r="Y1861"/>
      <c r="Z1861"/>
      <c r="AA1861"/>
      <c r="AB1861"/>
      <c r="AC1861"/>
    </row>
    <row r="1862" spans="11:29" x14ac:dyDescent="0.45">
      <c r="K1862"/>
      <c r="S1862"/>
      <c r="T1862"/>
      <c r="U1862"/>
      <c r="V1862"/>
      <c r="W1862"/>
      <c r="X1862"/>
      <c r="Y1862"/>
      <c r="Z1862"/>
      <c r="AA1862"/>
      <c r="AB1862"/>
      <c r="AC1862"/>
    </row>
    <row r="1863" spans="11:29" x14ac:dyDescent="0.45">
      <c r="K1863"/>
      <c r="S1863"/>
      <c r="T1863"/>
      <c r="U1863"/>
      <c r="V1863"/>
      <c r="W1863"/>
      <c r="X1863"/>
      <c r="Y1863"/>
      <c r="Z1863"/>
      <c r="AA1863"/>
      <c r="AB1863"/>
      <c r="AC1863"/>
    </row>
    <row r="1864" spans="11:29" x14ac:dyDescent="0.45">
      <c r="K1864"/>
      <c r="S1864"/>
      <c r="T1864"/>
      <c r="U1864"/>
      <c r="V1864"/>
      <c r="W1864"/>
      <c r="X1864"/>
      <c r="Y1864"/>
      <c r="Z1864"/>
      <c r="AA1864"/>
      <c r="AB1864"/>
      <c r="AC1864"/>
    </row>
    <row r="1865" spans="11:29" x14ac:dyDescent="0.45">
      <c r="K1865"/>
      <c r="S1865"/>
      <c r="T1865"/>
      <c r="U1865"/>
      <c r="V1865"/>
      <c r="W1865"/>
      <c r="X1865"/>
      <c r="Y1865"/>
      <c r="Z1865"/>
      <c r="AA1865"/>
      <c r="AB1865"/>
      <c r="AC1865"/>
    </row>
    <row r="1866" spans="11:29" x14ac:dyDescent="0.45">
      <c r="K1866"/>
      <c r="S1866"/>
      <c r="T1866"/>
      <c r="U1866"/>
      <c r="V1866"/>
      <c r="W1866"/>
      <c r="X1866"/>
      <c r="Y1866"/>
      <c r="Z1866"/>
      <c r="AA1866"/>
      <c r="AB1866"/>
      <c r="AC1866"/>
    </row>
    <row r="1867" spans="11:29" x14ac:dyDescent="0.45">
      <c r="K1867"/>
      <c r="S1867"/>
      <c r="T1867"/>
      <c r="U1867"/>
      <c r="V1867"/>
      <c r="W1867"/>
      <c r="X1867"/>
      <c r="Y1867"/>
      <c r="Z1867"/>
      <c r="AA1867"/>
      <c r="AB1867"/>
      <c r="AC1867"/>
    </row>
    <row r="1868" spans="11:29" x14ac:dyDescent="0.45">
      <c r="K1868"/>
      <c r="S1868"/>
      <c r="T1868"/>
      <c r="U1868"/>
      <c r="V1868"/>
      <c r="W1868"/>
      <c r="X1868"/>
      <c r="Y1868"/>
      <c r="Z1868"/>
      <c r="AA1868"/>
      <c r="AB1868"/>
      <c r="AC1868"/>
    </row>
    <row r="1869" spans="11:29" x14ac:dyDescent="0.45">
      <c r="K1869"/>
      <c r="S1869"/>
      <c r="T1869"/>
      <c r="U1869"/>
      <c r="V1869"/>
      <c r="W1869"/>
      <c r="X1869"/>
      <c r="Y1869"/>
      <c r="Z1869"/>
      <c r="AA1869"/>
      <c r="AB1869"/>
      <c r="AC1869"/>
    </row>
    <row r="1870" spans="11:29" x14ac:dyDescent="0.45">
      <c r="K1870"/>
      <c r="S1870"/>
      <c r="T1870"/>
      <c r="U1870"/>
      <c r="V1870"/>
      <c r="W1870"/>
      <c r="X1870"/>
      <c r="Y1870"/>
      <c r="Z1870"/>
      <c r="AA1870"/>
      <c r="AB1870"/>
      <c r="AC1870"/>
    </row>
    <row r="1871" spans="11:29" x14ac:dyDescent="0.45">
      <c r="K1871"/>
      <c r="S1871"/>
      <c r="T1871"/>
      <c r="U1871"/>
      <c r="V1871"/>
      <c r="W1871"/>
      <c r="X1871"/>
      <c r="Y1871"/>
      <c r="Z1871"/>
      <c r="AA1871"/>
      <c r="AB1871"/>
      <c r="AC1871"/>
    </row>
    <row r="1872" spans="11:29" x14ac:dyDescent="0.45">
      <c r="K1872"/>
      <c r="S1872"/>
      <c r="T1872"/>
      <c r="U1872"/>
      <c r="V1872"/>
      <c r="W1872"/>
      <c r="X1872"/>
      <c r="Y1872"/>
      <c r="Z1872"/>
      <c r="AA1872"/>
      <c r="AB1872"/>
      <c r="AC1872"/>
    </row>
    <row r="1873" spans="11:29" x14ac:dyDescent="0.45">
      <c r="K1873"/>
      <c r="S1873"/>
      <c r="T1873"/>
      <c r="U1873"/>
      <c r="V1873"/>
      <c r="W1873"/>
      <c r="X1873"/>
      <c r="Y1873"/>
      <c r="Z1873"/>
      <c r="AA1873"/>
      <c r="AB1873"/>
      <c r="AC1873"/>
    </row>
    <row r="1874" spans="11:29" x14ac:dyDescent="0.45">
      <c r="K1874"/>
      <c r="S1874"/>
      <c r="T1874"/>
      <c r="U1874"/>
      <c r="V1874"/>
      <c r="W1874"/>
      <c r="X1874"/>
      <c r="Y1874"/>
      <c r="Z1874"/>
      <c r="AA1874"/>
      <c r="AB1874"/>
      <c r="AC1874"/>
    </row>
    <row r="1875" spans="11:29" x14ac:dyDescent="0.45">
      <c r="K1875"/>
      <c r="S1875"/>
      <c r="T1875"/>
      <c r="U1875"/>
      <c r="V1875"/>
      <c r="W1875"/>
      <c r="X1875"/>
      <c r="Y1875"/>
      <c r="Z1875"/>
      <c r="AA1875"/>
      <c r="AB1875"/>
      <c r="AC1875"/>
    </row>
    <row r="1876" spans="11:29" x14ac:dyDescent="0.45">
      <c r="K1876"/>
      <c r="S1876"/>
      <c r="T1876"/>
      <c r="U1876"/>
      <c r="V1876"/>
      <c r="W1876"/>
      <c r="X1876"/>
      <c r="Y1876"/>
      <c r="Z1876"/>
      <c r="AA1876"/>
      <c r="AB1876"/>
      <c r="AC1876"/>
    </row>
    <row r="1877" spans="11:29" x14ac:dyDescent="0.45">
      <c r="K1877"/>
      <c r="S1877"/>
      <c r="T1877"/>
      <c r="U1877"/>
      <c r="V1877"/>
      <c r="W1877"/>
      <c r="X1877"/>
      <c r="Y1877"/>
      <c r="Z1877"/>
      <c r="AA1877"/>
      <c r="AB1877"/>
      <c r="AC1877"/>
    </row>
    <row r="1878" spans="11:29" x14ac:dyDescent="0.45">
      <c r="K1878"/>
      <c r="S1878"/>
      <c r="T1878"/>
      <c r="U1878"/>
      <c r="V1878"/>
      <c r="W1878"/>
      <c r="X1878"/>
      <c r="Y1878"/>
      <c r="Z1878"/>
      <c r="AA1878"/>
      <c r="AB1878"/>
      <c r="AC1878"/>
    </row>
    <row r="1879" spans="11:29" x14ac:dyDescent="0.45">
      <c r="K1879"/>
      <c r="S1879"/>
      <c r="T1879"/>
      <c r="U1879"/>
      <c r="V1879"/>
      <c r="W1879"/>
      <c r="X1879"/>
      <c r="Y1879"/>
      <c r="Z1879"/>
      <c r="AA1879"/>
      <c r="AB1879"/>
      <c r="AC1879"/>
    </row>
    <row r="1880" spans="11:29" x14ac:dyDescent="0.45">
      <c r="K1880"/>
      <c r="S1880"/>
      <c r="T1880"/>
      <c r="U1880"/>
      <c r="V1880"/>
      <c r="W1880"/>
      <c r="X1880"/>
      <c r="Y1880"/>
      <c r="Z1880"/>
      <c r="AA1880"/>
      <c r="AB1880"/>
      <c r="AC1880"/>
    </row>
    <row r="1881" spans="11:29" x14ac:dyDescent="0.45">
      <c r="K1881"/>
      <c r="S1881"/>
      <c r="T1881"/>
      <c r="U1881"/>
      <c r="V1881"/>
      <c r="W1881"/>
      <c r="X1881"/>
      <c r="Y1881"/>
      <c r="Z1881"/>
      <c r="AA1881"/>
      <c r="AB1881"/>
      <c r="AC1881"/>
    </row>
    <row r="1882" spans="11:29" x14ac:dyDescent="0.45">
      <c r="K1882"/>
      <c r="S1882"/>
      <c r="T1882"/>
      <c r="U1882"/>
      <c r="V1882"/>
      <c r="W1882"/>
      <c r="X1882"/>
      <c r="Y1882"/>
      <c r="Z1882"/>
      <c r="AA1882"/>
      <c r="AB1882"/>
      <c r="AC1882"/>
    </row>
    <row r="1883" spans="11:29" x14ac:dyDescent="0.45">
      <c r="K1883"/>
      <c r="S1883"/>
      <c r="T1883"/>
      <c r="U1883"/>
      <c r="V1883"/>
      <c r="W1883"/>
      <c r="X1883"/>
      <c r="Y1883"/>
      <c r="Z1883"/>
      <c r="AA1883"/>
      <c r="AB1883"/>
      <c r="AC1883"/>
    </row>
    <row r="1884" spans="11:29" x14ac:dyDescent="0.45">
      <c r="K1884"/>
      <c r="S1884"/>
      <c r="T1884"/>
      <c r="U1884"/>
      <c r="V1884"/>
      <c r="W1884"/>
      <c r="X1884"/>
      <c r="Y1884"/>
      <c r="Z1884"/>
      <c r="AA1884"/>
      <c r="AB1884"/>
      <c r="AC1884"/>
    </row>
    <row r="1885" spans="11:29" x14ac:dyDescent="0.45">
      <c r="K1885"/>
      <c r="S1885"/>
      <c r="T1885"/>
      <c r="U1885"/>
      <c r="V1885"/>
      <c r="W1885"/>
      <c r="X1885"/>
      <c r="Y1885"/>
      <c r="Z1885"/>
      <c r="AA1885"/>
      <c r="AB1885"/>
      <c r="AC1885"/>
    </row>
    <row r="1886" spans="11:29" x14ac:dyDescent="0.45">
      <c r="K1886"/>
      <c r="S1886"/>
      <c r="T1886"/>
      <c r="U1886"/>
      <c r="V1886"/>
      <c r="W1886"/>
      <c r="X1886"/>
      <c r="Y1886"/>
      <c r="Z1886"/>
      <c r="AA1886"/>
      <c r="AB1886"/>
      <c r="AC1886"/>
    </row>
    <row r="1887" spans="11:29" x14ac:dyDescent="0.45">
      <c r="K1887"/>
      <c r="S1887"/>
      <c r="T1887"/>
      <c r="U1887"/>
      <c r="V1887"/>
      <c r="W1887"/>
      <c r="X1887"/>
      <c r="Y1887"/>
      <c r="Z1887"/>
      <c r="AA1887"/>
      <c r="AB1887"/>
      <c r="AC1887"/>
    </row>
    <row r="1888" spans="11:29" x14ac:dyDescent="0.45">
      <c r="K1888"/>
      <c r="S1888"/>
      <c r="T1888"/>
      <c r="U1888"/>
      <c r="V1888"/>
      <c r="W1888"/>
      <c r="X1888"/>
      <c r="Y1888"/>
      <c r="Z1888"/>
      <c r="AA1888"/>
      <c r="AB1888"/>
      <c r="AC1888"/>
    </row>
    <row r="1889" spans="11:29" x14ac:dyDescent="0.45">
      <c r="K1889"/>
      <c r="S1889"/>
      <c r="T1889"/>
      <c r="U1889"/>
      <c r="V1889"/>
      <c r="W1889"/>
      <c r="X1889"/>
      <c r="Y1889"/>
      <c r="Z1889"/>
      <c r="AA1889"/>
      <c r="AB1889"/>
      <c r="AC1889"/>
    </row>
    <row r="1890" spans="11:29" x14ac:dyDescent="0.45">
      <c r="K1890"/>
      <c r="S1890"/>
      <c r="T1890"/>
      <c r="U1890"/>
      <c r="V1890"/>
      <c r="W1890"/>
      <c r="X1890"/>
      <c r="Y1890"/>
      <c r="Z1890"/>
      <c r="AA1890"/>
      <c r="AB1890"/>
      <c r="AC1890"/>
    </row>
    <row r="1891" spans="11:29" x14ac:dyDescent="0.45">
      <c r="K1891"/>
      <c r="S1891"/>
      <c r="T1891"/>
      <c r="U1891"/>
      <c r="V1891"/>
      <c r="W1891"/>
      <c r="X1891"/>
      <c r="Y1891"/>
      <c r="Z1891"/>
      <c r="AA1891"/>
      <c r="AB1891"/>
      <c r="AC1891"/>
    </row>
    <row r="1892" spans="11:29" x14ac:dyDescent="0.45">
      <c r="K1892"/>
      <c r="S1892"/>
      <c r="T1892"/>
      <c r="U1892"/>
      <c r="V1892"/>
      <c r="W1892"/>
      <c r="X1892"/>
      <c r="Y1892"/>
      <c r="Z1892"/>
      <c r="AA1892"/>
      <c r="AB1892"/>
      <c r="AC1892"/>
    </row>
    <row r="1893" spans="11:29" x14ac:dyDescent="0.45">
      <c r="K1893"/>
      <c r="S1893"/>
      <c r="T1893"/>
      <c r="U1893"/>
      <c r="V1893"/>
      <c r="W1893"/>
      <c r="X1893"/>
      <c r="Y1893"/>
      <c r="Z1893"/>
      <c r="AA1893"/>
      <c r="AB1893"/>
      <c r="AC1893"/>
    </row>
    <row r="1894" spans="11:29" x14ac:dyDescent="0.45">
      <c r="K1894"/>
      <c r="S1894"/>
      <c r="T1894"/>
      <c r="U1894"/>
      <c r="V1894"/>
      <c r="W1894"/>
      <c r="X1894"/>
      <c r="Y1894"/>
      <c r="Z1894"/>
      <c r="AA1894"/>
      <c r="AB1894"/>
      <c r="AC1894"/>
    </row>
    <row r="1895" spans="11:29" x14ac:dyDescent="0.45">
      <c r="K1895"/>
      <c r="S1895"/>
      <c r="T1895"/>
      <c r="U1895"/>
      <c r="V1895"/>
      <c r="W1895"/>
      <c r="X1895"/>
      <c r="Y1895"/>
      <c r="Z1895"/>
      <c r="AA1895"/>
      <c r="AB1895"/>
      <c r="AC1895"/>
    </row>
    <row r="1896" spans="11:29" x14ac:dyDescent="0.45">
      <c r="K1896"/>
      <c r="S1896"/>
      <c r="T1896"/>
      <c r="U1896"/>
      <c r="V1896"/>
      <c r="W1896"/>
      <c r="X1896"/>
      <c r="Y1896"/>
      <c r="Z1896"/>
      <c r="AA1896"/>
      <c r="AB1896"/>
      <c r="AC1896"/>
    </row>
    <row r="1897" spans="11:29" x14ac:dyDescent="0.45">
      <c r="K1897"/>
      <c r="S1897"/>
      <c r="T1897"/>
      <c r="U1897"/>
      <c r="V1897"/>
      <c r="W1897"/>
      <c r="X1897"/>
      <c r="Y1897"/>
      <c r="Z1897"/>
      <c r="AA1897"/>
      <c r="AB1897"/>
      <c r="AC1897"/>
    </row>
    <row r="1898" spans="11:29" x14ac:dyDescent="0.45">
      <c r="K1898"/>
      <c r="S1898"/>
      <c r="T1898"/>
      <c r="U1898"/>
      <c r="V1898"/>
      <c r="W1898"/>
      <c r="X1898"/>
      <c r="Y1898"/>
      <c r="Z1898"/>
      <c r="AA1898"/>
      <c r="AB1898"/>
      <c r="AC1898"/>
    </row>
    <row r="1899" spans="11:29" x14ac:dyDescent="0.45">
      <c r="K1899"/>
      <c r="S1899"/>
      <c r="T1899"/>
      <c r="U1899"/>
      <c r="V1899"/>
      <c r="W1899"/>
      <c r="X1899"/>
      <c r="Y1899"/>
      <c r="Z1899"/>
      <c r="AA1899"/>
      <c r="AB1899"/>
      <c r="AC1899"/>
    </row>
    <row r="1900" spans="11:29" x14ac:dyDescent="0.45">
      <c r="K1900"/>
      <c r="S1900"/>
      <c r="T1900"/>
      <c r="U1900"/>
      <c r="V1900"/>
      <c r="W1900"/>
      <c r="X1900"/>
      <c r="Y1900"/>
      <c r="Z1900"/>
      <c r="AA1900"/>
      <c r="AB1900"/>
      <c r="AC1900"/>
    </row>
    <row r="1901" spans="11:29" x14ac:dyDescent="0.45">
      <c r="K1901"/>
      <c r="S1901"/>
      <c r="T1901"/>
      <c r="U1901"/>
      <c r="V1901"/>
      <c r="W1901"/>
      <c r="X1901"/>
      <c r="Y1901"/>
      <c r="Z1901"/>
      <c r="AA1901"/>
      <c r="AB1901"/>
      <c r="AC1901"/>
    </row>
    <row r="1902" spans="11:29" x14ac:dyDescent="0.45">
      <c r="K1902"/>
      <c r="S1902"/>
      <c r="T1902"/>
      <c r="U1902"/>
      <c r="V1902"/>
      <c r="W1902"/>
      <c r="X1902"/>
      <c r="Y1902"/>
      <c r="Z1902"/>
      <c r="AA1902"/>
      <c r="AB1902"/>
      <c r="AC1902"/>
    </row>
    <row r="1903" spans="11:29" x14ac:dyDescent="0.45">
      <c r="K1903"/>
      <c r="S1903"/>
      <c r="T1903"/>
      <c r="U1903"/>
      <c r="V1903"/>
      <c r="W1903"/>
      <c r="X1903"/>
      <c r="Y1903"/>
      <c r="Z1903"/>
      <c r="AA1903"/>
      <c r="AB1903"/>
      <c r="AC1903"/>
    </row>
    <row r="1904" spans="11:29" x14ac:dyDescent="0.45">
      <c r="K1904"/>
      <c r="S1904"/>
      <c r="T1904"/>
      <c r="U1904"/>
      <c r="V1904"/>
      <c r="W1904"/>
      <c r="X1904"/>
      <c r="Y1904"/>
      <c r="Z1904"/>
      <c r="AA1904"/>
      <c r="AB1904"/>
      <c r="AC1904"/>
    </row>
    <row r="1905" spans="11:29" x14ac:dyDescent="0.45">
      <c r="K1905"/>
      <c r="S1905"/>
      <c r="T1905"/>
      <c r="U1905"/>
      <c r="V1905"/>
      <c r="W1905"/>
      <c r="X1905"/>
      <c r="Y1905"/>
      <c r="Z1905"/>
      <c r="AA1905"/>
      <c r="AB1905"/>
      <c r="AC1905"/>
    </row>
    <row r="1906" spans="11:29" x14ac:dyDescent="0.45">
      <c r="K1906"/>
      <c r="S1906"/>
      <c r="T1906"/>
      <c r="U1906"/>
      <c r="V1906"/>
      <c r="W1906"/>
      <c r="X1906"/>
      <c r="Y1906"/>
      <c r="Z1906"/>
      <c r="AA1906"/>
      <c r="AB1906"/>
      <c r="AC1906"/>
    </row>
    <row r="1907" spans="11:29" x14ac:dyDescent="0.45">
      <c r="K1907"/>
      <c r="S1907"/>
      <c r="T1907"/>
      <c r="U1907"/>
      <c r="V1907"/>
      <c r="W1907"/>
      <c r="X1907"/>
      <c r="Y1907"/>
      <c r="Z1907"/>
      <c r="AA1907"/>
      <c r="AB1907"/>
      <c r="AC1907"/>
    </row>
    <row r="1908" spans="11:29" x14ac:dyDescent="0.45">
      <c r="K1908"/>
      <c r="S1908"/>
      <c r="T1908"/>
      <c r="U1908"/>
      <c r="V1908"/>
      <c r="W1908"/>
      <c r="X1908"/>
      <c r="Y1908"/>
      <c r="Z1908"/>
      <c r="AA1908"/>
      <c r="AB1908"/>
      <c r="AC1908"/>
    </row>
    <row r="1909" spans="11:29" x14ac:dyDescent="0.45">
      <c r="K1909"/>
      <c r="S1909"/>
      <c r="T1909"/>
      <c r="U1909"/>
      <c r="V1909"/>
      <c r="W1909"/>
      <c r="X1909"/>
      <c r="Y1909"/>
      <c r="Z1909"/>
      <c r="AA1909"/>
      <c r="AB1909"/>
      <c r="AC1909"/>
    </row>
    <row r="1910" spans="11:29" x14ac:dyDescent="0.45">
      <c r="K1910"/>
      <c r="S1910"/>
      <c r="T1910"/>
      <c r="U1910"/>
      <c r="V1910"/>
      <c r="W1910"/>
      <c r="X1910"/>
      <c r="Y1910"/>
      <c r="Z1910"/>
      <c r="AA1910"/>
      <c r="AB1910"/>
      <c r="AC1910"/>
    </row>
    <row r="1911" spans="11:29" x14ac:dyDescent="0.45">
      <c r="K1911"/>
      <c r="S1911"/>
      <c r="T1911"/>
      <c r="U1911"/>
      <c r="V1911"/>
      <c r="W1911"/>
      <c r="X1911"/>
      <c r="Y1911"/>
      <c r="Z1911"/>
      <c r="AA1911"/>
      <c r="AB1911"/>
      <c r="AC1911"/>
    </row>
    <row r="1912" spans="11:29" x14ac:dyDescent="0.45">
      <c r="K1912"/>
      <c r="S1912"/>
      <c r="T1912"/>
      <c r="U1912"/>
      <c r="V1912"/>
      <c r="W1912"/>
      <c r="X1912"/>
      <c r="Y1912"/>
      <c r="Z1912"/>
      <c r="AA1912"/>
      <c r="AB1912"/>
      <c r="AC1912"/>
    </row>
    <row r="1913" spans="11:29" x14ac:dyDescent="0.45">
      <c r="K1913"/>
      <c r="S1913"/>
      <c r="T1913"/>
      <c r="U1913"/>
      <c r="V1913"/>
      <c r="W1913"/>
      <c r="X1913"/>
      <c r="Y1913"/>
      <c r="Z1913"/>
      <c r="AA1913"/>
      <c r="AB1913"/>
      <c r="AC1913"/>
    </row>
    <row r="1914" spans="11:29" x14ac:dyDescent="0.45">
      <c r="K1914"/>
      <c r="S1914"/>
      <c r="T1914"/>
      <c r="U1914"/>
      <c r="V1914"/>
      <c r="W1914"/>
      <c r="X1914"/>
      <c r="Y1914"/>
      <c r="Z1914"/>
      <c r="AA1914"/>
      <c r="AB1914"/>
      <c r="AC1914"/>
    </row>
    <row r="1915" spans="11:29" x14ac:dyDescent="0.45">
      <c r="K1915"/>
      <c r="S1915"/>
      <c r="T1915"/>
      <c r="U1915"/>
      <c r="V1915"/>
      <c r="W1915"/>
      <c r="X1915"/>
      <c r="Y1915"/>
      <c r="Z1915"/>
      <c r="AA1915"/>
      <c r="AB1915"/>
      <c r="AC1915"/>
    </row>
    <row r="1916" spans="11:29" x14ac:dyDescent="0.45">
      <c r="K1916"/>
      <c r="S1916"/>
      <c r="T1916"/>
      <c r="U1916"/>
      <c r="V1916"/>
      <c r="W1916"/>
      <c r="X1916"/>
      <c r="Y1916"/>
      <c r="Z1916"/>
      <c r="AA1916"/>
      <c r="AB1916"/>
      <c r="AC1916"/>
    </row>
    <row r="1917" spans="11:29" x14ac:dyDescent="0.45">
      <c r="K1917"/>
      <c r="S1917"/>
      <c r="T1917"/>
      <c r="U1917"/>
      <c r="V1917"/>
      <c r="W1917"/>
      <c r="X1917"/>
      <c r="Y1917"/>
      <c r="Z1917"/>
      <c r="AA1917"/>
      <c r="AB1917"/>
      <c r="AC1917"/>
    </row>
    <row r="1918" spans="11:29" x14ac:dyDescent="0.45">
      <c r="K1918"/>
      <c r="S1918"/>
      <c r="T1918"/>
      <c r="U1918"/>
      <c r="V1918"/>
      <c r="W1918"/>
      <c r="X1918"/>
      <c r="Y1918"/>
      <c r="Z1918"/>
      <c r="AA1918"/>
      <c r="AB1918"/>
      <c r="AC1918"/>
    </row>
    <row r="1919" spans="11:29" x14ac:dyDescent="0.45">
      <c r="K1919"/>
      <c r="S1919"/>
      <c r="T1919"/>
      <c r="U1919"/>
      <c r="V1919"/>
      <c r="W1919"/>
      <c r="X1919"/>
      <c r="Y1919"/>
      <c r="Z1919"/>
      <c r="AA1919"/>
      <c r="AB1919"/>
      <c r="AC1919"/>
    </row>
    <row r="1920" spans="11:29" x14ac:dyDescent="0.45">
      <c r="K1920"/>
      <c r="S1920"/>
      <c r="T1920"/>
      <c r="U1920"/>
      <c r="V1920"/>
      <c r="W1920"/>
      <c r="X1920"/>
      <c r="Y1920"/>
      <c r="Z1920"/>
      <c r="AA1920"/>
      <c r="AB1920"/>
      <c r="AC1920"/>
    </row>
    <row r="1921" spans="11:29" x14ac:dyDescent="0.45">
      <c r="K1921"/>
      <c r="S1921"/>
      <c r="T1921"/>
      <c r="U1921"/>
      <c r="V1921"/>
      <c r="W1921"/>
      <c r="X1921"/>
      <c r="Y1921"/>
      <c r="Z1921"/>
      <c r="AA1921"/>
      <c r="AB1921"/>
      <c r="AC1921"/>
    </row>
    <row r="1922" spans="11:29" x14ac:dyDescent="0.45">
      <c r="K1922"/>
      <c r="S1922"/>
      <c r="T1922"/>
      <c r="U1922"/>
      <c r="V1922"/>
      <c r="W1922"/>
      <c r="X1922"/>
      <c r="Y1922"/>
      <c r="Z1922"/>
      <c r="AA1922"/>
      <c r="AB1922"/>
      <c r="AC1922"/>
    </row>
    <row r="1923" spans="11:29" x14ac:dyDescent="0.45">
      <c r="K1923"/>
      <c r="S1923"/>
      <c r="T1923"/>
      <c r="U1923"/>
      <c r="V1923"/>
      <c r="W1923"/>
      <c r="X1923"/>
      <c r="Y1923"/>
      <c r="Z1923"/>
      <c r="AA1923"/>
      <c r="AB1923"/>
      <c r="AC1923"/>
    </row>
    <row r="1924" spans="11:29" x14ac:dyDescent="0.45">
      <c r="K1924"/>
      <c r="S1924"/>
      <c r="T1924"/>
      <c r="U1924"/>
      <c r="V1924"/>
      <c r="W1924"/>
      <c r="X1924"/>
      <c r="Y1924"/>
      <c r="Z1924"/>
      <c r="AA1924"/>
      <c r="AB1924"/>
      <c r="AC1924"/>
    </row>
    <row r="1925" spans="11:29" x14ac:dyDescent="0.45">
      <c r="K1925"/>
      <c r="S1925"/>
      <c r="T1925"/>
      <c r="U1925"/>
      <c r="V1925"/>
      <c r="W1925"/>
      <c r="X1925"/>
      <c r="Y1925"/>
      <c r="Z1925"/>
      <c r="AA1925"/>
      <c r="AB1925"/>
      <c r="AC1925"/>
    </row>
    <row r="1926" spans="11:29" x14ac:dyDescent="0.45">
      <c r="K1926"/>
      <c r="S1926"/>
      <c r="T1926"/>
      <c r="U1926"/>
      <c r="V1926"/>
      <c r="W1926"/>
      <c r="X1926"/>
      <c r="Y1926"/>
      <c r="Z1926"/>
      <c r="AA1926"/>
      <c r="AB1926"/>
      <c r="AC1926"/>
    </row>
    <row r="1927" spans="11:29" x14ac:dyDescent="0.45">
      <c r="K1927"/>
      <c r="S1927"/>
      <c r="T1927"/>
      <c r="U1927"/>
      <c r="V1927"/>
      <c r="W1927"/>
      <c r="X1927"/>
      <c r="Y1927"/>
      <c r="Z1927"/>
      <c r="AA1927"/>
      <c r="AB1927"/>
      <c r="AC1927"/>
    </row>
    <row r="1928" spans="11:29" x14ac:dyDescent="0.45">
      <c r="K1928"/>
      <c r="S1928"/>
      <c r="T1928"/>
      <c r="U1928"/>
      <c r="V1928"/>
      <c r="W1928"/>
      <c r="X1928"/>
      <c r="Y1928"/>
      <c r="Z1928"/>
      <c r="AA1928"/>
      <c r="AB1928"/>
      <c r="AC1928"/>
    </row>
    <row r="1929" spans="11:29" x14ac:dyDescent="0.45">
      <c r="K1929"/>
      <c r="S1929"/>
      <c r="T1929"/>
      <c r="U1929"/>
      <c r="V1929"/>
      <c r="W1929"/>
      <c r="X1929"/>
      <c r="Y1929"/>
      <c r="Z1929"/>
      <c r="AA1929"/>
      <c r="AB1929"/>
      <c r="AC1929"/>
    </row>
    <row r="1930" spans="11:29" x14ac:dyDescent="0.45">
      <c r="K1930"/>
      <c r="S1930"/>
      <c r="T1930"/>
      <c r="U1930"/>
      <c r="V1930"/>
      <c r="W1930"/>
      <c r="X1930"/>
      <c r="Y1930"/>
      <c r="Z1930"/>
      <c r="AA1930"/>
      <c r="AB1930"/>
      <c r="AC1930"/>
    </row>
    <row r="1931" spans="11:29" x14ac:dyDescent="0.45">
      <c r="K1931"/>
      <c r="S1931"/>
      <c r="T1931"/>
      <c r="U1931"/>
      <c r="V1931"/>
      <c r="W1931"/>
      <c r="X1931"/>
      <c r="Y1931"/>
      <c r="Z1931"/>
      <c r="AA1931"/>
      <c r="AB1931"/>
      <c r="AC1931"/>
    </row>
    <row r="1932" spans="11:29" x14ac:dyDescent="0.45">
      <c r="K1932"/>
      <c r="S1932"/>
      <c r="T1932"/>
      <c r="U1932"/>
      <c r="V1932"/>
      <c r="W1932"/>
      <c r="X1932"/>
      <c r="Y1932"/>
      <c r="Z1932"/>
      <c r="AA1932"/>
      <c r="AB1932"/>
      <c r="AC1932"/>
    </row>
    <row r="1933" spans="11:29" x14ac:dyDescent="0.45">
      <c r="K1933"/>
      <c r="S1933"/>
      <c r="T1933"/>
      <c r="U1933"/>
      <c r="V1933"/>
      <c r="W1933"/>
      <c r="X1933"/>
      <c r="Y1933"/>
      <c r="Z1933"/>
      <c r="AA1933"/>
      <c r="AB1933"/>
      <c r="AC1933"/>
    </row>
    <row r="1934" spans="11:29" x14ac:dyDescent="0.45">
      <c r="K1934"/>
      <c r="S1934"/>
      <c r="T1934"/>
      <c r="U1934"/>
      <c r="V1934"/>
      <c r="W1934"/>
      <c r="X1934"/>
      <c r="Y1934"/>
      <c r="Z1934"/>
      <c r="AA1934"/>
      <c r="AB1934"/>
      <c r="AC1934"/>
    </row>
    <row r="1935" spans="11:29" x14ac:dyDescent="0.45">
      <c r="K1935"/>
      <c r="S1935"/>
      <c r="T1935"/>
      <c r="U1935"/>
      <c r="V1935"/>
      <c r="W1935"/>
      <c r="X1935"/>
      <c r="Y1935"/>
      <c r="Z1935"/>
      <c r="AA1935"/>
      <c r="AB1935"/>
      <c r="AC1935"/>
    </row>
    <row r="1936" spans="11:29" x14ac:dyDescent="0.45">
      <c r="K1936"/>
      <c r="S1936"/>
      <c r="T1936"/>
      <c r="U1936"/>
      <c r="V1936"/>
      <c r="W1936"/>
      <c r="X1936"/>
      <c r="Y1936"/>
      <c r="Z1936"/>
      <c r="AA1936"/>
      <c r="AB1936"/>
      <c r="AC1936"/>
    </row>
    <row r="1937" spans="11:29" x14ac:dyDescent="0.45">
      <c r="K1937"/>
      <c r="S1937"/>
      <c r="T1937"/>
      <c r="U1937"/>
      <c r="V1937"/>
      <c r="W1937"/>
      <c r="X1937"/>
      <c r="Y1937"/>
      <c r="Z1937"/>
      <c r="AA1937"/>
      <c r="AB1937"/>
      <c r="AC1937"/>
    </row>
    <row r="1938" spans="11:29" x14ac:dyDescent="0.45">
      <c r="K1938"/>
      <c r="S1938"/>
      <c r="T1938"/>
      <c r="U1938"/>
      <c r="V1938"/>
      <c r="W1938"/>
      <c r="X1938"/>
      <c r="Y1938"/>
      <c r="Z1938"/>
      <c r="AA1938"/>
      <c r="AB1938"/>
      <c r="AC1938"/>
    </row>
    <row r="1939" spans="11:29" x14ac:dyDescent="0.45">
      <c r="K1939"/>
      <c r="S1939"/>
      <c r="T1939"/>
      <c r="U1939"/>
      <c r="V1939"/>
      <c r="W1939"/>
      <c r="X1939"/>
      <c r="Y1939"/>
      <c r="Z1939"/>
      <c r="AA1939"/>
      <c r="AB1939"/>
      <c r="AC1939"/>
    </row>
    <row r="1940" spans="11:29" x14ac:dyDescent="0.45">
      <c r="K1940"/>
      <c r="S1940"/>
      <c r="T1940"/>
      <c r="U1940"/>
      <c r="V1940"/>
      <c r="W1940"/>
      <c r="X1940"/>
      <c r="Y1940"/>
      <c r="Z1940"/>
      <c r="AA1940"/>
      <c r="AB1940"/>
      <c r="AC1940"/>
    </row>
    <row r="1941" spans="11:29" x14ac:dyDescent="0.45">
      <c r="K1941"/>
      <c r="S1941"/>
      <c r="T1941"/>
      <c r="U1941"/>
      <c r="V1941"/>
      <c r="W1941"/>
      <c r="X1941"/>
      <c r="Y1941"/>
      <c r="Z1941"/>
      <c r="AA1941"/>
      <c r="AB1941"/>
      <c r="AC1941"/>
    </row>
    <row r="1942" spans="11:29" x14ac:dyDescent="0.45">
      <c r="K1942"/>
      <c r="S1942"/>
      <c r="T1942"/>
      <c r="U1942"/>
      <c r="V1942"/>
      <c r="W1942"/>
      <c r="X1942"/>
      <c r="Y1942"/>
      <c r="Z1942"/>
      <c r="AA1942"/>
      <c r="AB1942"/>
      <c r="AC1942"/>
    </row>
    <row r="1943" spans="11:29" x14ac:dyDescent="0.45">
      <c r="K1943"/>
      <c r="S1943"/>
      <c r="T1943"/>
      <c r="U1943"/>
      <c r="V1943"/>
      <c r="W1943"/>
      <c r="X1943"/>
      <c r="Y1943"/>
      <c r="Z1943"/>
      <c r="AA1943"/>
      <c r="AB1943"/>
      <c r="AC1943"/>
    </row>
    <row r="1944" spans="11:29" x14ac:dyDescent="0.45">
      <c r="K1944"/>
      <c r="S1944"/>
      <c r="T1944"/>
      <c r="U1944"/>
      <c r="V1944"/>
      <c r="W1944"/>
      <c r="X1944"/>
      <c r="Y1944"/>
      <c r="Z1944"/>
      <c r="AA1944"/>
      <c r="AB1944"/>
      <c r="AC1944"/>
    </row>
    <row r="1945" spans="11:29" x14ac:dyDescent="0.45">
      <c r="K1945"/>
      <c r="S1945"/>
      <c r="T1945"/>
      <c r="U1945"/>
      <c r="V1945"/>
      <c r="W1945"/>
      <c r="X1945"/>
      <c r="Y1945"/>
      <c r="Z1945"/>
      <c r="AA1945"/>
      <c r="AB1945"/>
      <c r="AC1945"/>
    </row>
    <row r="1946" spans="11:29" x14ac:dyDescent="0.45">
      <c r="K1946"/>
      <c r="S1946"/>
      <c r="T1946"/>
      <c r="U1946"/>
      <c r="V1946"/>
      <c r="W1946"/>
      <c r="X1946"/>
      <c r="Y1946"/>
      <c r="Z1946"/>
      <c r="AA1946"/>
      <c r="AB1946"/>
      <c r="AC1946"/>
    </row>
    <row r="1947" spans="11:29" x14ac:dyDescent="0.45">
      <c r="K1947"/>
      <c r="S1947"/>
      <c r="T1947"/>
      <c r="U1947"/>
      <c r="V1947"/>
      <c r="W1947"/>
      <c r="X1947"/>
      <c r="Y1947"/>
      <c r="Z1947"/>
      <c r="AA1947"/>
      <c r="AB1947"/>
      <c r="AC1947"/>
    </row>
    <row r="1948" spans="11:29" x14ac:dyDescent="0.45">
      <c r="K1948"/>
      <c r="S1948"/>
      <c r="T1948"/>
      <c r="U1948"/>
      <c r="V1948"/>
      <c r="W1948"/>
      <c r="X1948"/>
      <c r="Y1948"/>
      <c r="Z1948"/>
      <c r="AA1948"/>
      <c r="AB1948"/>
      <c r="AC1948"/>
    </row>
    <row r="1949" spans="11:29" x14ac:dyDescent="0.45">
      <c r="K1949"/>
      <c r="S1949"/>
      <c r="T1949"/>
      <c r="U1949"/>
      <c r="V1949"/>
      <c r="W1949"/>
      <c r="X1949"/>
      <c r="Y1949"/>
      <c r="Z1949"/>
      <c r="AA1949"/>
      <c r="AB1949"/>
      <c r="AC1949"/>
    </row>
    <row r="1950" spans="11:29" x14ac:dyDescent="0.45">
      <c r="K1950"/>
      <c r="S1950"/>
      <c r="T1950"/>
      <c r="U1950"/>
      <c r="V1950"/>
      <c r="W1950"/>
      <c r="X1950"/>
      <c r="Y1950"/>
      <c r="Z1950"/>
      <c r="AA1950"/>
      <c r="AB1950"/>
      <c r="AC1950"/>
    </row>
    <row r="1951" spans="11:29" x14ac:dyDescent="0.45">
      <c r="K1951"/>
      <c r="S1951"/>
      <c r="T1951"/>
      <c r="U1951"/>
      <c r="V1951"/>
      <c r="W1951"/>
      <c r="X1951"/>
      <c r="Y1951"/>
      <c r="Z1951"/>
      <c r="AA1951"/>
      <c r="AB1951"/>
      <c r="AC1951"/>
    </row>
    <row r="1952" spans="11:29" x14ac:dyDescent="0.45">
      <c r="K1952"/>
      <c r="S1952"/>
      <c r="T1952"/>
      <c r="U1952"/>
      <c r="V1952"/>
      <c r="W1952"/>
      <c r="X1952"/>
      <c r="Y1952"/>
      <c r="Z1952"/>
      <c r="AA1952"/>
      <c r="AB1952"/>
      <c r="AC1952"/>
    </row>
    <row r="1953" spans="11:29" x14ac:dyDescent="0.45">
      <c r="K1953"/>
      <c r="S1953"/>
      <c r="T1953"/>
      <c r="U1953"/>
      <c r="V1953"/>
      <c r="W1953"/>
      <c r="X1953"/>
      <c r="Y1953"/>
      <c r="Z1953"/>
      <c r="AA1953"/>
      <c r="AB1953"/>
      <c r="AC1953"/>
    </row>
    <row r="1954" spans="11:29" x14ac:dyDescent="0.45">
      <c r="K1954"/>
      <c r="S1954"/>
      <c r="T1954"/>
      <c r="U1954"/>
      <c r="V1954"/>
      <c r="W1954"/>
      <c r="X1954"/>
      <c r="Y1954"/>
      <c r="Z1954"/>
      <c r="AA1954"/>
      <c r="AB1954"/>
      <c r="AC1954"/>
    </row>
    <row r="1955" spans="11:29" x14ac:dyDescent="0.45">
      <c r="K1955"/>
      <c r="S1955"/>
      <c r="T1955"/>
      <c r="U1955"/>
      <c r="V1955"/>
      <c r="W1955"/>
      <c r="X1955"/>
      <c r="Y1955"/>
      <c r="Z1955"/>
      <c r="AA1955"/>
      <c r="AB1955"/>
      <c r="AC1955"/>
    </row>
    <row r="1956" spans="11:29" x14ac:dyDescent="0.45">
      <c r="K1956"/>
      <c r="S1956"/>
      <c r="T1956"/>
      <c r="U1956"/>
      <c r="V1956"/>
      <c r="W1956"/>
      <c r="X1956"/>
      <c r="Y1956"/>
      <c r="Z1956"/>
      <c r="AA1956"/>
      <c r="AB1956"/>
      <c r="AC1956"/>
    </row>
    <row r="1957" spans="11:29" x14ac:dyDescent="0.45">
      <c r="K1957"/>
      <c r="S1957"/>
      <c r="T1957"/>
      <c r="U1957"/>
      <c r="V1957"/>
      <c r="W1957"/>
      <c r="X1957"/>
      <c r="Y1957"/>
      <c r="Z1957"/>
      <c r="AA1957"/>
      <c r="AB1957"/>
      <c r="AC1957"/>
    </row>
    <row r="1958" spans="11:29" x14ac:dyDescent="0.45">
      <c r="K1958"/>
      <c r="S1958"/>
      <c r="T1958"/>
      <c r="U1958"/>
      <c r="V1958"/>
      <c r="W1958"/>
      <c r="X1958"/>
      <c r="Y1958"/>
      <c r="Z1958"/>
      <c r="AA1958"/>
      <c r="AB1958"/>
      <c r="AC1958"/>
    </row>
    <row r="1959" spans="11:29" x14ac:dyDescent="0.45">
      <c r="K1959"/>
      <c r="S1959"/>
      <c r="T1959"/>
      <c r="U1959"/>
      <c r="V1959"/>
      <c r="W1959"/>
      <c r="X1959"/>
      <c r="Y1959"/>
      <c r="Z1959"/>
      <c r="AA1959"/>
      <c r="AB1959"/>
      <c r="AC1959"/>
    </row>
    <row r="1960" spans="11:29" x14ac:dyDescent="0.45">
      <c r="K1960"/>
      <c r="S1960"/>
      <c r="T1960"/>
      <c r="U1960"/>
      <c r="V1960"/>
      <c r="W1960"/>
      <c r="X1960"/>
      <c r="Y1960"/>
      <c r="Z1960"/>
      <c r="AA1960"/>
      <c r="AB1960"/>
      <c r="AC1960"/>
    </row>
    <row r="1961" spans="11:29" x14ac:dyDescent="0.45">
      <c r="K1961"/>
      <c r="S1961"/>
      <c r="T1961"/>
      <c r="U1961"/>
      <c r="V1961"/>
      <c r="W1961"/>
      <c r="X1961"/>
      <c r="Y1961"/>
      <c r="Z1961"/>
      <c r="AA1961"/>
      <c r="AB1961"/>
      <c r="AC1961"/>
    </row>
    <row r="1962" spans="11:29" x14ac:dyDescent="0.45">
      <c r="K1962"/>
      <c r="S1962"/>
      <c r="T1962"/>
      <c r="U1962"/>
      <c r="V1962"/>
      <c r="W1962"/>
      <c r="X1962"/>
      <c r="Y1962"/>
      <c r="Z1962"/>
      <c r="AA1962"/>
      <c r="AB1962"/>
      <c r="AC1962"/>
    </row>
    <row r="1963" spans="11:29" x14ac:dyDescent="0.45">
      <c r="K1963"/>
      <c r="S1963"/>
      <c r="T1963"/>
      <c r="U1963"/>
      <c r="V1963"/>
      <c r="W1963"/>
      <c r="X1963"/>
      <c r="Y1963"/>
      <c r="Z1963"/>
      <c r="AA1963"/>
      <c r="AB1963"/>
      <c r="AC1963"/>
    </row>
    <row r="1964" spans="11:29" x14ac:dyDescent="0.45">
      <c r="K1964"/>
      <c r="S1964"/>
      <c r="T1964"/>
      <c r="U1964"/>
      <c r="V1964"/>
      <c r="W1964"/>
      <c r="X1964"/>
      <c r="Y1964"/>
      <c r="Z1964"/>
      <c r="AA1964"/>
      <c r="AB1964"/>
      <c r="AC1964"/>
    </row>
    <row r="1965" spans="11:29" x14ac:dyDescent="0.45">
      <c r="K1965"/>
      <c r="S1965"/>
      <c r="T1965"/>
      <c r="U1965"/>
      <c r="V1965"/>
      <c r="W1965"/>
      <c r="X1965"/>
      <c r="Y1965"/>
      <c r="Z1965"/>
      <c r="AA1965"/>
      <c r="AB1965"/>
      <c r="AC1965"/>
    </row>
    <row r="1966" spans="11:29" x14ac:dyDescent="0.45">
      <c r="K1966"/>
      <c r="S1966"/>
      <c r="T1966"/>
      <c r="U1966"/>
      <c r="V1966"/>
      <c r="W1966"/>
      <c r="X1966"/>
      <c r="Y1966"/>
      <c r="Z1966"/>
      <c r="AA1966"/>
      <c r="AB1966"/>
      <c r="AC1966"/>
    </row>
    <row r="1967" spans="11:29" x14ac:dyDescent="0.45">
      <c r="K1967"/>
      <c r="S1967"/>
      <c r="T1967"/>
      <c r="U1967"/>
      <c r="V1967"/>
      <c r="W1967"/>
      <c r="X1967"/>
      <c r="Y1967"/>
      <c r="Z1967"/>
      <c r="AA1967"/>
      <c r="AB1967"/>
      <c r="AC1967"/>
    </row>
    <row r="1968" spans="11:29" x14ac:dyDescent="0.45">
      <c r="K1968"/>
      <c r="S1968"/>
      <c r="T1968"/>
      <c r="U1968"/>
      <c r="V1968"/>
      <c r="W1968"/>
      <c r="X1968"/>
      <c r="Y1968"/>
      <c r="Z1968"/>
      <c r="AA1968"/>
      <c r="AB1968"/>
      <c r="AC1968"/>
    </row>
    <row r="1969" spans="11:29" x14ac:dyDescent="0.45">
      <c r="K1969"/>
      <c r="S1969"/>
      <c r="T1969"/>
      <c r="U1969"/>
      <c r="V1969"/>
      <c r="W1969"/>
      <c r="X1969"/>
      <c r="Y1969"/>
      <c r="Z1969"/>
      <c r="AA1969"/>
      <c r="AB1969"/>
      <c r="AC1969"/>
    </row>
    <row r="1970" spans="11:29" x14ac:dyDescent="0.45">
      <c r="K1970"/>
      <c r="S1970"/>
      <c r="T1970"/>
      <c r="U1970"/>
      <c r="V1970"/>
      <c r="W1970"/>
      <c r="X1970"/>
      <c r="Y1970"/>
      <c r="Z1970"/>
      <c r="AA1970"/>
      <c r="AB1970"/>
      <c r="AC1970"/>
    </row>
    <row r="1971" spans="11:29" x14ac:dyDescent="0.45">
      <c r="K1971"/>
      <c r="S1971"/>
      <c r="T1971"/>
      <c r="U1971"/>
      <c r="V1971"/>
      <c r="W1971"/>
      <c r="X1971"/>
      <c r="Y1971"/>
      <c r="Z1971"/>
      <c r="AA1971"/>
      <c r="AB1971"/>
      <c r="AC1971"/>
    </row>
    <row r="1972" spans="11:29" x14ac:dyDescent="0.45">
      <c r="K1972"/>
      <c r="S1972"/>
      <c r="T1972"/>
      <c r="U1972"/>
      <c r="V1972"/>
      <c r="W1972"/>
      <c r="X1972"/>
      <c r="Y1972"/>
      <c r="Z1972"/>
      <c r="AA1972"/>
      <c r="AB1972"/>
      <c r="AC1972"/>
    </row>
    <row r="1973" spans="11:29" x14ac:dyDescent="0.45">
      <c r="K1973"/>
      <c r="S1973"/>
      <c r="T1973"/>
      <c r="U1973"/>
      <c r="V1973"/>
      <c r="W1973"/>
      <c r="X1973"/>
      <c r="Y1973"/>
      <c r="Z1973"/>
      <c r="AA1973"/>
      <c r="AB1973"/>
      <c r="AC1973"/>
    </row>
    <row r="1974" spans="11:29" x14ac:dyDescent="0.45">
      <c r="K1974"/>
      <c r="S1974"/>
      <c r="T1974"/>
      <c r="U1974"/>
      <c r="V1974"/>
      <c r="W1974"/>
      <c r="X1974"/>
      <c r="Y1974"/>
      <c r="Z1974"/>
      <c r="AA1974"/>
      <c r="AB1974"/>
      <c r="AC1974"/>
    </row>
    <row r="1975" spans="11:29" x14ac:dyDescent="0.45">
      <c r="K1975"/>
      <c r="S1975"/>
      <c r="T1975"/>
      <c r="U1975"/>
      <c r="V1975"/>
      <c r="W1975"/>
      <c r="X1975"/>
      <c r="Y1975"/>
      <c r="Z1975"/>
      <c r="AA1975"/>
      <c r="AB1975"/>
      <c r="AC1975"/>
    </row>
    <row r="1976" spans="11:29" x14ac:dyDescent="0.45">
      <c r="K1976"/>
      <c r="S1976"/>
      <c r="T1976"/>
      <c r="U1976"/>
      <c r="V1976"/>
      <c r="W1976"/>
      <c r="X1976"/>
      <c r="Y1976"/>
      <c r="Z1976"/>
      <c r="AA1976"/>
      <c r="AB1976"/>
      <c r="AC1976"/>
    </row>
    <row r="1977" spans="11:29" x14ac:dyDescent="0.45">
      <c r="K1977"/>
      <c r="S1977"/>
      <c r="T1977"/>
      <c r="U1977"/>
      <c r="V1977"/>
      <c r="W1977"/>
      <c r="X1977"/>
      <c r="Y1977"/>
      <c r="Z1977"/>
      <c r="AA1977"/>
      <c r="AB1977"/>
      <c r="AC1977"/>
    </row>
    <row r="1978" spans="11:29" x14ac:dyDescent="0.45">
      <c r="K1978"/>
      <c r="S1978"/>
      <c r="T1978"/>
      <c r="U1978"/>
      <c r="V1978"/>
      <c r="W1978"/>
      <c r="X1978"/>
      <c r="Y1978"/>
      <c r="Z1978"/>
      <c r="AA1978"/>
      <c r="AB1978"/>
      <c r="AC1978"/>
    </row>
    <row r="1979" spans="11:29" x14ac:dyDescent="0.45">
      <c r="K1979"/>
      <c r="S1979"/>
      <c r="T1979"/>
      <c r="U1979"/>
      <c r="V1979"/>
      <c r="W1979"/>
      <c r="X1979"/>
      <c r="Y1979"/>
      <c r="Z1979"/>
      <c r="AA1979"/>
      <c r="AB1979"/>
      <c r="AC1979"/>
    </row>
    <row r="1980" spans="11:29" x14ac:dyDescent="0.45">
      <c r="K1980"/>
      <c r="S1980"/>
      <c r="T1980"/>
      <c r="U1980"/>
      <c r="V1980"/>
      <c r="W1980"/>
      <c r="X1980"/>
      <c r="Y1980"/>
      <c r="Z1980"/>
      <c r="AA1980"/>
      <c r="AB1980"/>
      <c r="AC1980"/>
    </row>
    <row r="1981" spans="11:29" x14ac:dyDescent="0.45">
      <c r="K1981"/>
      <c r="S1981"/>
      <c r="T1981"/>
      <c r="U1981"/>
      <c r="V1981"/>
      <c r="W1981"/>
      <c r="X1981"/>
      <c r="Y1981"/>
      <c r="Z1981"/>
      <c r="AA1981"/>
      <c r="AB1981"/>
      <c r="AC1981"/>
    </row>
    <row r="1982" spans="11:29" x14ac:dyDescent="0.45">
      <c r="K1982"/>
      <c r="S1982"/>
      <c r="T1982"/>
      <c r="U1982"/>
      <c r="V1982"/>
      <c r="W1982"/>
      <c r="X1982"/>
      <c r="Y1982"/>
      <c r="Z1982"/>
      <c r="AA1982"/>
      <c r="AB1982"/>
      <c r="AC1982"/>
    </row>
    <row r="1983" spans="11:29" x14ac:dyDescent="0.45">
      <c r="K1983"/>
      <c r="S1983"/>
      <c r="T1983"/>
      <c r="U1983"/>
      <c r="V1983"/>
      <c r="W1983"/>
      <c r="X1983"/>
      <c r="Y1983"/>
      <c r="Z1983"/>
      <c r="AA1983"/>
      <c r="AB1983"/>
      <c r="AC1983"/>
    </row>
    <row r="1984" spans="11:29" x14ac:dyDescent="0.45">
      <c r="K1984"/>
      <c r="S1984"/>
      <c r="T1984"/>
      <c r="U1984"/>
      <c r="V1984"/>
      <c r="W1984"/>
      <c r="X1984"/>
      <c r="Y1984"/>
      <c r="Z1984"/>
      <c r="AA1984"/>
      <c r="AB1984"/>
      <c r="AC1984"/>
    </row>
    <row r="1985" spans="11:29" x14ac:dyDescent="0.45">
      <c r="K1985"/>
      <c r="S1985"/>
      <c r="T1985"/>
      <c r="U1985"/>
      <c r="V1985"/>
      <c r="W1985"/>
      <c r="X1985"/>
      <c r="Y1985"/>
      <c r="Z1985"/>
      <c r="AA1985"/>
      <c r="AB1985"/>
      <c r="AC1985"/>
    </row>
    <row r="1986" spans="11:29" x14ac:dyDescent="0.45">
      <c r="K1986"/>
      <c r="S1986"/>
      <c r="T1986"/>
      <c r="U1986"/>
      <c r="V1986"/>
      <c r="W1986"/>
      <c r="X1986"/>
      <c r="Y1986"/>
      <c r="Z1986"/>
      <c r="AA1986"/>
      <c r="AB1986"/>
      <c r="AC1986"/>
    </row>
    <row r="1987" spans="11:29" x14ac:dyDescent="0.45">
      <c r="K1987"/>
      <c r="S1987"/>
      <c r="T1987"/>
      <c r="U1987"/>
      <c r="V1987"/>
      <c r="W1987"/>
      <c r="X1987"/>
      <c r="Y1987"/>
      <c r="Z1987"/>
      <c r="AA1987"/>
      <c r="AB1987"/>
      <c r="AC1987"/>
    </row>
    <row r="1988" spans="11:29" x14ac:dyDescent="0.45">
      <c r="K1988"/>
      <c r="S1988"/>
      <c r="T1988"/>
      <c r="U1988"/>
      <c r="V1988"/>
      <c r="W1988"/>
      <c r="X1988"/>
      <c r="Y1988"/>
      <c r="Z1988"/>
      <c r="AA1988"/>
      <c r="AB1988"/>
      <c r="AC1988"/>
    </row>
    <row r="1989" spans="11:29" x14ac:dyDescent="0.45">
      <c r="K1989"/>
      <c r="S1989"/>
      <c r="T1989"/>
      <c r="U1989"/>
      <c r="V1989"/>
      <c r="W1989"/>
      <c r="X1989"/>
      <c r="Y1989"/>
      <c r="Z1989"/>
      <c r="AA1989"/>
      <c r="AB1989"/>
      <c r="AC1989"/>
    </row>
    <row r="1990" spans="11:29" x14ac:dyDescent="0.45">
      <c r="K1990"/>
      <c r="S1990"/>
      <c r="T1990"/>
      <c r="U1990"/>
      <c r="V1990"/>
      <c r="W1990"/>
      <c r="X1990"/>
      <c r="Y1990"/>
      <c r="Z1990"/>
      <c r="AA1990"/>
      <c r="AB1990"/>
      <c r="AC1990"/>
    </row>
    <row r="1991" spans="11:29" x14ac:dyDescent="0.45">
      <c r="K1991"/>
      <c r="S1991"/>
      <c r="T1991"/>
      <c r="U1991"/>
      <c r="V1991"/>
      <c r="W1991"/>
      <c r="X1991"/>
      <c r="Y1991"/>
      <c r="Z1991"/>
      <c r="AA1991"/>
      <c r="AB1991"/>
      <c r="AC1991"/>
    </row>
    <row r="1992" spans="11:29" x14ac:dyDescent="0.45">
      <c r="K1992"/>
      <c r="S1992"/>
      <c r="T1992"/>
      <c r="U1992"/>
      <c r="V1992"/>
      <c r="W1992"/>
      <c r="X1992"/>
      <c r="Y1992"/>
      <c r="Z1992"/>
      <c r="AA1992"/>
      <c r="AB1992"/>
      <c r="AC1992"/>
    </row>
    <row r="1993" spans="11:29" x14ac:dyDescent="0.45">
      <c r="K1993"/>
      <c r="S1993"/>
      <c r="T1993"/>
      <c r="U1993"/>
      <c r="V1993"/>
      <c r="W1993"/>
      <c r="X1993"/>
      <c r="Y1993"/>
      <c r="Z1993"/>
      <c r="AA1993"/>
      <c r="AB1993"/>
      <c r="AC1993"/>
    </row>
    <row r="1994" spans="11:29" x14ac:dyDescent="0.45">
      <c r="K1994"/>
      <c r="S1994"/>
      <c r="T1994"/>
      <c r="U1994"/>
      <c r="V1994"/>
      <c r="W1994"/>
      <c r="X1994"/>
      <c r="Y1994"/>
      <c r="Z1994"/>
      <c r="AA1994"/>
      <c r="AB1994"/>
      <c r="AC1994"/>
    </row>
    <row r="1995" spans="11:29" x14ac:dyDescent="0.45">
      <c r="K1995"/>
      <c r="S1995"/>
      <c r="T1995"/>
      <c r="U1995"/>
      <c r="V1995"/>
      <c r="W1995"/>
      <c r="X1995"/>
      <c r="Y1995"/>
      <c r="Z1995"/>
      <c r="AA1995"/>
      <c r="AB1995"/>
      <c r="AC1995"/>
    </row>
    <row r="1996" spans="11:29" x14ac:dyDescent="0.45">
      <c r="K1996"/>
      <c r="S1996"/>
      <c r="T1996"/>
      <c r="U1996"/>
      <c r="V1996"/>
      <c r="W1996"/>
      <c r="X1996"/>
      <c r="Y1996"/>
      <c r="Z1996"/>
      <c r="AA1996"/>
      <c r="AB1996"/>
      <c r="AC1996"/>
    </row>
    <row r="1997" spans="11:29" x14ac:dyDescent="0.45">
      <c r="K1997"/>
      <c r="S1997"/>
      <c r="T1997"/>
      <c r="U1997"/>
      <c r="V1997"/>
      <c r="W1997"/>
      <c r="X1997"/>
      <c r="Y1997"/>
      <c r="Z1997"/>
      <c r="AA1997"/>
      <c r="AB1997"/>
      <c r="AC1997"/>
    </row>
    <row r="1998" spans="11:29" x14ac:dyDescent="0.45">
      <c r="K1998"/>
      <c r="S1998"/>
      <c r="T1998"/>
      <c r="U1998"/>
      <c r="V1998"/>
      <c r="W1998"/>
      <c r="X1998"/>
      <c r="Y1998"/>
      <c r="Z1998"/>
      <c r="AA1998"/>
      <c r="AB1998"/>
      <c r="AC1998"/>
    </row>
    <row r="1999" spans="11:29" x14ac:dyDescent="0.45">
      <c r="K1999"/>
      <c r="S1999"/>
      <c r="T1999"/>
      <c r="U1999"/>
      <c r="V1999"/>
      <c r="W1999"/>
      <c r="X1999"/>
      <c r="Y1999"/>
      <c r="Z1999"/>
      <c r="AA1999"/>
      <c r="AB1999"/>
      <c r="AC1999"/>
    </row>
    <row r="2000" spans="11:29" x14ac:dyDescent="0.45">
      <c r="K2000"/>
      <c r="S2000"/>
      <c r="T2000"/>
      <c r="U2000"/>
      <c r="V2000"/>
      <c r="W2000"/>
      <c r="X2000"/>
      <c r="Y2000"/>
      <c r="Z2000"/>
      <c r="AA2000"/>
      <c r="AB2000"/>
      <c r="AC2000"/>
    </row>
    <row r="2001" spans="11:29" x14ac:dyDescent="0.45">
      <c r="K2001"/>
      <c r="S2001"/>
      <c r="T2001"/>
      <c r="U2001"/>
      <c r="V2001"/>
      <c r="W2001"/>
      <c r="X2001"/>
      <c r="Y2001"/>
      <c r="Z2001"/>
      <c r="AA2001"/>
      <c r="AB2001"/>
      <c r="AC2001"/>
    </row>
    <row r="2002" spans="11:29" x14ac:dyDescent="0.45">
      <c r="K2002"/>
      <c r="S2002"/>
      <c r="T2002"/>
      <c r="U2002"/>
      <c r="V2002"/>
      <c r="W2002"/>
      <c r="X2002"/>
      <c r="Y2002"/>
      <c r="Z2002"/>
      <c r="AA2002"/>
      <c r="AB2002"/>
      <c r="AC2002"/>
    </row>
    <row r="2003" spans="11:29" x14ac:dyDescent="0.45">
      <c r="K2003"/>
      <c r="S2003"/>
      <c r="T2003"/>
      <c r="U2003"/>
      <c r="V2003"/>
      <c r="W2003"/>
      <c r="X2003"/>
      <c r="Y2003"/>
      <c r="Z2003"/>
      <c r="AA2003"/>
      <c r="AB2003"/>
      <c r="AC2003"/>
    </row>
    <row r="2004" spans="11:29" x14ac:dyDescent="0.45">
      <c r="K2004"/>
      <c r="S2004"/>
      <c r="T2004"/>
      <c r="U2004"/>
      <c r="V2004"/>
      <c r="W2004"/>
      <c r="X2004"/>
      <c r="Y2004"/>
      <c r="Z2004"/>
      <c r="AA2004"/>
      <c r="AB2004"/>
      <c r="AC2004"/>
    </row>
    <row r="2005" spans="11:29" x14ac:dyDescent="0.45">
      <c r="K2005"/>
      <c r="S2005"/>
      <c r="T2005"/>
      <c r="U2005"/>
      <c r="V2005"/>
      <c r="W2005"/>
      <c r="X2005"/>
      <c r="Y2005"/>
      <c r="Z2005"/>
      <c r="AA2005"/>
      <c r="AB2005"/>
      <c r="AC2005"/>
    </row>
    <row r="2006" spans="11:29" x14ac:dyDescent="0.45">
      <c r="K2006"/>
      <c r="S2006"/>
      <c r="T2006"/>
      <c r="U2006"/>
      <c r="V2006"/>
      <c r="W2006"/>
      <c r="X2006"/>
      <c r="Y2006"/>
      <c r="Z2006"/>
      <c r="AA2006"/>
      <c r="AB2006"/>
      <c r="AC2006"/>
    </row>
    <row r="2007" spans="11:29" x14ac:dyDescent="0.45">
      <c r="K2007"/>
      <c r="S2007"/>
      <c r="T2007"/>
      <c r="U2007"/>
      <c r="V2007"/>
      <c r="W2007"/>
      <c r="X2007"/>
      <c r="Y2007"/>
      <c r="Z2007"/>
      <c r="AA2007"/>
      <c r="AB2007"/>
      <c r="AC2007"/>
    </row>
    <row r="2008" spans="11:29" x14ac:dyDescent="0.45">
      <c r="K2008"/>
      <c r="S2008"/>
      <c r="T2008"/>
      <c r="U2008"/>
      <c r="V2008"/>
      <c r="W2008"/>
      <c r="X2008"/>
      <c r="Y2008"/>
      <c r="Z2008"/>
      <c r="AA2008"/>
      <c r="AB2008"/>
      <c r="AC2008"/>
    </row>
    <row r="2009" spans="11:29" x14ac:dyDescent="0.45">
      <c r="K2009"/>
      <c r="S2009"/>
      <c r="T2009"/>
      <c r="U2009"/>
      <c r="V2009"/>
      <c r="W2009"/>
      <c r="X2009"/>
      <c r="Y2009"/>
      <c r="Z2009"/>
      <c r="AA2009"/>
      <c r="AB2009"/>
      <c r="AC2009"/>
    </row>
    <row r="2010" spans="11:29" x14ac:dyDescent="0.45">
      <c r="K2010"/>
      <c r="S2010"/>
      <c r="T2010"/>
      <c r="U2010"/>
      <c r="V2010"/>
      <c r="W2010"/>
      <c r="X2010"/>
      <c r="Y2010"/>
      <c r="Z2010"/>
      <c r="AA2010"/>
      <c r="AB2010"/>
      <c r="AC2010"/>
    </row>
    <row r="2011" spans="11:29" x14ac:dyDescent="0.45">
      <c r="K2011"/>
      <c r="S2011"/>
      <c r="T2011"/>
      <c r="U2011"/>
      <c r="V2011"/>
      <c r="W2011"/>
      <c r="X2011"/>
      <c r="Y2011"/>
      <c r="Z2011"/>
      <c r="AA2011"/>
      <c r="AB2011"/>
      <c r="AC2011"/>
    </row>
    <row r="2012" spans="11:29" x14ac:dyDescent="0.45">
      <c r="K2012"/>
      <c r="S2012"/>
      <c r="T2012"/>
      <c r="U2012"/>
      <c r="V2012"/>
      <c r="W2012"/>
      <c r="X2012"/>
      <c r="Y2012"/>
      <c r="Z2012"/>
      <c r="AA2012"/>
      <c r="AB2012"/>
      <c r="AC2012"/>
    </row>
    <row r="2013" spans="11:29" x14ac:dyDescent="0.45">
      <c r="K2013"/>
      <c r="S2013"/>
      <c r="T2013"/>
      <c r="U2013"/>
      <c r="V2013"/>
      <c r="W2013"/>
      <c r="X2013"/>
      <c r="Y2013"/>
      <c r="Z2013"/>
      <c r="AA2013"/>
      <c r="AB2013"/>
      <c r="AC2013"/>
    </row>
    <row r="2014" spans="11:29" x14ac:dyDescent="0.45">
      <c r="K2014"/>
      <c r="S2014"/>
      <c r="T2014"/>
      <c r="U2014"/>
      <c r="V2014"/>
      <c r="W2014"/>
      <c r="X2014"/>
      <c r="Y2014"/>
      <c r="Z2014"/>
      <c r="AA2014"/>
      <c r="AB2014"/>
      <c r="AC2014"/>
    </row>
    <row r="2015" spans="11:29" x14ac:dyDescent="0.45">
      <c r="K2015"/>
      <c r="S2015"/>
      <c r="T2015"/>
      <c r="U2015"/>
      <c r="V2015"/>
      <c r="W2015"/>
      <c r="X2015"/>
      <c r="Y2015"/>
      <c r="Z2015"/>
      <c r="AA2015"/>
      <c r="AB2015"/>
      <c r="AC2015"/>
    </row>
    <row r="2016" spans="11:29" x14ac:dyDescent="0.45">
      <c r="K2016"/>
      <c r="S2016"/>
      <c r="T2016"/>
      <c r="U2016"/>
      <c r="V2016"/>
      <c r="W2016"/>
      <c r="X2016"/>
      <c r="Y2016"/>
      <c r="Z2016"/>
      <c r="AA2016"/>
      <c r="AB2016"/>
      <c r="AC2016"/>
    </row>
    <row r="2017" spans="11:29" x14ac:dyDescent="0.45">
      <c r="K2017"/>
      <c r="S2017"/>
      <c r="T2017"/>
      <c r="U2017"/>
      <c r="V2017"/>
      <c r="W2017"/>
      <c r="X2017"/>
      <c r="Y2017"/>
      <c r="Z2017"/>
      <c r="AA2017"/>
      <c r="AB2017"/>
      <c r="AC2017"/>
    </row>
    <row r="2018" spans="11:29" x14ac:dyDescent="0.45">
      <c r="K2018"/>
      <c r="S2018"/>
      <c r="T2018"/>
      <c r="U2018"/>
      <c r="V2018"/>
      <c r="W2018"/>
      <c r="X2018"/>
      <c r="Y2018"/>
      <c r="Z2018"/>
      <c r="AA2018"/>
      <c r="AB2018"/>
      <c r="AC2018"/>
    </row>
    <row r="2019" spans="11:29" x14ac:dyDescent="0.45">
      <c r="K2019"/>
      <c r="S2019"/>
      <c r="T2019"/>
      <c r="U2019"/>
      <c r="V2019"/>
      <c r="W2019"/>
      <c r="X2019"/>
      <c r="Y2019"/>
      <c r="Z2019"/>
      <c r="AA2019"/>
      <c r="AB2019"/>
      <c r="AC2019"/>
    </row>
    <row r="2020" spans="11:29" x14ac:dyDescent="0.45">
      <c r="K2020"/>
      <c r="S2020"/>
      <c r="T2020"/>
      <c r="U2020"/>
      <c r="V2020"/>
      <c r="W2020"/>
      <c r="X2020"/>
      <c r="Y2020"/>
      <c r="Z2020"/>
      <c r="AA2020"/>
      <c r="AB2020"/>
      <c r="AC2020"/>
    </row>
    <row r="2021" spans="11:29" x14ac:dyDescent="0.45">
      <c r="K2021"/>
      <c r="S2021"/>
      <c r="T2021"/>
      <c r="U2021"/>
      <c r="V2021"/>
      <c r="W2021"/>
      <c r="X2021"/>
      <c r="Y2021"/>
      <c r="Z2021"/>
      <c r="AA2021"/>
      <c r="AB2021"/>
      <c r="AC2021"/>
    </row>
    <row r="2022" spans="11:29" x14ac:dyDescent="0.45">
      <c r="K2022"/>
      <c r="S2022"/>
      <c r="T2022"/>
      <c r="U2022"/>
      <c r="V2022"/>
      <c r="W2022"/>
      <c r="X2022"/>
      <c r="Y2022"/>
      <c r="Z2022"/>
      <c r="AA2022"/>
      <c r="AB2022"/>
      <c r="AC2022"/>
    </row>
    <row r="2023" spans="11:29" x14ac:dyDescent="0.45">
      <c r="K2023"/>
      <c r="S2023"/>
      <c r="T2023"/>
      <c r="U2023"/>
      <c r="V2023"/>
      <c r="W2023"/>
      <c r="X2023"/>
      <c r="Y2023"/>
      <c r="Z2023"/>
      <c r="AA2023"/>
      <c r="AB2023"/>
      <c r="AC2023"/>
    </row>
    <row r="2024" spans="11:29" x14ac:dyDescent="0.45">
      <c r="K2024"/>
      <c r="S2024"/>
      <c r="T2024"/>
      <c r="U2024"/>
      <c r="V2024"/>
      <c r="W2024"/>
      <c r="X2024"/>
      <c r="Y2024"/>
      <c r="Z2024"/>
      <c r="AA2024"/>
      <c r="AB2024"/>
      <c r="AC2024"/>
    </row>
    <row r="2025" spans="11:29" x14ac:dyDescent="0.45">
      <c r="K2025"/>
      <c r="S2025"/>
      <c r="T2025"/>
      <c r="U2025"/>
      <c r="V2025"/>
      <c r="W2025"/>
      <c r="X2025"/>
      <c r="Y2025"/>
      <c r="Z2025"/>
      <c r="AA2025"/>
      <c r="AB2025"/>
      <c r="AC2025"/>
    </row>
    <row r="2026" spans="11:29" x14ac:dyDescent="0.45">
      <c r="K2026"/>
      <c r="S2026"/>
      <c r="T2026"/>
      <c r="U2026"/>
      <c r="V2026"/>
      <c r="W2026"/>
      <c r="X2026"/>
      <c r="Y2026"/>
      <c r="Z2026"/>
      <c r="AA2026"/>
      <c r="AB2026"/>
      <c r="AC2026"/>
    </row>
    <row r="2027" spans="11:29" x14ac:dyDescent="0.45">
      <c r="K2027"/>
      <c r="S2027"/>
      <c r="T2027"/>
      <c r="U2027"/>
      <c r="V2027"/>
      <c r="W2027"/>
      <c r="X2027"/>
      <c r="Y2027"/>
      <c r="Z2027"/>
      <c r="AA2027"/>
      <c r="AB2027"/>
      <c r="AC2027"/>
    </row>
    <row r="2028" spans="11:29" x14ac:dyDescent="0.45">
      <c r="K2028"/>
      <c r="S2028"/>
      <c r="T2028"/>
      <c r="U2028"/>
      <c r="V2028"/>
      <c r="W2028"/>
      <c r="X2028"/>
      <c r="Y2028"/>
      <c r="Z2028"/>
      <c r="AA2028"/>
      <c r="AB2028"/>
      <c r="AC2028"/>
    </row>
    <row r="2029" spans="11:29" x14ac:dyDescent="0.45">
      <c r="K2029"/>
      <c r="S2029"/>
      <c r="T2029"/>
      <c r="U2029"/>
      <c r="V2029"/>
      <c r="W2029"/>
      <c r="X2029"/>
      <c r="Y2029"/>
      <c r="Z2029"/>
      <c r="AA2029"/>
      <c r="AB2029"/>
      <c r="AC2029"/>
    </row>
    <row r="2030" spans="11:29" x14ac:dyDescent="0.45">
      <c r="K2030"/>
      <c r="S2030"/>
      <c r="T2030"/>
      <c r="U2030"/>
      <c r="V2030"/>
      <c r="W2030"/>
      <c r="X2030"/>
      <c r="Y2030"/>
      <c r="Z2030"/>
      <c r="AA2030"/>
      <c r="AB2030"/>
      <c r="AC2030"/>
    </row>
    <row r="2031" spans="11:29" x14ac:dyDescent="0.45">
      <c r="K2031"/>
      <c r="S2031"/>
      <c r="T2031"/>
      <c r="U2031"/>
      <c r="V2031"/>
      <c r="W2031"/>
      <c r="X2031"/>
      <c r="Y2031"/>
      <c r="Z2031"/>
      <c r="AA2031"/>
      <c r="AB2031"/>
      <c r="AC2031"/>
    </row>
    <row r="2032" spans="11:29" x14ac:dyDescent="0.45">
      <c r="K2032"/>
      <c r="S2032"/>
      <c r="T2032"/>
      <c r="U2032"/>
      <c r="V2032"/>
      <c r="W2032"/>
      <c r="X2032"/>
      <c r="Y2032"/>
      <c r="Z2032"/>
      <c r="AA2032"/>
      <c r="AB2032"/>
      <c r="AC2032"/>
    </row>
    <row r="2033" spans="11:29" x14ac:dyDescent="0.45">
      <c r="K2033"/>
      <c r="S2033"/>
      <c r="T2033"/>
      <c r="U2033"/>
      <c r="V2033"/>
      <c r="W2033"/>
      <c r="X2033"/>
      <c r="Y2033"/>
      <c r="Z2033"/>
      <c r="AA2033"/>
      <c r="AB2033"/>
      <c r="AC2033"/>
    </row>
    <row r="2034" spans="11:29" x14ac:dyDescent="0.45">
      <c r="K2034"/>
      <c r="S2034"/>
      <c r="T2034"/>
      <c r="U2034"/>
      <c r="V2034"/>
      <c r="W2034"/>
      <c r="X2034"/>
      <c r="Y2034"/>
      <c r="Z2034"/>
      <c r="AA2034"/>
      <c r="AB2034"/>
      <c r="AC2034"/>
    </row>
    <row r="2035" spans="11:29" x14ac:dyDescent="0.45">
      <c r="K2035"/>
      <c r="S2035"/>
      <c r="T2035"/>
      <c r="U2035"/>
      <c r="V2035"/>
      <c r="W2035"/>
      <c r="X2035"/>
      <c r="Y2035"/>
      <c r="Z2035"/>
      <c r="AA2035"/>
      <c r="AB2035"/>
      <c r="AC2035"/>
    </row>
    <row r="2036" spans="11:29" x14ac:dyDescent="0.45">
      <c r="K2036"/>
      <c r="S2036"/>
      <c r="T2036"/>
      <c r="U2036"/>
      <c r="V2036"/>
      <c r="W2036"/>
      <c r="X2036"/>
      <c r="Y2036"/>
      <c r="Z2036"/>
      <c r="AA2036"/>
      <c r="AB2036"/>
      <c r="AC2036"/>
    </row>
    <row r="2037" spans="11:29" x14ac:dyDescent="0.45">
      <c r="K2037"/>
      <c r="S2037"/>
      <c r="T2037"/>
      <c r="U2037"/>
      <c r="V2037"/>
      <c r="W2037"/>
      <c r="X2037"/>
      <c r="Y2037"/>
      <c r="Z2037"/>
      <c r="AA2037"/>
      <c r="AB2037"/>
      <c r="AC2037"/>
    </row>
    <row r="2038" spans="11:29" x14ac:dyDescent="0.45">
      <c r="K2038"/>
      <c r="S2038"/>
      <c r="T2038"/>
      <c r="U2038"/>
      <c r="V2038"/>
      <c r="W2038"/>
      <c r="X2038"/>
      <c r="Y2038"/>
      <c r="Z2038"/>
      <c r="AA2038"/>
      <c r="AB2038"/>
      <c r="AC2038"/>
    </row>
    <row r="2039" spans="11:29" x14ac:dyDescent="0.45">
      <c r="K2039"/>
      <c r="S2039"/>
      <c r="T2039"/>
      <c r="U2039"/>
      <c r="V2039"/>
      <c r="W2039"/>
      <c r="X2039"/>
      <c r="Y2039"/>
      <c r="Z2039"/>
      <c r="AA2039"/>
      <c r="AB2039"/>
      <c r="AC2039"/>
    </row>
    <row r="2040" spans="11:29" x14ac:dyDescent="0.45">
      <c r="K2040"/>
      <c r="S2040"/>
      <c r="T2040"/>
      <c r="U2040"/>
      <c r="V2040"/>
      <c r="W2040"/>
      <c r="X2040"/>
      <c r="Y2040"/>
      <c r="Z2040"/>
      <c r="AA2040"/>
      <c r="AB2040"/>
      <c r="AC2040"/>
    </row>
    <row r="2041" spans="11:29" x14ac:dyDescent="0.45">
      <c r="K2041"/>
      <c r="S2041"/>
      <c r="T2041"/>
      <c r="U2041"/>
      <c r="V2041"/>
      <c r="W2041"/>
      <c r="X2041"/>
      <c r="Y2041"/>
      <c r="Z2041"/>
      <c r="AA2041"/>
      <c r="AB2041"/>
      <c r="AC2041"/>
    </row>
    <row r="2042" spans="11:29" x14ac:dyDescent="0.45">
      <c r="K2042"/>
      <c r="S2042"/>
      <c r="T2042"/>
      <c r="U2042"/>
      <c r="V2042"/>
      <c r="W2042"/>
      <c r="X2042"/>
      <c r="Y2042"/>
      <c r="Z2042"/>
      <c r="AA2042"/>
      <c r="AB2042"/>
      <c r="AC2042"/>
    </row>
    <row r="2043" spans="11:29" x14ac:dyDescent="0.45">
      <c r="K2043"/>
      <c r="S2043"/>
      <c r="T2043"/>
      <c r="U2043"/>
      <c r="V2043"/>
      <c r="W2043"/>
      <c r="X2043"/>
      <c r="Y2043"/>
      <c r="Z2043"/>
      <c r="AA2043"/>
      <c r="AB2043"/>
      <c r="AC2043"/>
    </row>
    <row r="2044" spans="11:29" x14ac:dyDescent="0.45">
      <c r="K2044"/>
      <c r="S2044"/>
      <c r="T2044"/>
      <c r="U2044"/>
      <c r="V2044"/>
      <c r="W2044"/>
      <c r="X2044"/>
      <c r="Y2044"/>
      <c r="Z2044"/>
      <c r="AA2044"/>
      <c r="AB2044"/>
      <c r="AC2044"/>
    </row>
    <row r="2045" spans="11:29" x14ac:dyDescent="0.45">
      <c r="K2045"/>
      <c r="S2045"/>
      <c r="T2045"/>
      <c r="U2045"/>
      <c r="V2045"/>
      <c r="W2045"/>
      <c r="X2045"/>
      <c r="Y2045"/>
      <c r="Z2045"/>
      <c r="AA2045"/>
      <c r="AB2045"/>
      <c r="AC2045"/>
    </row>
    <row r="2046" spans="11:29" x14ac:dyDescent="0.45">
      <c r="K2046"/>
      <c r="S2046"/>
      <c r="T2046"/>
      <c r="U2046"/>
      <c r="V2046"/>
      <c r="W2046"/>
      <c r="X2046"/>
      <c r="Y2046"/>
      <c r="Z2046"/>
      <c r="AA2046"/>
      <c r="AB2046"/>
      <c r="AC2046"/>
    </row>
    <row r="2047" spans="11:29" x14ac:dyDescent="0.45">
      <c r="K2047"/>
      <c r="S2047"/>
      <c r="T2047"/>
      <c r="U2047"/>
      <c r="V2047"/>
      <c r="W2047"/>
      <c r="X2047"/>
      <c r="Y2047"/>
      <c r="Z2047"/>
      <c r="AA2047"/>
      <c r="AB2047"/>
      <c r="AC2047"/>
    </row>
    <row r="2048" spans="11:29" x14ac:dyDescent="0.45">
      <c r="K2048"/>
      <c r="S2048"/>
      <c r="T2048"/>
      <c r="U2048"/>
      <c r="V2048"/>
      <c r="W2048"/>
      <c r="X2048"/>
      <c r="Y2048"/>
      <c r="Z2048"/>
      <c r="AA2048"/>
      <c r="AB2048"/>
      <c r="AC2048"/>
    </row>
    <row r="2049" spans="11:29" x14ac:dyDescent="0.45">
      <c r="K2049"/>
      <c r="S2049"/>
      <c r="T2049"/>
      <c r="U2049"/>
      <c r="V2049"/>
      <c r="W2049"/>
      <c r="X2049"/>
      <c r="Y2049"/>
      <c r="Z2049"/>
      <c r="AA2049"/>
      <c r="AB2049"/>
      <c r="AC2049"/>
    </row>
    <row r="2050" spans="11:29" x14ac:dyDescent="0.45">
      <c r="K2050"/>
      <c r="S2050"/>
      <c r="T2050"/>
      <c r="U2050"/>
      <c r="V2050"/>
      <c r="W2050"/>
      <c r="X2050"/>
      <c r="Y2050"/>
      <c r="Z2050"/>
      <c r="AA2050"/>
      <c r="AB2050"/>
      <c r="AC2050"/>
    </row>
    <row r="2051" spans="11:29" x14ac:dyDescent="0.45">
      <c r="K2051"/>
      <c r="S2051"/>
      <c r="T2051"/>
      <c r="U2051"/>
      <c r="V2051"/>
      <c r="W2051"/>
      <c r="X2051"/>
      <c r="Y2051"/>
      <c r="Z2051"/>
      <c r="AA2051"/>
      <c r="AB2051"/>
      <c r="AC2051"/>
    </row>
    <row r="2052" spans="11:29" x14ac:dyDescent="0.45">
      <c r="K2052"/>
      <c r="S2052"/>
      <c r="T2052"/>
      <c r="U2052"/>
      <c r="V2052"/>
      <c r="W2052"/>
      <c r="X2052"/>
      <c r="Y2052"/>
      <c r="Z2052"/>
      <c r="AA2052"/>
      <c r="AB2052"/>
      <c r="AC2052"/>
    </row>
    <row r="2053" spans="11:29" x14ac:dyDescent="0.45">
      <c r="K2053"/>
      <c r="S2053"/>
      <c r="T2053"/>
      <c r="U2053"/>
      <c r="V2053"/>
      <c r="W2053"/>
      <c r="X2053"/>
      <c r="Y2053"/>
      <c r="Z2053"/>
      <c r="AA2053"/>
      <c r="AB2053"/>
      <c r="AC2053"/>
    </row>
    <row r="2054" spans="11:29" x14ac:dyDescent="0.45">
      <c r="K2054"/>
      <c r="S2054"/>
      <c r="T2054"/>
      <c r="U2054"/>
      <c r="V2054"/>
      <c r="W2054"/>
      <c r="X2054"/>
      <c r="Y2054"/>
      <c r="Z2054"/>
      <c r="AA2054"/>
      <c r="AB2054"/>
      <c r="AC2054"/>
    </row>
    <row r="2055" spans="11:29" x14ac:dyDescent="0.45">
      <c r="K2055"/>
      <c r="S2055"/>
      <c r="T2055"/>
      <c r="U2055"/>
      <c r="V2055"/>
      <c r="W2055"/>
      <c r="X2055"/>
      <c r="Y2055"/>
      <c r="Z2055"/>
      <c r="AA2055"/>
      <c r="AB2055"/>
      <c r="AC2055"/>
    </row>
    <row r="2056" spans="11:29" x14ac:dyDescent="0.45">
      <c r="K2056"/>
      <c r="S2056"/>
      <c r="T2056"/>
      <c r="U2056"/>
      <c r="V2056"/>
      <c r="W2056"/>
      <c r="X2056"/>
      <c r="Y2056"/>
      <c r="Z2056"/>
      <c r="AA2056"/>
      <c r="AB2056"/>
      <c r="AC2056"/>
    </row>
    <row r="2057" spans="11:29" x14ac:dyDescent="0.45">
      <c r="K2057"/>
      <c r="S2057"/>
      <c r="T2057"/>
      <c r="U2057"/>
      <c r="V2057"/>
      <c r="W2057"/>
      <c r="X2057"/>
      <c r="Y2057"/>
      <c r="Z2057"/>
      <c r="AA2057"/>
      <c r="AB2057"/>
      <c r="AC2057"/>
    </row>
    <row r="2058" spans="11:29" x14ac:dyDescent="0.45">
      <c r="K2058"/>
      <c r="S2058"/>
      <c r="T2058"/>
      <c r="U2058"/>
      <c r="V2058"/>
      <c r="W2058"/>
      <c r="X2058"/>
      <c r="Y2058"/>
      <c r="Z2058"/>
      <c r="AA2058"/>
      <c r="AB2058"/>
      <c r="AC2058"/>
    </row>
    <row r="2059" spans="11:29" x14ac:dyDescent="0.45">
      <c r="K2059"/>
      <c r="S2059"/>
      <c r="T2059"/>
      <c r="U2059"/>
      <c r="V2059"/>
      <c r="W2059"/>
      <c r="X2059"/>
      <c r="Y2059"/>
      <c r="Z2059"/>
      <c r="AA2059"/>
      <c r="AB2059"/>
      <c r="AC2059"/>
    </row>
    <row r="2060" spans="11:29" x14ac:dyDescent="0.45">
      <c r="K2060"/>
      <c r="S2060"/>
      <c r="T2060"/>
      <c r="U2060"/>
      <c r="V2060"/>
      <c r="W2060"/>
      <c r="X2060"/>
      <c r="Y2060"/>
      <c r="Z2060"/>
      <c r="AA2060"/>
      <c r="AB2060"/>
      <c r="AC2060"/>
    </row>
    <row r="2061" spans="11:29" x14ac:dyDescent="0.45">
      <c r="K2061"/>
      <c r="S2061"/>
      <c r="T2061"/>
      <c r="U2061"/>
      <c r="V2061"/>
      <c r="W2061"/>
      <c r="X2061"/>
      <c r="Y2061"/>
      <c r="Z2061"/>
      <c r="AA2061"/>
      <c r="AB2061"/>
      <c r="AC2061"/>
    </row>
    <row r="2062" spans="11:29" x14ac:dyDescent="0.45">
      <c r="K2062"/>
      <c r="S2062"/>
      <c r="T2062"/>
      <c r="U2062"/>
      <c r="V2062"/>
      <c r="W2062"/>
      <c r="X2062"/>
      <c r="Y2062"/>
      <c r="Z2062"/>
      <c r="AA2062"/>
      <c r="AB2062"/>
      <c r="AC2062"/>
    </row>
    <row r="2063" spans="11:29" x14ac:dyDescent="0.45">
      <c r="K2063"/>
      <c r="S2063"/>
      <c r="T2063"/>
      <c r="U2063"/>
      <c r="V2063"/>
      <c r="W2063"/>
      <c r="X2063"/>
      <c r="Y2063"/>
      <c r="Z2063"/>
      <c r="AA2063"/>
      <c r="AB2063"/>
      <c r="AC2063"/>
    </row>
    <row r="2064" spans="11:29" x14ac:dyDescent="0.45">
      <c r="K2064"/>
      <c r="S2064"/>
      <c r="T2064"/>
      <c r="U2064"/>
      <c r="V2064"/>
      <c r="W2064"/>
      <c r="X2064"/>
      <c r="Y2064"/>
      <c r="Z2064"/>
      <c r="AA2064"/>
      <c r="AB2064"/>
      <c r="AC2064"/>
    </row>
    <row r="2065" spans="11:29" x14ac:dyDescent="0.45">
      <c r="K2065"/>
      <c r="S2065"/>
      <c r="T2065"/>
      <c r="U2065"/>
      <c r="V2065"/>
      <c r="W2065"/>
      <c r="X2065"/>
      <c r="Y2065"/>
      <c r="Z2065"/>
      <c r="AA2065"/>
      <c r="AB2065"/>
      <c r="AC2065"/>
    </row>
    <row r="2066" spans="11:29" x14ac:dyDescent="0.45">
      <c r="K2066"/>
      <c r="S2066"/>
      <c r="T2066"/>
      <c r="U2066"/>
      <c r="V2066"/>
      <c r="W2066"/>
      <c r="X2066"/>
      <c r="Y2066"/>
      <c r="Z2066"/>
      <c r="AA2066"/>
      <c r="AB2066"/>
      <c r="AC2066"/>
    </row>
    <row r="2067" spans="11:29" x14ac:dyDescent="0.45">
      <c r="K2067"/>
      <c r="S2067"/>
      <c r="T2067"/>
      <c r="U2067"/>
      <c r="V2067"/>
      <c r="W2067"/>
      <c r="X2067"/>
      <c r="Y2067"/>
      <c r="Z2067"/>
      <c r="AA2067"/>
      <c r="AB2067"/>
      <c r="AC2067"/>
    </row>
    <row r="2068" spans="11:29" x14ac:dyDescent="0.45">
      <c r="K2068"/>
      <c r="S2068"/>
      <c r="T2068"/>
      <c r="U2068"/>
      <c r="V2068"/>
      <c r="W2068"/>
      <c r="X2068"/>
      <c r="Y2068"/>
      <c r="Z2068"/>
      <c r="AA2068"/>
      <c r="AB2068"/>
      <c r="AC2068"/>
    </row>
    <row r="2069" spans="11:29" x14ac:dyDescent="0.45">
      <c r="K2069"/>
      <c r="S2069"/>
      <c r="T2069"/>
      <c r="U2069"/>
      <c r="V2069"/>
      <c r="W2069"/>
      <c r="X2069"/>
      <c r="Y2069"/>
      <c r="Z2069"/>
      <c r="AA2069"/>
      <c r="AB2069"/>
      <c r="AC2069"/>
    </row>
    <row r="2070" spans="11:29" x14ac:dyDescent="0.45">
      <c r="K2070"/>
      <c r="S2070"/>
      <c r="T2070"/>
      <c r="U2070"/>
      <c r="V2070"/>
      <c r="W2070"/>
      <c r="X2070"/>
      <c r="Y2070"/>
      <c r="Z2070"/>
      <c r="AA2070"/>
      <c r="AB2070"/>
      <c r="AC2070"/>
    </row>
    <row r="2071" spans="11:29" x14ac:dyDescent="0.45">
      <c r="K2071"/>
      <c r="S2071"/>
      <c r="T2071"/>
      <c r="U2071"/>
      <c r="V2071"/>
      <c r="W2071"/>
      <c r="X2071"/>
      <c r="Y2071"/>
      <c r="Z2071"/>
      <c r="AA2071"/>
      <c r="AB2071"/>
      <c r="AC2071"/>
    </row>
    <row r="2072" spans="11:29" x14ac:dyDescent="0.45">
      <c r="K2072"/>
      <c r="S2072"/>
      <c r="T2072"/>
      <c r="U2072"/>
      <c r="V2072"/>
      <c r="W2072"/>
      <c r="X2072"/>
      <c r="Y2072"/>
      <c r="Z2072"/>
      <c r="AA2072"/>
      <c r="AB2072"/>
      <c r="AC2072"/>
    </row>
    <row r="2073" spans="11:29" x14ac:dyDescent="0.45">
      <c r="K2073"/>
      <c r="S2073"/>
      <c r="T2073"/>
      <c r="U2073"/>
      <c r="V2073"/>
      <c r="W2073"/>
      <c r="X2073"/>
      <c r="Y2073"/>
      <c r="Z2073"/>
      <c r="AA2073"/>
      <c r="AB2073"/>
      <c r="AC2073"/>
    </row>
    <row r="2074" spans="11:29" x14ac:dyDescent="0.45">
      <c r="K2074"/>
      <c r="S2074"/>
      <c r="T2074"/>
      <c r="U2074"/>
      <c r="V2074"/>
      <c r="W2074"/>
      <c r="X2074"/>
      <c r="Y2074"/>
      <c r="Z2074"/>
      <c r="AA2074"/>
      <c r="AB2074"/>
      <c r="AC2074"/>
    </row>
    <row r="2075" spans="11:29" x14ac:dyDescent="0.45">
      <c r="K2075"/>
      <c r="S2075"/>
      <c r="T2075"/>
      <c r="U2075"/>
      <c r="V2075"/>
      <c r="W2075"/>
      <c r="X2075"/>
      <c r="Y2075"/>
      <c r="Z2075"/>
      <c r="AA2075"/>
      <c r="AB2075"/>
      <c r="AC2075"/>
    </row>
    <row r="2076" spans="11:29" x14ac:dyDescent="0.45">
      <c r="K2076"/>
      <c r="S2076"/>
      <c r="T2076"/>
      <c r="U2076"/>
      <c r="V2076"/>
      <c r="W2076"/>
      <c r="X2076"/>
      <c r="Y2076"/>
      <c r="Z2076"/>
      <c r="AA2076"/>
      <c r="AB2076"/>
      <c r="AC2076"/>
    </row>
    <row r="2077" spans="11:29" x14ac:dyDescent="0.45">
      <c r="K2077"/>
      <c r="S2077"/>
      <c r="T2077"/>
      <c r="U2077"/>
      <c r="V2077"/>
      <c r="W2077"/>
      <c r="X2077"/>
      <c r="Y2077"/>
      <c r="Z2077"/>
      <c r="AA2077"/>
      <c r="AB2077"/>
      <c r="AC2077"/>
    </row>
    <row r="2078" spans="11:29" x14ac:dyDescent="0.45">
      <c r="K2078"/>
      <c r="S2078"/>
      <c r="T2078"/>
      <c r="U2078"/>
      <c r="V2078"/>
      <c r="W2078"/>
      <c r="X2078"/>
      <c r="Y2078"/>
      <c r="Z2078"/>
      <c r="AA2078"/>
      <c r="AB2078"/>
      <c r="AC2078"/>
    </row>
    <row r="2079" spans="11:29" x14ac:dyDescent="0.45">
      <c r="K2079"/>
      <c r="S2079"/>
      <c r="T2079"/>
      <c r="U2079"/>
      <c r="V2079"/>
      <c r="W2079"/>
      <c r="X2079"/>
      <c r="Y2079"/>
      <c r="Z2079"/>
      <c r="AA2079"/>
      <c r="AB2079"/>
      <c r="AC2079"/>
    </row>
    <row r="2080" spans="11:29" x14ac:dyDescent="0.45">
      <c r="K2080"/>
      <c r="S2080"/>
      <c r="T2080"/>
      <c r="U2080"/>
      <c r="V2080"/>
      <c r="W2080"/>
      <c r="X2080"/>
      <c r="Y2080"/>
      <c r="Z2080"/>
      <c r="AA2080"/>
      <c r="AB2080"/>
      <c r="AC2080"/>
    </row>
    <row r="2081" spans="11:29" x14ac:dyDescent="0.45">
      <c r="K2081"/>
      <c r="S2081"/>
      <c r="T2081"/>
      <c r="U2081"/>
      <c r="V2081"/>
      <c r="W2081"/>
      <c r="X2081"/>
      <c r="Y2081"/>
      <c r="Z2081"/>
      <c r="AA2081"/>
      <c r="AB2081"/>
      <c r="AC2081"/>
    </row>
    <row r="2082" spans="11:29" x14ac:dyDescent="0.45">
      <c r="K2082"/>
      <c r="S2082"/>
      <c r="T2082"/>
      <c r="U2082"/>
      <c r="V2082"/>
      <c r="W2082"/>
      <c r="X2082"/>
      <c r="Y2082"/>
      <c r="Z2082"/>
      <c r="AA2082"/>
      <c r="AB2082"/>
      <c r="AC2082"/>
    </row>
    <row r="2083" spans="11:29" x14ac:dyDescent="0.45">
      <c r="K2083"/>
      <c r="S2083"/>
      <c r="T2083"/>
      <c r="U2083"/>
      <c r="V2083"/>
      <c r="W2083"/>
      <c r="X2083"/>
      <c r="Y2083"/>
      <c r="Z2083"/>
      <c r="AA2083"/>
      <c r="AB2083"/>
      <c r="AC2083"/>
    </row>
    <row r="2084" spans="11:29" x14ac:dyDescent="0.45">
      <c r="K2084"/>
      <c r="S2084"/>
      <c r="T2084"/>
      <c r="U2084"/>
      <c r="V2084"/>
      <c r="W2084"/>
      <c r="X2084"/>
      <c r="Y2084"/>
      <c r="Z2084"/>
      <c r="AA2084"/>
      <c r="AB2084"/>
      <c r="AC2084"/>
    </row>
    <row r="2085" spans="11:29" x14ac:dyDescent="0.45">
      <c r="K2085"/>
      <c r="S2085"/>
      <c r="T2085"/>
      <c r="U2085"/>
      <c r="V2085"/>
      <c r="W2085"/>
      <c r="X2085"/>
      <c r="Y2085"/>
      <c r="Z2085"/>
      <c r="AA2085"/>
      <c r="AB2085"/>
      <c r="AC2085"/>
    </row>
    <row r="2086" spans="11:29" x14ac:dyDescent="0.45">
      <c r="K2086"/>
      <c r="S2086"/>
      <c r="T2086"/>
      <c r="U2086"/>
      <c r="V2086"/>
      <c r="W2086"/>
      <c r="X2086"/>
      <c r="Y2086"/>
      <c r="Z2086"/>
      <c r="AA2086"/>
      <c r="AB2086"/>
      <c r="AC2086"/>
    </row>
    <row r="2087" spans="11:29" x14ac:dyDescent="0.45">
      <c r="K2087"/>
      <c r="S2087"/>
      <c r="T2087"/>
      <c r="U2087"/>
      <c r="V2087"/>
      <c r="W2087"/>
      <c r="X2087"/>
      <c r="Y2087"/>
      <c r="Z2087"/>
      <c r="AA2087"/>
      <c r="AB2087"/>
      <c r="AC2087"/>
    </row>
    <row r="2088" spans="11:29" x14ac:dyDescent="0.45">
      <c r="K2088"/>
      <c r="S2088"/>
      <c r="T2088"/>
      <c r="U2088"/>
      <c r="V2088"/>
      <c r="W2088"/>
      <c r="X2088"/>
      <c r="Y2088"/>
      <c r="Z2088"/>
      <c r="AA2088"/>
      <c r="AB2088"/>
      <c r="AC2088"/>
    </row>
    <row r="2089" spans="11:29" x14ac:dyDescent="0.45">
      <c r="K2089"/>
      <c r="S2089"/>
      <c r="T2089"/>
      <c r="U2089"/>
      <c r="V2089"/>
      <c r="W2089"/>
      <c r="X2089"/>
      <c r="Y2089"/>
      <c r="Z2089"/>
      <c r="AA2089"/>
      <c r="AB2089"/>
      <c r="AC2089"/>
    </row>
    <row r="2090" spans="11:29" x14ac:dyDescent="0.45">
      <c r="K2090"/>
      <c r="S2090"/>
      <c r="T2090"/>
      <c r="U2090"/>
      <c r="V2090"/>
      <c r="W2090"/>
      <c r="X2090"/>
      <c r="Y2090"/>
      <c r="Z2090"/>
      <c r="AA2090"/>
      <c r="AB2090"/>
      <c r="AC2090"/>
    </row>
    <row r="2091" spans="11:29" x14ac:dyDescent="0.45">
      <c r="K2091"/>
      <c r="S2091"/>
      <c r="T2091"/>
      <c r="U2091"/>
      <c r="V2091"/>
      <c r="W2091"/>
      <c r="X2091"/>
      <c r="Y2091"/>
      <c r="Z2091"/>
      <c r="AA2091"/>
      <c r="AB2091"/>
      <c r="AC2091"/>
    </row>
    <row r="2092" spans="11:29" x14ac:dyDescent="0.45">
      <c r="K2092"/>
      <c r="S2092"/>
      <c r="T2092"/>
      <c r="U2092"/>
      <c r="V2092"/>
      <c r="W2092"/>
      <c r="X2092"/>
      <c r="Y2092"/>
      <c r="Z2092"/>
      <c r="AA2092"/>
      <c r="AB2092"/>
      <c r="AC2092"/>
    </row>
    <row r="2093" spans="11:29" x14ac:dyDescent="0.45">
      <c r="K2093"/>
      <c r="S2093"/>
      <c r="T2093"/>
      <c r="U2093"/>
      <c r="V2093"/>
      <c r="W2093"/>
      <c r="X2093"/>
      <c r="Y2093"/>
      <c r="Z2093"/>
      <c r="AA2093"/>
      <c r="AB2093"/>
      <c r="AC2093"/>
    </row>
    <row r="2094" spans="11:29" x14ac:dyDescent="0.45">
      <c r="K2094"/>
      <c r="S2094"/>
      <c r="T2094"/>
      <c r="U2094"/>
      <c r="V2094"/>
      <c r="W2094"/>
      <c r="X2094"/>
      <c r="Y2094"/>
      <c r="Z2094"/>
      <c r="AA2094"/>
      <c r="AB2094"/>
      <c r="AC2094"/>
    </row>
    <row r="2095" spans="11:29" x14ac:dyDescent="0.45">
      <c r="K2095"/>
      <c r="S2095"/>
      <c r="T2095"/>
      <c r="U2095"/>
      <c r="V2095"/>
      <c r="W2095"/>
      <c r="X2095"/>
      <c r="Y2095"/>
      <c r="Z2095"/>
      <c r="AA2095"/>
      <c r="AB2095"/>
      <c r="AC2095"/>
    </row>
    <row r="2096" spans="11:29" x14ac:dyDescent="0.45">
      <c r="K2096"/>
      <c r="S2096"/>
      <c r="T2096"/>
      <c r="U2096"/>
      <c r="V2096"/>
      <c r="W2096"/>
      <c r="X2096"/>
      <c r="Y2096"/>
      <c r="Z2096"/>
      <c r="AA2096"/>
      <c r="AB2096"/>
      <c r="AC2096"/>
    </row>
    <row r="2097" spans="11:29" x14ac:dyDescent="0.45">
      <c r="K2097"/>
      <c r="S2097"/>
      <c r="T2097"/>
      <c r="U2097"/>
      <c r="V2097"/>
      <c r="W2097"/>
      <c r="X2097"/>
      <c r="Y2097"/>
      <c r="Z2097"/>
      <c r="AA2097"/>
      <c r="AB2097"/>
      <c r="AC2097"/>
    </row>
    <row r="2098" spans="11:29" x14ac:dyDescent="0.45">
      <c r="K2098"/>
      <c r="S2098"/>
      <c r="T2098"/>
      <c r="U2098"/>
      <c r="V2098"/>
      <c r="W2098"/>
      <c r="X2098"/>
      <c r="Y2098"/>
      <c r="Z2098"/>
      <c r="AA2098"/>
      <c r="AB2098"/>
      <c r="AC2098"/>
    </row>
    <row r="2099" spans="11:29" x14ac:dyDescent="0.45">
      <c r="K2099"/>
      <c r="S2099"/>
      <c r="T2099"/>
      <c r="U2099"/>
      <c r="V2099"/>
      <c r="W2099"/>
      <c r="X2099"/>
      <c r="Y2099"/>
      <c r="Z2099"/>
      <c r="AA2099"/>
      <c r="AB2099"/>
      <c r="AC2099"/>
    </row>
    <row r="2100" spans="11:29" x14ac:dyDescent="0.45">
      <c r="K2100"/>
      <c r="S2100"/>
      <c r="T2100"/>
      <c r="U2100"/>
      <c r="V2100"/>
      <c r="W2100"/>
      <c r="X2100"/>
      <c r="Y2100"/>
      <c r="Z2100"/>
      <c r="AA2100"/>
      <c r="AB2100"/>
      <c r="AC2100"/>
    </row>
    <row r="2101" spans="11:29" x14ac:dyDescent="0.45">
      <c r="K2101"/>
      <c r="S2101"/>
      <c r="T2101"/>
      <c r="U2101"/>
      <c r="V2101"/>
      <c r="W2101"/>
      <c r="X2101"/>
      <c r="Y2101"/>
      <c r="Z2101"/>
      <c r="AA2101"/>
      <c r="AB2101"/>
      <c r="AC2101"/>
    </row>
    <row r="2102" spans="11:29" x14ac:dyDescent="0.45">
      <c r="K2102"/>
      <c r="S2102"/>
      <c r="T2102"/>
      <c r="U2102"/>
      <c r="V2102"/>
      <c r="W2102"/>
      <c r="X2102"/>
      <c r="Y2102"/>
      <c r="Z2102"/>
      <c r="AA2102"/>
      <c r="AB2102"/>
      <c r="AC2102"/>
    </row>
    <row r="2103" spans="11:29" x14ac:dyDescent="0.45">
      <c r="K2103"/>
      <c r="S2103"/>
      <c r="T2103"/>
      <c r="U2103"/>
      <c r="V2103"/>
      <c r="W2103"/>
      <c r="X2103"/>
      <c r="Y2103"/>
      <c r="Z2103"/>
      <c r="AA2103"/>
      <c r="AB2103"/>
      <c r="AC2103"/>
    </row>
    <row r="2104" spans="11:29" x14ac:dyDescent="0.45">
      <c r="K2104"/>
      <c r="S2104"/>
      <c r="T2104"/>
      <c r="U2104"/>
      <c r="V2104"/>
      <c r="W2104"/>
      <c r="X2104"/>
      <c r="Y2104"/>
      <c r="Z2104"/>
      <c r="AA2104"/>
      <c r="AB2104"/>
      <c r="AC2104"/>
    </row>
    <row r="2105" spans="11:29" x14ac:dyDescent="0.45">
      <c r="K2105"/>
      <c r="S2105"/>
      <c r="T2105"/>
      <c r="U2105"/>
      <c r="V2105"/>
      <c r="W2105"/>
      <c r="X2105"/>
      <c r="Y2105"/>
      <c r="Z2105"/>
      <c r="AA2105"/>
      <c r="AB2105"/>
      <c r="AC2105"/>
    </row>
    <row r="2106" spans="11:29" x14ac:dyDescent="0.45">
      <c r="K2106"/>
      <c r="S2106"/>
      <c r="T2106"/>
      <c r="U2106"/>
      <c r="V2106"/>
      <c r="W2106"/>
      <c r="X2106"/>
      <c r="Y2106"/>
      <c r="Z2106"/>
      <c r="AA2106"/>
      <c r="AB2106"/>
      <c r="AC2106"/>
    </row>
    <row r="2107" spans="11:29" x14ac:dyDescent="0.45">
      <c r="K2107"/>
      <c r="S2107"/>
      <c r="T2107"/>
      <c r="U2107"/>
      <c r="V2107"/>
      <c r="W2107"/>
      <c r="X2107"/>
      <c r="Y2107"/>
      <c r="Z2107"/>
      <c r="AA2107"/>
      <c r="AB2107"/>
      <c r="AC2107"/>
    </row>
    <row r="2108" spans="11:29" x14ac:dyDescent="0.45">
      <c r="K2108"/>
      <c r="S2108"/>
      <c r="T2108"/>
      <c r="U2108"/>
      <c r="V2108"/>
      <c r="W2108"/>
      <c r="X2108"/>
      <c r="Y2108"/>
      <c r="Z2108"/>
      <c r="AA2108"/>
      <c r="AB2108"/>
      <c r="AC2108"/>
    </row>
    <row r="2109" spans="11:29" x14ac:dyDescent="0.45">
      <c r="K2109"/>
      <c r="S2109"/>
      <c r="T2109"/>
      <c r="U2109"/>
      <c r="V2109"/>
      <c r="W2109"/>
      <c r="X2109"/>
      <c r="Y2109"/>
      <c r="Z2109"/>
      <c r="AA2109"/>
      <c r="AB2109"/>
      <c r="AC2109"/>
    </row>
    <row r="2110" spans="11:29" x14ac:dyDescent="0.45">
      <c r="K2110"/>
      <c r="S2110"/>
      <c r="T2110"/>
      <c r="U2110"/>
      <c r="V2110"/>
      <c r="W2110"/>
      <c r="X2110"/>
      <c r="Y2110"/>
      <c r="Z2110"/>
      <c r="AA2110"/>
      <c r="AB2110"/>
      <c r="AC2110"/>
    </row>
    <row r="2111" spans="11:29" x14ac:dyDescent="0.45">
      <c r="K2111"/>
      <c r="S2111"/>
      <c r="T2111"/>
      <c r="U2111"/>
      <c r="V2111"/>
      <c r="W2111"/>
      <c r="X2111"/>
      <c r="Y2111"/>
      <c r="Z2111"/>
      <c r="AA2111"/>
      <c r="AB2111"/>
      <c r="AC2111"/>
    </row>
    <row r="2112" spans="11:29" x14ac:dyDescent="0.45">
      <c r="K2112"/>
      <c r="S2112"/>
      <c r="T2112"/>
      <c r="U2112"/>
      <c r="V2112"/>
      <c r="W2112"/>
      <c r="X2112"/>
      <c r="Y2112"/>
      <c r="Z2112"/>
      <c r="AA2112"/>
      <c r="AB2112"/>
      <c r="AC2112"/>
    </row>
    <row r="2113" spans="11:29" x14ac:dyDescent="0.45">
      <c r="K2113"/>
      <c r="S2113"/>
      <c r="T2113"/>
      <c r="U2113"/>
      <c r="V2113"/>
      <c r="W2113"/>
      <c r="X2113"/>
      <c r="Y2113"/>
      <c r="Z2113"/>
      <c r="AA2113"/>
      <c r="AB2113"/>
      <c r="AC2113"/>
    </row>
    <row r="2114" spans="11:29" x14ac:dyDescent="0.45">
      <c r="K2114"/>
      <c r="S2114"/>
      <c r="T2114"/>
      <c r="U2114"/>
      <c r="V2114"/>
      <c r="W2114"/>
      <c r="X2114"/>
      <c r="Y2114"/>
      <c r="Z2114"/>
      <c r="AA2114"/>
      <c r="AB2114"/>
      <c r="AC2114"/>
    </row>
    <row r="2115" spans="11:29" x14ac:dyDescent="0.45">
      <c r="K2115"/>
      <c r="S2115"/>
      <c r="T2115"/>
      <c r="U2115"/>
      <c r="V2115"/>
      <c r="W2115"/>
      <c r="X2115"/>
      <c r="Y2115"/>
      <c r="Z2115"/>
      <c r="AA2115"/>
      <c r="AB2115"/>
      <c r="AC2115"/>
    </row>
    <row r="2116" spans="11:29" x14ac:dyDescent="0.45">
      <c r="K2116"/>
      <c r="S2116"/>
      <c r="T2116"/>
      <c r="U2116"/>
      <c r="V2116"/>
      <c r="W2116"/>
      <c r="X2116"/>
      <c r="Y2116"/>
      <c r="Z2116"/>
      <c r="AA2116"/>
      <c r="AB2116"/>
      <c r="AC2116"/>
    </row>
    <row r="2117" spans="11:29" x14ac:dyDescent="0.45">
      <c r="K2117"/>
      <c r="S2117"/>
      <c r="T2117"/>
      <c r="U2117"/>
      <c r="V2117"/>
      <c r="W2117"/>
      <c r="X2117"/>
      <c r="Y2117"/>
      <c r="Z2117"/>
      <c r="AA2117"/>
      <c r="AB2117"/>
      <c r="AC2117"/>
    </row>
    <row r="2118" spans="11:29" x14ac:dyDescent="0.45">
      <c r="K2118"/>
      <c r="S2118"/>
      <c r="T2118"/>
      <c r="U2118"/>
      <c r="V2118"/>
      <c r="W2118"/>
      <c r="X2118"/>
      <c r="Y2118"/>
      <c r="Z2118"/>
      <c r="AA2118"/>
      <c r="AB2118"/>
      <c r="AC2118"/>
    </row>
    <row r="2119" spans="11:29" x14ac:dyDescent="0.45">
      <c r="K2119"/>
      <c r="S2119"/>
      <c r="T2119"/>
      <c r="U2119"/>
      <c r="V2119"/>
      <c r="W2119"/>
      <c r="X2119"/>
      <c r="Y2119"/>
      <c r="Z2119"/>
      <c r="AA2119"/>
      <c r="AB2119"/>
      <c r="AC2119"/>
    </row>
    <row r="2120" spans="11:29" x14ac:dyDescent="0.45">
      <c r="K2120"/>
      <c r="S2120"/>
      <c r="T2120"/>
      <c r="U2120"/>
      <c r="V2120"/>
      <c r="W2120"/>
      <c r="X2120"/>
      <c r="Y2120"/>
      <c r="Z2120"/>
      <c r="AA2120"/>
      <c r="AB2120"/>
      <c r="AC2120"/>
    </row>
    <row r="2121" spans="11:29" x14ac:dyDescent="0.45">
      <c r="K2121"/>
      <c r="S2121"/>
      <c r="T2121"/>
      <c r="U2121"/>
      <c r="V2121"/>
      <c r="W2121"/>
      <c r="X2121"/>
      <c r="Y2121"/>
      <c r="Z2121"/>
      <c r="AA2121"/>
      <c r="AB2121"/>
      <c r="AC2121"/>
    </row>
    <row r="2122" spans="11:29" x14ac:dyDescent="0.45">
      <c r="K2122"/>
      <c r="S2122"/>
      <c r="T2122"/>
      <c r="U2122"/>
      <c r="V2122"/>
      <c r="W2122"/>
      <c r="X2122"/>
      <c r="Y2122"/>
      <c r="Z2122"/>
      <c r="AA2122"/>
      <c r="AB2122"/>
      <c r="AC2122"/>
    </row>
    <row r="2123" spans="11:29" x14ac:dyDescent="0.45">
      <c r="K2123"/>
      <c r="S2123"/>
      <c r="T2123"/>
      <c r="U2123"/>
      <c r="V2123"/>
      <c r="W2123"/>
      <c r="X2123"/>
      <c r="Y2123"/>
      <c r="Z2123"/>
      <c r="AA2123"/>
      <c r="AB2123"/>
      <c r="AC2123"/>
    </row>
    <row r="2124" spans="11:29" x14ac:dyDescent="0.45">
      <c r="K2124"/>
      <c r="S2124"/>
      <c r="T2124"/>
      <c r="U2124"/>
      <c r="V2124"/>
      <c r="W2124"/>
      <c r="X2124"/>
      <c r="Y2124"/>
      <c r="Z2124"/>
      <c r="AA2124"/>
      <c r="AB2124"/>
      <c r="AC2124"/>
    </row>
    <row r="2125" spans="11:29" x14ac:dyDescent="0.45">
      <c r="K2125"/>
      <c r="S2125"/>
      <c r="T2125"/>
      <c r="U2125"/>
      <c r="V2125"/>
      <c r="W2125"/>
      <c r="X2125"/>
      <c r="Y2125"/>
      <c r="Z2125"/>
      <c r="AA2125"/>
      <c r="AB2125"/>
      <c r="AC2125"/>
    </row>
    <row r="2126" spans="11:29" x14ac:dyDescent="0.45">
      <c r="K2126"/>
      <c r="S2126"/>
      <c r="T2126"/>
      <c r="U2126"/>
      <c r="V2126"/>
      <c r="W2126"/>
      <c r="X2126"/>
      <c r="Y2126"/>
      <c r="Z2126"/>
      <c r="AA2126"/>
      <c r="AB2126"/>
      <c r="AC2126"/>
    </row>
    <row r="2127" spans="11:29" x14ac:dyDescent="0.45">
      <c r="K2127"/>
      <c r="S2127"/>
      <c r="T2127"/>
      <c r="U2127"/>
      <c r="V2127"/>
      <c r="W2127"/>
      <c r="X2127"/>
      <c r="Y2127"/>
      <c r="Z2127"/>
      <c r="AA2127"/>
      <c r="AB2127"/>
      <c r="AC2127"/>
    </row>
    <row r="2128" spans="11:29" x14ac:dyDescent="0.45">
      <c r="K2128"/>
      <c r="S2128"/>
      <c r="T2128"/>
      <c r="U2128"/>
      <c r="V2128"/>
      <c r="W2128"/>
      <c r="X2128"/>
      <c r="Y2128"/>
      <c r="Z2128"/>
      <c r="AA2128"/>
      <c r="AB2128"/>
      <c r="AC2128"/>
    </row>
    <row r="2129" spans="11:29" x14ac:dyDescent="0.45">
      <c r="K2129"/>
      <c r="S2129"/>
      <c r="T2129"/>
      <c r="U2129"/>
      <c r="V2129"/>
      <c r="W2129"/>
      <c r="X2129"/>
      <c r="Y2129"/>
      <c r="Z2129"/>
      <c r="AA2129"/>
      <c r="AB2129"/>
      <c r="AC2129"/>
    </row>
    <row r="2130" spans="11:29" x14ac:dyDescent="0.45">
      <c r="K2130"/>
      <c r="S2130"/>
      <c r="T2130"/>
      <c r="U2130"/>
      <c r="V2130"/>
      <c r="W2130"/>
      <c r="X2130"/>
      <c r="Y2130"/>
      <c r="Z2130"/>
      <c r="AA2130"/>
      <c r="AB2130"/>
      <c r="AC2130"/>
    </row>
    <row r="2131" spans="11:29" x14ac:dyDescent="0.45">
      <c r="K2131"/>
      <c r="S2131"/>
      <c r="T2131"/>
      <c r="U2131"/>
      <c r="V2131"/>
      <c r="W2131"/>
      <c r="X2131"/>
      <c r="Y2131"/>
      <c r="Z2131"/>
      <c r="AA2131"/>
      <c r="AB2131"/>
      <c r="AC2131"/>
    </row>
    <row r="2132" spans="11:29" x14ac:dyDescent="0.45">
      <c r="K2132"/>
      <c r="S2132"/>
      <c r="T2132"/>
      <c r="U2132"/>
      <c r="V2132"/>
      <c r="W2132"/>
      <c r="X2132"/>
      <c r="Y2132"/>
      <c r="Z2132"/>
      <c r="AA2132"/>
      <c r="AB2132"/>
      <c r="AC2132"/>
    </row>
    <row r="2133" spans="11:29" x14ac:dyDescent="0.45">
      <c r="K2133"/>
      <c r="S2133"/>
      <c r="T2133"/>
      <c r="U2133"/>
      <c r="V2133"/>
      <c r="W2133"/>
      <c r="X2133"/>
      <c r="Y2133"/>
      <c r="Z2133"/>
      <c r="AA2133"/>
      <c r="AB2133"/>
      <c r="AC2133"/>
    </row>
    <row r="2134" spans="11:29" x14ac:dyDescent="0.45">
      <c r="K2134"/>
      <c r="S2134"/>
      <c r="T2134"/>
      <c r="U2134"/>
      <c r="V2134"/>
      <c r="W2134"/>
      <c r="X2134"/>
      <c r="Y2134"/>
      <c r="Z2134"/>
      <c r="AA2134"/>
      <c r="AB2134"/>
      <c r="AC2134"/>
    </row>
    <row r="2135" spans="11:29" x14ac:dyDescent="0.45">
      <c r="K2135"/>
      <c r="S2135"/>
      <c r="T2135"/>
      <c r="U2135"/>
      <c r="V2135"/>
      <c r="W2135"/>
      <c r="X2135"/>
      <c r="Y2135"/>
      <c r="Z2135"/>
      <c r="AA2135"/>
      <c r="AB2135"/>
      <c r="AC2135"/>
    </row>
    <row r="2136" spans="11:29" x14ac:dyDescent="0.45">
      <c r="K2136"/>
      <c r="S2136"/>
      <c r="T2136"/>
      <c r="U2136"/>
      <c r="V2136"/>
      <c r="W2136"/>
      <c r="X2136"/>
      <c r="Y2136"/>
      <c r="Z2136"/>
      <c r="AA2136"/>
      <c r="AB2136"/>
      <c r="AC2136"/>
    </row>
    <row r="2137" spans="11:29" x14ac:dyDescent="0.45">
      <c r="K2137"/>
      <c r="S2137"/>
      <c r="T2137"/>
      <c r="U2137"/>
      <c r="V2137"/>
      <c r="W2137"/>
      <c r="X2137"/>
      <c r="Y2137"/>
      <c r="Z2137"/>
      <c r="AA2137"/>
      <c r="AB2137"/>
      <c r="AC2137"/>
    </row>
    <row r="2138" spans="11:29" x14ac:dyDescent="0.45">
      <c r="K2138"/>
      <c r="S2138"/>
      <c r="T2138"/>
      <c r="U2138"/>
      <c r="V2138"/>
      <c r="W2138"/>
      <c r="X2138"/>
      <c r="Y2138"/>
      <c r="Z2138"/>
      <c r="AA2138"/>
      <c r="AB2138"/>
      <c r="AC2138"/>
    </row>
    <row r="2139" spans="11:29" x14ac:dyDescent="0.45">
      <c r="K2139"/>
      <c r="S2139"/>
      <c r="T2139"/>
      <c r="U2139"/>
      <c r="V2139"/>
      <c r="W2139"/>
      <c r="X2139"/>
      <c r="Y2139"/>
      <c r="Z2139"/>
      <c r="AA2139"/>
      <c r="AB2139"/>
      <c r="AC2139"/>
    </row>
    <row r="2140" spans="11:29" x14ac:dyDescent="0.45">
      <c r="K2140"/>
      <c r="S2140"/>
      <c r="T2140"/>
      <c r="U2140"/>
      <c r="V2140"/>
      <c r="W2140"/>
      <c r="X2140"/>
      <c r="Y2140"/>
      <c r="Z2140"/>
      <c r="AA2140"/>
      <c r="AB2140"/>
      <c r="AC2140"/>
    </row>
    <row r="2141" spans="11:29" x14ac:dyDescent="0.45">
      <c r="K2141"/>
      <c r="S2141"/>
      <c r="T2141"/>
      <c r="U2141"/>
      <c r="V2141"/>
      <c r="W2141"/>
      <c r="X2141"/>
      <c r="Y2141"/>
      <c r="Z2141"/>
      <c r="AA2141"/>
      <c r="AB2141"/>
      <c r="AC2141"/>
    </row>
    <row r="2142" spans="11:29" x14ac:dyDescent="0.45">
      <c r="K2142"/>
      <c r="S2142"/>
      <c r="T2142"/>
      <c r="U2142"/>
      <c r="V2142"/>
      <c r="W2142"/>
      <c r="X2142"/>
      <c r="Y2142"/>
      <c r="Z2142"/>
      <c r="AA2142"/>
      <c r="AB2142"/>
      <c r="AC2142"/>
    </row>
    <row r="2143" spans="11:29" x14ac:dyDescent="0.45">
      <c r="K2143"/>
      <c r="S2143"/>
      <c r="T2143"/>
      <c r="U2143"/>
      <c r="V2143"/>
      <c r="W2143"/>
      <c r="X2143"/>
      <c r="Y2143"/>
      <c r="Z2143"/>
      <c r="AA2143"/>
      <c r="AB2143"/>
      <c r="AC2143"/>
    </row>
    <row r="2144" spans="11:29" x14ac:dyDescent="0.45">
      <c r="K2144"/>
      <c r="S2144"/>
      <c r="T2144"/>
      <c r="U2144"/>
      <c r="V2144"/>
      <c r="W2144"/>
      <c r="X2144"/>
      <c r="Y2144"/>
      <c r="Z2144"/>
      <c r="AA2144"/>
      <c r="AB2144"/>
      <c r="AC2144"/>
    </row>
    <row r="2145" spans="11:29" x14ac:dyDescent="0.45">
      <c r="K2145"/>
      <c r="S2145"/>
      <c r="T2145"/>
      <c r="U2145"/>
      <c r="V2145"/>
      <c r="W2145"/>
      <c r="X2145"/>
      <c r="Y2145"/>
      <c r="Z2145"/>
      <c r="AA2145"/>
      <c r="AB2145"/>
      <c r="AC2145"/>
    </row>
    <row r="2146" spans="11:29" x14ac:dyDescent="0.45">
      <c r="K2146"/>
      <c r="S2146"/>
      <c r="T2146"/>
      <c r="U2146"/>
      <c r="V2146"/>
      <c r="W2146"/>
      <c r="X2146"/>
      <c r="Y2146"/>
      <c r="Z2146"/>
      <c r="AA2146"/>
      <c r="AB2146"/>
      <c r="AC2146"/>
    </row>
    <row r="2147" spans="11:29" x14ac:dyDescent="0.45">
      <c r="K2147"/>
      <c r="S2147"/>
      <c r="T2147"/>
      <c r="U2147"/>
      <c r="V2147"/>
      <c r="W2147"/>
      <c r="X2147"/>
      <c r="Y2147"/>
      <c r="Z2147"/>
      <c r="AA2147"/>
      <c r="AB2147"/>
      <c r="AC2147"/>
    </row>
    <row r="2148" spans="11:29" x14ac:dyDescent="0.45">
      <c r="K2148"/>
      <c r="S2148"/>
      <c r="T2148"/>
      <c r="U2148"/>
      <c r="V2148"/>
      <c r="W2148"/>
      <c r="X2148"/>
      <c r="Y2148"/>
      <c r="Z2148"/>
      <c r="AA2148"/>
      <c r="AB2148"/>
      <c r="AC2148"/>
    </row>
    <row r="2149" spans="11:29" x14ac:dyDescent="0.45">
      <c r="K2149"/>
      <c r="S2149"/>
      <c r="T2149"/>
      <c r="U2149"/>
      <c r="V2149"/>
      <c r="W2149"/>
      <c r="X2149"/>
      <c r="Y2149"/>
      <c r="Z2149"/>
      <c r="AA2149"/>
      <c r="AB2149"/>
      <c r="AC2149"/>
    </row>
    <row r="2150" spans="11:29" x14ac:dyDescent="0.45">
      <c r="K2150"/>
      <c r="S2150"/>
      <c r="T2150"/>
      <c r="U2150"/>
      <c r="V2150"/>
      <c r="W2150"/>
      <c r="X2150"/>
      <c r="Y2150"/>
      <c r="Z2150"/>
      <c r="AA2150"/>
      <c r="AB2150"/>
      <c r="AC2150"/>
    </row>
    <row r="2151" spans="11:29" x14ac:dyDescent="0.45">
      <c r="K2151"/>
      <c r="S2151"/>
      <c r="T2151"/>
      <c r="U2151"/>
      <c r="V2151"/>
      <c r="W2151"/>
      <c r="X2151"/>
      <c r="Y2151"/>
      <c r="Z2151"/>
      <c r="AA2151"/>
      <c r="AB2151"/>
      <c r="AC2151"/>
    </row>
    <row r="2152" spans="11:29" x14ac:dyDescent="0.45">
      <c r="K2152"/>
      <c r="S2152"/>
      <c r="T2152"/>
      <c r="U2152"/>
      <c r="V2152"/>
      <c r="W2152"/>
      <c r="X2152"/>
      <c r="Y2152"/>
      <c r="Z2152"/>
      <c r="AA2152"/>
      <c r="AB2152"/>
      <c r="AC2152"/>
    </row>
    <row r="2153" spans="11:29" x14ac:dyDescent="0.45">
      <c r="K2153"/>
      <c r="S2153"/>
      <c r="T2153"/>
      <c r="U2153"/>
      <c r="V2153"/>
      <c r="W2153"/>
      <c r="X2153"/>
      <c r="Y2153"/>
      <c r="Z2153"/>
      <c r="AA2153"/>
      <c r="AB2153"/>
      <c r="AC2153"/>
    </row>
    <row r="2154" spans="11:29" x14ac:dyDescent="0.45">
      <c r="K2154"/>
      <c r="S2154"/>
      <c r="T2154"/>
      <c r="U2154"/>
      <c r="V2154"/>
      <c r="W2154"/>
      <c r="X2154"/>
      <c r="Y2154"/>
      <c r="Z2154"/>
      <c r="AA2154"/>
      <c r="AB2154"/>
      <c r="AC2154"/>
    </row>
    <row r="2155" spans="11:29" x14ac:dyDescent="0.45">
      <c r="K2155"/>
      <c r="S2155"/>
      <c r="T2155"/>
      <c r="U2155"/>
      <c r="V2155"/>
      <c r="W2155"/>
      <c r="X2155"/>
      <c r="Y2155"/>
      <c r="Z2155"/>
      <c r="AA2155"/>
      <c r="AB2155"/>
      <c r="AC2155"/>
    </row>
    <row r="2156" spans="11:29" x14ac:dyDescent="0.45">
      <c r="K2156"/>
      <c r="S2156"/>
      <c r="T2156"/>
      <c r="U2156"/>
      <c r="V2156"/>
      <c r="W2156"/>
      <c r="X2156"/>
      <c r="Y2156"/>
      <c r="Z2156"/>
      <c r="AA2156"/>
      <c r="AB2156"/>
      <c r="AC2156"/>
    </row>
    <row r="2157" spans="11:29" x14ac:dyDescent="0.45">
      <c r="K2157"/>
      <c r="S2157"/>
      <c r="T2157"/>
      <c r="U2157"/>
      <c r="V2157"/>
      <c r="W2157"/>
      <c r="X2157"/>
      <c r="Y2157"/>
      <c r="Z2157"/>
      <c r="AA2157"/>
      <c r="AB2157"/>
      <c r="AC2157"/>
    </row>
    <row r="2158" spans="11:29" x14ac:dyDescent="0.45">
      <c r="K2158"/>
      <c r="S2158"/>
      <c r="T2158"/>
      <c r="U2158"/>
      <c r="V2158"/>
      <c r="W2158"/>
      <c r="X2158"/>
      <c r="Y2158"/>
      <c r="Z2158"/>
      <c r="AA2158"/>
      <c r="AB2158"/>
      <c r="AC2158"/>
    </row>
    <row r="2159" spans="11:29" x14ac:dyDescent="0.45">
      <c r="K2159"/>
      <c r="S2159"/>
      <c r="T2159"/>
      <c r="U2159"/>
      <c r="V2159"/>
      <c r="W2159"/>
      <c r="X2159"/>
      <c r="Y2159"/>
      <c r="Z2159"/>
      <c r="AA2159"/>
      <c r="AB2159"/>
      <c r="AC2159"/>
    </row>
    <row r="2160" spans="11:29" x14ac:dyDescent="0.45">
      <c r="K2160"/>
      <c r="S2160"/>
      <c r="T2160"/>
      <c r="U2160"/>
      <c r="V2160"/>
      <c r="W2160"/>
      <c r="X2160"/>
      <c r="Y2160"/>
      <c r="Z2160"/>
      <c r="AA2160"/>
      <c r="AB2160"/>
      <c r="AC2160"/>
    </row>
    <row r="2161" spans="11:29" x14ac:dyDescent="0.45">
      <c r="K2161"/>
      <c r="S2161"/>
      <c r="T2161"/>
      <c r="U2161"/>
      <c r="V2161"/>
      <c r="W2161"/>
      <c r="X2161"/>
      <c r="Y2161"/>
      <c r="Z2161"/>
      <c r="AA2161"/>
      <c r="AB2161"/>
      <c r="AC2161"/>
    </row>
    <row r="2162" spans="11:29" x14ac:dyDescent="0.45">
      <c r="K2162"/>
      <c r="S2162"/>
      <c r="T2162"/>
      <c r="U2162"/>
      <c r="V2162"/>
      <c r="W2162"/>
      <c r="X2162"/>
      <c r="Y2162"/>
      <c r="Z2162"/>
      <c r="AA2162"/>
      <c r="AB2162"/>
      <c r="AC2162"/>
    </row>
    <row r="2163" spans="11:29" x14ac:dyDescent="0.45">
      <c r="K2163"/>
      <c r="S2163"/>
      <c r="T2163"/>
      <c r="U2163"/>
      <c r="V2163"/>
      <c r="W2163"/>
      <c r="X2163"/>
      <c r="Y2163"/>
      <c r="Z2163"/>
      <c r="AA2163"/>
      <c r="AB2163"/>
      <c r="AC2163"/>
    </row>
    <row r="2164" spans="11:29" x14ac:dyDescent="0.45">
      <c r="K2164"/>
      <c r="S2164"/>
      <c r="T2164"/>
      <c r="U2164"/>
      <c r="V2164"/>
      <c r="W2164"/>
      <c r="X2164"/>
      <c r="Y2164"/>
      <c r="Z2164"/>
      <c r="AA2164"/>
      <c r="AB2164"/>
      <c r="AC2164"/>
    </row>
    <row r="2165" spans="11:29" x14ac:dyDescent="0.45">
      <c r="K2165"/>
      <c r="S2165"/>
      <c r="T2165"/>
      <c r="U2165"/>
      <c r="V2165"/>
      <c r="W2165"/>
      <c r="X2165"/>
      <c r="Y2165"/>
      <c r="Z2165"/>
      <c r="AA2165"/>
      <c r="AB2165"/>
      <c r="AC2165"/>
    </row>
    <row r="2166" spans="11:29" x14ac:dyDescent="0.45">
      <c r="K2166"/>
      <c r="S2166"/>
      <c r="T2166"/>
      <c r="U2166"/>
      <c r="V2166"/>
      <c r="W2166"/>
      <c r="X2166"/>
      <c r="Y2166"/>
      <c r="Z2166"/>
      <c r="AA2166"/>
      <c r="AB2166"/>
      <c r="AC2166"/>
    </row>
    <row r="2167" spans="11:29" x14ac:dyDescent="0.45">
      <c r="K2167"/>
      <c r="S2167"/>
      <c r="T2167"/>
      <c r="U2167"/>
      <c r="V2167"/>
      <c r="W2167"/>
      <c r="X2167"/>
      <c r="Y2167"/>
      <c r="Z2167"/>
      <c r="AA2167"/>
      <c r="AB2167"/>
      <c r="AC2167"/>
    </row>
    <row r="2168" spans="11:29" x14ac:dyDescent="0.45">
      <c r="K2168"/>
      <c r="S2168"/>
      <c r="T2168"/>
      <c r="U2168"/>
      <c r="V2168"/>
      <c r="W2168"/>
      <c r="X2168"/>
      <c r="Y2168"/>
      <c r="Z2168"/>
      <c r="AA2168"/>
      <c r="AB2168"/>
      <c r="AC2168"/>
    </row>
    <row r="2169" spans="11:29" x14ac:dyDescent="0.45">
      <c r="K2169"/>
      <c r="S2169"/>
      <c r="T2169"/>
      <c r="U2169"/>
      <c r="V2169"/>
      <c r="W2169"/>
      <c r="X2169"/>
      <c r="Y2169"/>
      <c r="Z2169"/>
      <c r="AA2169"/>
      <c r="AB2169"/>
      <c r="AC2169"/>
    </row>
    <row r="2170" spans="11:29" x14ac:dyDescent="0.45">
      <c r="K2170"/>
      <c r="S2170"/>
      <c r="T2170"/>
      <c r="U2170"/>
      <c r="V2170"/>
      <c r="W2170"/>
      <c r="X2170"/>
      <c r="Y2170"/>
      <c r="Z2170"/>
      <c r="AA2170"/>
      <c r="AB2170"/>
      <c r="AC2170"/>
    </row>
    <row r="2171" spans="11:29" x14ac:dyDescent="0.45">
      <c r="K2171"/>
      <c r="S2171"/>
      <c r="T2171"/>
      <c r="U2171"/>
      <c r="V2171"/>
      <c r="W2171"/>
      <c r="X2171"/>
      <c r="Y2171"/>
      <c r="Z2171"/>
      <c r="AA2171"/>
      <c r="AB2171"/>
      <c r="AC2171"/>
    </row>
    <row r="2172" spans="11:29" x14ac:dyDescent="0.45">
      <c r="K2172"/>
      <c r="S2172"/>
      <c r="T2172"/>
      <c r="U2172"/>
      <c r="V2172"/>
      <c r="W2172"/>
      <c r="X2172"/>
      <c r="Y2172"/>
      <c r="Z2172"/>
      <c r="AA2172"/>
      <c r="AB2172"/>
      <c r="AC2172"/>
    </row>
    <row r="2173" spans="11:29" x14ac:dyDescent="0.45">
      <c r="K2173"/>
      <c r="S2173"/>
      <c r="T2173"/>
      <c r="U2173"/>
      <c r="V2173"/>
      <c r="W2173"/>
      <c r="X2173"/>
      <c r="Y2173"/>
      <c r="Z2173"/>
      <c r="AA2173"/>
      <c r="AB2173"/>
      <c r="AC2173"/>
    </row>
    <row r="2174" spans="11:29" x14ac:dyDescent="0.45">
      <c r="K2174"/>
      <c r="S2174"/>
      <c r="T2174"/>
      <c r="U2174"/>
      <c r="V2174"/>
      <c r="W2174"/>
      <c r="X2174"/>
      <c r="Y2174"/>
      <c r="Z2174"/>
      <c r="AA2174"/>
      <c r="AB2174"/>
      <c r="AC2174"/>
    </row>
    <row r="2175" spans="11:29" x14ac:dyDescent="0.45">
      <c r="K2175"/>
      <c r="S2175"/>
      <c r="T2175"/>
      <c r="U2175"/>
      <c r="V2175"/>
      <c r="W2175"/>
      <c r="X2175"/>
      <c r="Y2175"/>
      <c r="Z2175"/>
      <c r="AA2175"/>
      <c r="AB2175"/>
      <c r="AC2175"/>
    </row>
    <row r="2176" spans="11:29" x14ac:dyDescent="0.45">
      <c r="K2176"/>
      <c r="S2176"/>
      <c r="T2176"/>
      <c r="U2176"/>
      <c r="V2176"/>
      <c r="W2176"/>
      <c r="X2176"/>
      <c r="Y2176"/>
      <c r="Z2176"/>
      <c r="AA2176"/>
      <c r="AB2176"/>
      <c r="AC2176"/>
    </row>
    <row r="2177" spans="11:29" x14ac:dyDescent="0.45">
      <c r="K2177"/>
      <c r="S2177"/>
      <c r="T2177"/>
      <c r="U2177"/>
      <c r="V2177"/>
      <c r="W2177"/>
      <c r="X2177"/>
      <c r="Y2177"/>
      <c r="Z2177"/>
      <c r="AA2177"/>
      <c r="AB2177"/>
      <c r="AC2177"/>
    </row>
    <row r="2178" spans="11:29" x14ac:dyDescent="0.45">
      <c r="K2178"/>
      <c r="S2178"/>
      <c r="T2178"/>
      <c r="U2178"/>
      <c r="V2178"/>
      <c r="W2178"/>
      <c r="X2178"/>
      <c r="Y2178"/>
      <c r="Z2178"/>
      <c r="AA2178"/>
      <c r="AB2178"/>
      <c r="AC2178"/>
    </row>
    <row r="2179" spans="11:29" x14ac:dyDescent="0.45">
      <c r="K2179"/>
      <c r="S2179"/>
      <c r="T2179"/>
      <c r="U2179"/>
      <c r="V2179"/>
      <c r="W2179"/>
      <c r="X2179"/>
      <c r="Y2179"/>
      <c r="Z2179"/>
      <c r="AA2179"/>
      <c r="AB2179"/>
      <c r="AC2179"/>
    </row>
    <row r="2180" spans="11:29" x14ac:dyDescent="0.45">
      <c r="K2180"/>
      <c r="S2180"/>
      <c r="T2180"/>
      <c r="U2180"/>
      <c r="V2180"/>
      <c r="W2180"/>
      <c r="X2180"/>
      <c r="Y2180"/>
      <c r="Z2180"/>
      <c r="AA2180"/>
      <c r="AB2180"/>
      <c r="AC2180"/>
    </row>
    <row r="2181" spans="11:29" x14ac:dyDescent="0.45">
      <c r="K2181"/>
      <c r="S2181"/>
      <c r="T2181"/>
      <c r="U2181"/>
      <c r="V2181"/>
      <c r="W2181"/>
      <c r="X2181"/>
      <c r="Y2181"/>
      <c r="Z2181"/>
      <c r="AA2181"/>
      <c r="AB2181"/>
      <c r="AC2181"/>
    </row>
    <row r="2182" spans="11:29" x14ac:dyDescent="0.45">
      <c r="K2182"/>
      <c r="S2182"/>
      <c r="T2182"/>
      <c r="U2182"/>
      <c r="V2182"/>
      <c r="W2182"/>
      <c r="X2182"/>
      <c r="Y2182"/>
      <c r="Z2182"/>
      <c r="AA2182"/>
      <c r="AB2182"/>
      <c r="AC2182"/>
    </row>
    <row r="2183" spans="11:29" x14ac:dyDescent="0.45">
      <c r="K2183"/>
      <c r="S2183"/>
      <c r="T2183"/>
      <c r="U2183"/>
      <c r="V2183"/>
      <c r="W2183"/>
      <c r="X2183"/>
      <c r="Y2183"/>
      <c r="Z2183"/>
      <c r="AA2183"/>
      <c r="AB2183"/>
      <c r="AC2183"/>
    </row>
    <row r="2184" spans="11:29" x14ac:dyDescent="0.45">
      <c r="K2184"/>
      <c r="S2184"/>
      <c r="T2184"/>
      <c r="U2184"/>
      <c r="V2184"/>
      <c r="W2184"/>
      <c r="X2184"/>
      <c r="Y2184"/>
      <c r="Z2184"/>
      <c r="AA2184"/>
      <c r="AB2184"/>
      <c r="AC2184"/>
    </row>
    <row r="2185" spans="11:29" x14ac:dyDescent="0.45">
      <c r="K2185"/>
      <c r="S2185"/>
      <c r="T2185"/>
      <c r="U2185"/>
      <c r="V2185"/>
      <c r="W2185"/>
      <c r="X2185"/>
      <c r="Y2185"/>
      <c r="Z2185"/>
      <c r="AA2185"/>
      <c r="AB2185"/>
      <c r="AC2185"/>
    </row>
    <row r="2186" spans="11:29" x14ac:dyDescent="0.45">
      <c r="K2186"/>
      <c r="S2186"/>
      <c r="T2186"/>
      <c r="U2186"/>
      <c r="V2186"/>
      <c r="W2186"/>
      <c r="X2186"/>
      <c r="Y2186"/>
      <c r="Z2186"/>
      <c r="AA2186"/>
      <c r="AB2186"/>
      <c r="AC2186"/>
    </row>
    <row r="2187" spans="11:29" x14ac:dyDescent="0.45">
      <c r="K2187"/>
      <c r="S2187"/>
      <c r="T2187"/>
      <c r="U2187"/>
      <c r="V2187"/>
      <c r="W2187"/>
      <c r="X2187"/>
      <c r="Y2187"/>
      <c r="Z2187"/>
      <c r="AA2187"/>
      <c r="AB2187"/>
      <c r="AC2187"/>
    </row>
    <row r="2188" spans="11:29" x14ac:dyDescent="0.45">
      <c r="K2188"/>
      <c r="S2188"/>
      <c r="T2188"/>
      <c r="U2188"/>
      <c r="V2188"/>
      <c r="W2188"/>
      <c r="X2188"/>
      <c r="Y2188"/>
      <c r="Z2188"/>
      <c r="AA2188"/>
      <c r="AB2188"/>
      <c r="AC2188"/>
    </row>
    <row r="2189" spans="11:29" x14ac:dyDescent="0.45">
      <c r="K2189"/>
      <c r="S2189"/>
      <c r="T2189"/>
      <c r="U2189"/>
      <c r="V2189"/>
      <c r="W2189"/>
      <c r="X2189"/>
      <c r="Y2189"/>
      <c r="Z2189"/>
      <c r="AA2189"/>
      <c r="AB2189"/>
      <c r="AC2189"/>
    </row>
    <row r="2190" spans="11:29" x14ac:dyDescent="0.45">
      <c r="K2190"/>
      <c r="S2190"/>
      <c r="T2190"/>
      <c r="U2190"/>
      <c r="V2190"/>
      <c r="W2190"/>
      <c r="X2190"/>
      <c r="Y2190"/>
      <c r="Z2190"/>
      <c r="AA2190"/>
      <c r="AB2190"/>
      <c r="AC2190"/>
    </row>
    <row r="2191" spans="11:29" x14ac:dyDescent="0.45">
      <c r="K2191"/>
      <c r="S2191"/>
      <c r="T2191"/>
      <c r="U2191"/>
      <c r="V2191"/>
      <c r="W2191"/>
      <c r="X2191"/>
      <c r="Y2191"/>
      <c r="Z2191"/>
      <c r="AA2191"/>
      <c r="AB2191"/>
      <c r="AC2191"/>
    </row>
    <row r="2192" spans="11:29" x14ac:dyDescent="0.45">
      <c r="K2192"/>
      <c r="S2192"/>
      <c r="T2192"/>
      <c r="U2192"/>
      <c r="V2192"/>
      <c r="W2192"/>
      <c r="X2192"/>
      <c r="Y2192"/>
      <c r="Z2192"/>
      <c r="AA2192"/>
      <c r="AB2192"/>
      <c r="AC2192"/>
    </row>
    <row r="2193" spans="11:29" x14ac:dyDescent="0.45">
      <c r="K2193"/>
      <c r="S2193"/>
      <c r="T2193"/>
      <c r="U2193"/>
      <c r="V2193"/>
      <c r="W2193"/>
      <c r="X2193"/>
      <c r="Y2193"/>
      <c r="Z2193"/>
      <c r="AA2193"/>
      <c r="AB2193"/>
      <c r="AC2193"/>
    </row>
    <row r="2194" spans="11:29" x14ac:dyDescent="0.45">
      <c r="K2194"/>
      <c r="S2194"/>
      <c r="T2194"/>
      <c r="U2194"/>
      <c r="V2194"/>
      <c r="W2194"/>
      <c r="X2194"/>
      <c r="Y2194"/>
      <c r="Z2194"/>
      <c r="AA2194"/>
      <c r="AB2194"/>
      <c r="AC2194"/>
    </row>
    <row r="2195" spans="11:29" x14ac:dyDescent="0.45">
      <c r="K2195"/>
      <c r="S2195"/>
      <c r="T2195"/>
      <c r="U2195"/>
      <c r="V2195"/>
      <c r="W2195"/>
      <c r="X2195"/>
      <c r="Y2195"/>
      <c r="Z2195"/>
      <c r="AA2195"/>
      <c r="AB2195"/>
      <c r="AC2195"/>
    </row>
    <row r="2196" spans="11:29" x14ac:dyDescent="0.45">
      <c r="K2196"/>
      <c r="S2196"/>
      <c r="T2196"/>
      <c r="U2196"/>
      <c r="V2196"/>
      <c r="W2196"/>
      <c r="X2196"/>
      <c r="Y2196"/>
      <c r="Z2196"/>
      <c r="AA2196"/>
      <c r="AB2196"/>
      <c r="AC2196"/>
    </row>
    <row r="2197" spans="11:29" x14ac:dyDescent="0.45">
      <c r="K2197"/>
      <c r="S2197"/>
      <c r="T2197"/>
      <c r="U2197"/>
      <c r="V2197"/>
      <c r="W2197"/>
      <c r="X2197"/>
      <c r="Y2197"/>
      <c r="Z2197"/>
      <c r="AA2197"/>
      <c r="AB2197"/>
      <c r="AC2197"/>
    </row>
    <row r="2198" spans="11:29" x14ac:dyDescent="0.45">
      <c r="K2198"/>
      <c r="S2198"/>
      <c r="T2198"/>
      <c r="U2198"/>
      <c r="V2198"/>
      <c r="W2198"/>
      <c r="X2198"/>
      <c r="Y2198"/>
      <c r="Z2198"/>
      <c r="AA2198"/>
      <c r="AB2198"/>
      <c r="AC2198"/>
    </row>
    <row r="2199" spans="11:29" x14ac:dyDescent="0.45">
      <c r="K2199"/>
      <c r="S2199"/>
      <c r="T2199"/>
      <c r="U2199"/>
      <c r="V2199"/>
      <c r="W2199"/>
      <c r="X2199"/>
      <c r="Y2199"/>
      <c r="Z2199"/>
      <c r="AA2199"/>
      <c r="AB2199"/>
      <c r="AC2199"/>
    </row>
    <row r="2200" spans="11:29" x14ac:dyDescent="0.45">
      <c r="K2200"/>
      <c r="S2200"/>
      <c r="T2200"/>
      <c r="U2200"/>
      <c r="V2200"/>
      <c r="W2200"/>
      <c r="X2200"/>
      <c r="Y2200"/>
      <c r="Z2200"/>
      <c r="AA2200"/>
      <c r="AB2200"/>
      <c r="AC2200"/>
    </row>
    <row r="2201" spans="11:29" x14ac:dyDescent="0.45">
      <c r="K2201"/>
      <c r="S2201"/>
      <c r="T2201"/>
      <c r="U2201"/>
      <c r="V2201"/>
      <c r="W2201"/>
      <c r="X2201"/>
      <c r="Y2201"/>
      <c r="Z2201"/>
      <c r="AA2201"/>
      <c r="AB2201"/>
      <c r="AC2201"/>
    </row>
    <row r="2202" spans="11:29" x14ac:dyDescent="0.45">
      <c r="K2202"/>
      <c r="S2202"/>
      <c r="T2202"/>
      <c r="U2202"/>
      <c r="V2202"/>
      <c r="W2202"/>
      <c r="X2202"/>
      <c r="Y2202"/>
      <c r="Z2202"/>
      <c r="AA2202"/>
      <c r="AB2202"/>
      <c r="AC2202"/>
    </row>
    <row r="2203" spans="11:29" x14ac:dyDescent="0.45">
      <c r="K2203"/>
      <c r="S2203"/>
      <c r="T2203"/>
      <c r="U2203"/>
      <c r="V2203"/>
      <c r="W2203"/>
      <c r="X2203"/>
      <c r="Y2203"/>
      <c r="Z2203"/>
      <c r="AA2203"/>
      <c r="AB2203"/>
      <c r="AC2203"/>
    </row>
    <row r="2204" spans="11:29" x14ac:dyDescent="0.45">
      <c r="K2204"/>
      <c r="S2204"/>
      <c r="T2204"/>
      <c r="U2204"/>
      <c r="V2204"/>
      <c r="W2204"/>
      <c r="X2204"/>
      <c r="Y2204"/>
      <c r="Z2204"/>
      <c r="AA2204"/>
      <c r="AB2204"/>
      <c r="AC2204"/>
    </row>
    <row r="2205" spans="11:29" x14ac:dyDescent="0.45">
      <c r="K2205"/>
      <c r="S2205"/>
      <c r="T2205"/>
      <c r="U2205"/>
      <c r="V2205"/>
      <c r="W2205"/>
      <c r="X2205"/>
      <c r="Y2205"/>
      <c r="Z2205"/>
      <c r="AA2205"/>
      <c r="AB2205"/>
      <c r="AC2205"/>
    </row>
    <row r="2206" spans="11:29" x14ac:dyDescent="0.45">
      <c r="K2206"/>
      <c r="S2206"/>
      <c r="T2206"/>
      <c r="U2206"/>
      <c r="V2206"/>
      <c r="W2206"/>
      <c r="X2206"/>
      <c r="Y2206"/>
      <c r="Z2206"/>
      <c r="AA2206"/>
      <c r="AB2206"/>
      <c r="AC2206"/>
    </row>
    <row r="2207" spans="11:29" x14ac:dyDescent="0.45">
      <c r="K2207"/>
      <c r="S2207"/>
      <c r="T2207"/>
      <c r="U2207"/>
      <c r="V2207"/>
      <c r="W2207"/>
      <c r="X2207"/>
      <c r="Y2207"/>
      <c r="Z2207"/>
      <c r="AA2207"/>
      <c r="AB2207"/>
      <c r="AC2207"/>
    </row>
    <row r="2208" spans="11:29" x14ac:dyDescent="0.45">
      <c r="K2208"/>
      <c r="S2208"/>
      <c r="T2208"/>
      <c r="U2208"/>
      <c r="V2208"/>
      <c r="W2208"/>
      <c r="X2208"/>
      <c r="Y2208"/>
      <c r="Z2208"/>
      <c r="AA2208"/>
      <c r="AB2208"/>
      <c r="AC2208"/>
    </row>
    <row r="2209" spans="11:29" x14ac:dyDescent="0.45">
      <c r="K2209"/>
      <c r="S2209"/>
      <c r="T2209"/>
      <c r="U2209"/>
      <c r="V2209"/>
      <c r="W2209"/>
      <c r="X2209"/>
      <c r="Y2209"/>
      <c r="Z2209"/>
      <c r="AA2209"/>
      <c r="AB2209"/>
      <c r="AC2209"/>
    </row>
    <row r="2210" spans="11:29" x14ac:dyDescent="0.45">
      <c r="K2210"/>
      <c r="S2210"/>
      <c r="T2210"/>
      <c r="U2210"/>
      <c r="V2210"/>
      <c r="W2210"/>
      <c r="X2210"/>
      <c r="Y2210"/>
      <c r="Z2210"/>
      <c r="AA2210"/>
      <c r="AB2210"/>
      <c r="AC2210"/>
    </row>
    <row r="2211" spans="11:29" x14ac:dyDescent="0.45">
      <c r="K2211"/>
      <c r="S2211"/>
      <c r="T2211"/>
      <c r="U2211"/>
      <c r="V2211"/>
      <c r="W2211"/>
      <c r="X2211"/>
      <c r="Y2211"/>
      <c r="Z2211"/>
      <c r="AA2211"/>
      <c r="AB2211"/>
      <c r="AC2211"/>
    </row>
    <row r="2212" spans="11:29" x14ac:dyDescent="0.45">
      <c r="K2212"/>
      <c r="S2212"/>
      <c r="T2212"/>
      <c r="U2212"/>
      <c r="V2212"/>
      <c r="W2212"/>
      <c r="X2212"/>
      <c r="Y2212"/>
      <c r="Z2212"/>
      <c r="AA2212"/>
      <c r="AB2212"/>
      <c r="AC2212"/>
    </row>
    <row r="2213" spans="11:29" x14ac:dyDescent="0.45">
      <c r="K2213"/>
      <c r="S2213"/>
      <c r="T2213"/>
      <c r="U2213"/>
      <c r="V2213"/>
      <c r="W2213"/>
      <c r="X2213"/>
      <c r="Y2213"/>
      <c r="Z2213"/>
      <c r="AA2213"/>
      <c r="AB2213"/>
      <c r="AC2213"/>
    </row>
    <row r="2214" spans="11:29" x14ac:dyDescent="0.45">
      <c r="K2214"/>
      <c r="S2214"/>
      <c r="T2214"/>
      <c r="U2214"/>
      <c r="V2214"/>
      <c r="W2214"/>
      <c r="X2214"/>
      <c r="Y2214"/>
      <c r="Z2214"/>
      <c r="AA2214"/>
      <c r="AB2214"/>
      <c r="AC2214"/>
    </row>
    <row r="2215" spans="11:29" x14ac:dyDescent="0.45">
      <c r="K2215"/>
      <c r="S2215"/>
      <c r="T2215"/>
      <c r="U2215"/>
      <c r="V2215"/>
      <c r="W2215"/>
      <c r="X2215"/>
      <c r="Y2215"/>
      <c r="Z2215"/>
      <c r="AA2215"/>
      <c r="AB2215"/>
      <c r="AC2215"/>
    </row>
    <row r="2216" spans="11:29" x14ac:dyDescent="0.45">
      <c r="K2216"/>
      <c r="S2216"/>
      <c r="T2216"/>
      <c r="U2216"/>
      <c r="V2216"/>
      <c r="W2216"/>
      <c r="X2216"/>
      <c r="Y2216"/>
      <c r="Z2216"/>
      <c r="AA2216"/>
      <c r="AB2216"/>
      <c r="AC2216"/>
    </row>
    <row r="2217" spans="11:29" x14ac:dyDescent="0.45">
      <c r="K2217"/>
      <c r="S2217"/>
      <c r="T2217"/>
      <c r="U2217"/>
      <c r="V2217"/>
      <c r="W2217"/>
      <c r="X2217"/>
      <c r="Y2217"/>
      <c r="Z2217"/>
      <c r="AA2217"/>
      <c r="AB2217"/>
      <c r="AC2217"/>
    </row>
    <row r="2218" spans="11:29" x14ac:dyDescent="0.45">
      <c r="K2218"/>
      <c r="S2218"/>
      <c r="T2218"/>
      <c r="U2218"/>
      <c r="V2218"/>
      <c r="W2218"/>
      <c r="X2218"/>
      <c r="Y2218"/>
      <c r="Z2218"/>
      <c r="AA2218"/>
      <c r="AB2218"/>
      <c r="AC2218"/>
    </row>
    <row r="2219" spans="11:29" x14ac:dyDescent="0.45">
      <c r="K2219"/>
      <c r="S2219"/>
      <c r="T2219"/>
      <c r="U2219"/>
      <c r="V2219"/>
      <c r="W2219"/>
      <c r="X2219"/>
      <c r="Y2219"/>
      <c r="Z2219"/>
      <c r="AA2219"/>
      <c r="AB2219"/>
      <c r="AC2219"/>
    </row>
    <row r="2220" spans="11:29" x14ac:dyDescent="0.45">
      <c r="K2220"/>
      <c r="S2220"/>
      <c r="T2220"/>
      <c r="U2220"/>
      <c r="V2220"/>
      <c r="W2220"/>
      <c r="X2220"/>
      <c r="Y2220"/>
      <c r="Z2220"/>
      <c r="AA2220"/>
      <c r="AB2220"/>
      <c r="AC2220"/>
    </row>
    <row r="2221" spans="11:29" x14ac:dyDescent="0.45">
      <c r="K2221"/>
      <c r="S2221"/>
      <c r="T2221"/>
      <c r="U2221"/>
      <c r="V2221"/>
      <c r="W2221"/>
      <c r="X2221"/>
      <c r="Y2221"/>
      <c r="Z2221"/>
      <c r="AA2221"/>
      <c r="AB2221"/>
      <c r="AC2221"/>
    </row>
    <row r="2222" spans="11:29" x14ac:dyDescent="0.45">
      <c r="K2222"/>
      <c r="S2222"/>
      <c r="T2222"/>
      <c r="U2222"/>
      <c r="V2222"/>
      <c r="W2222"/>
      <c r="X2222"/>
      <c r="Y2222"/>
      <c r="Z2222"/>
      <c r="AA2222"/>
      <c r="AB2222"/>
      <c r="AC2222"/>
    </row>
    <row r="2223" spans="11:29" x14ac:dyDescent="0.45">
      <c r="K2223"/>
      <c r="S2223"/>
      <c r="T2223"/>
      <c r="U2223"/>
      <c r="V2223"/>
      <c r="W2223"/>
      <c r="X2223"/>
      <c r="Y2223"/>
      <c r="Z2223"/>
      <c r="AA2223"/>
      <c r="AB2223"/>
      <c r="AC2223"/>
    </row>
    <row r="2224" spans="11:29" x14ac:dyDescent="0.45">
      <c r="K2224"/>
      <c r="S2224"/>
      <c r="T2224"/>
      <c r="U2224"/>
      <c r="V2224"/>
      <c r="W2224"/>
      <c r="X2224"/>
      <c r="Y2224"/>
      <c r="Z2224"/>
      <c r="AA2224"/>
      <c r="AB2224"/>
      <c r="AC2224"/>
    </row>
    <row r="2225" spans="11:29" x14ac:dyDescent="0.45">
      <c r="K2225"/>
      <c r="S2225"/>
      <c r="T2225"/>
      <c r="U2225"/>
      <c r="V2225"/>
      <c r="W2225"/>
      <c r="X2225"/>
      <c r="Y2225"/>
      <c r="Z2225"/>
      <c r="AA2225"/>
      <c r="AB2225"/>
      <c r="AC2225"/>
    </row>
    <row r="2226" spans="11:29" x14ac:dyDescent="0.45">
      <c r="K2226"/>
      <c r="S2226"/>
      <c r="T2226"/>
      <c r="U2226"/>
      <c r="V2226"/>
      <c r="W2226"/>
      <c r="X2226"/>
      <c r="Y2226"/>
      <c r="Z2226"/>
      <c r="AA2226"/>
      <c r="AB2226"/>
      <c r="AC2226"/>
    </row>
    <row r="2227" spans="11:29" x14ac:dyDescent="0.45">
      <c r="K2227"/>
      <c r="S2227"/>
      <c r="T2227"/>
      <c r="U2227"/>
      <c r="V2227"/>
      <c r="W2227"/>
      <c r="X2227"/>
      <c r="Y2227"/>
      <c r="Z2227"/>
      <c r="AA2227"/>
      <c r="AB2227"/>
      <c r="AC2227"/>
    </row>
    <row r="2228" spans="11:29" x14ac:dyDescent="0.45">
      <c r="K2228"/>
      <c r="S2228"/>
      <c r="T2228"/>
      <c r="U2228"/>
      <c r="V2228"/>
      <c r="W2228"/>
      <c r="X2228"/>
      <c r="Y2228"/>
      <c r="Z2228"/>
      <c r="AA2228"/>
      <c r="AB2228"/>
      <c r="AC2228"/>
    </row>
    <row r="2229" spans="11:29" x14ac:dyDescent="0.45">
      <c r="K2229"/>
      <c r="S2229"/>
      <c r="T2229"/>
      <c r="U2229"/>
      <c r="V2229"/>
      <c r="W2229"/>
      <c r="X2229"/>
      <c r="Y2229"/>
      <c r="Z2229"/>
      <c r="AA2229"/>
      <c r="AB2229"/>
      <c r="AC2229"/>
    </row>
    <row r="2230" spans="11:29" x14ac:dyDescent="0.45">
      <c r="K2230"/>
      <c r="S2230"/>
      <c r="T2230"/>
      <c r="U2230"/>
      <c r="V2230"/>
      <c r="W2230"/>
      <c r="X2230"/>
      <c r="Y2230"/>
      <c r="Z2230"/>
      <c r="AA2230"/>
      <c r="AB2230"/>
      <c r="AC2230"/>
    </row>
    <row r="2231" spans="11:29" x14ac:dyDescent="0.45">
      <c r="K2231"/>
      <c r="S2231"/>
      <c r="T2231"/>
      <c r="U2231"/>
      <c r="V2231"/>
      <c r="W2231"/>
      <c r="X2231"/>
      <c r="Y2231"/>
      <c r="Z2231"/>
      <c r="AA2231"/>
      <c r="AB2231"/>
      <c r="AC2231"/>
    </row>
    <row r="2232" spans="11:29" x14ac:dyDescent="0.45">
      <c r="K2232"/>
      <c r="S2232"/>
      <c r="T2232"/>
      <c r="U2232"/>
      <c r="V2232"/>
      <c r="W2232"/>
      <c r="X2232"/>
      <c r="Y2232"/>
      <c r="Z2232"/>
      <c r="AA2232"/>
      <c r="AB2232"/>
      <c r="AC2232"/>
    </row>
    <row r="2233" spans="11:29" x14ac:dyDescent="0.45">
      <c r="K2233"/>
      <c r="S2233"/>
      <c r="T2233"/>
      <c r="U2233"/>
      <c r="V2233"/>
      <c r="W2233"/>
      <c r="X2233"/>
      <c r="Y2233"/>
      <c r="Z2233"/>
      <c r="AA2233"/>
      <c r="AB2233"/>
      <c r="AC2233"/>
    </row>
    <row r="2234" spans="11:29" x14ac:dyDescent="0.45">
      <c r="K2234"/>
      <c r="S2234"/>
      <c r="T2234"/>
      <c r="U2234"/>
      <c r="V2234"/>
      <c r="W2234"/>
      <c r="X2234"/>
      <c r="Y2234"/>
      <c r="Z2234"/>
      <c r="AA2234"/>
      <c r="AB2234"/>
      <c r="AC2234"/>
    </row>
    <row r="2235" spans="11:29" x14ac:dyDescent="0.45">
      <c r="K2235"/>
      <c r="S2235"/>
      <c r="T2235"/>
      <c r="U2235"/>
      <c r="V2235"/>
      <c r="W2235"/>
      <c r="X2235"/>
      <c r="Y2235"/>
      <c r="Z2235"/>
      <c r="AA2235"/>
      <c r="AB2235"/>
      <c r="AC2235"/>
    </row>
    <row r="2236" spans="11:29" x14ac:dyDescent="0.45">
      <c r="K2236"/>
      <c r="S2236"/>
      <c r="T2236"/>
      <c r="U2236"/>
      <c r="V2236"/>
      <c r="W2236"/>
      <c r="X2236"/>
      <c r="Y2236"/>
      <c r="Z2236"/>
      <c r="AA2236"/>
      <c r="AB2236"/>
      <c r="AC2236"/>
    </row>
    <row r="2237" spans="11:29" x14ac:dyDescent="0.45">
      <c r="K2237"/>
      <c r="S2237"/>
      <c r="T2237"/>
      <c r="U2237"/>
      <c r="V2237"/>
      <c r="W2237"/>
      <c r="X2237"/>
      <c r="Y2237"/>
      <c r="Z2237"/>
      <c r="AA2237"/>
      <c r="AB2237"/>
      <c r="AC2237"/>
    </row>
    <row r="2238" spans="11:29" x14ac:dyDescent="0.45">
      <c r="K2238"/>
      <c r="S2238"/>
      <c r="T2238"/>
      <c r="U2238"/>
      <c r="V2238"/>
      <c r="W2238"/>
      <c r="X2238"/>
      <c r="Y2238"/>
      <c r="Z2238"/>
      <c r="AA2238"/>
      <c r="AB2238"/>
      <c r="AC2238"/>
    </row>
    <row r="2239" spans="11:29" x14ac:dyDescent="0.45">
      <c r="K2239"/>
      <c r="S2239"/>
      <c r="T2239"/>
      <c r="U2239"/>
      <c r="V2239"/>
      <c r="W2239"/>
      <c r="X2239"/>
      <c r="Y2239"/>
      <c r="Z2239"/>
      <c r="AA2239"/>
      <c r="AB2239"/>
      <c r="AC2239"/>
    </row>
    <row r="2240" spans="11:29" x14ac:dyDescent="0.45">
      <c r="K2240"/>
      <c r="S2240"/>
      <c r="T2240"/>
      <c r="U2240"/>
      <c r="V2240"/>
      <c r="W2240"/>
      <c r="X2240"/>
      <c r="Y2240"/>
      <c r="Z2240"/>
      <c r="AA2240"/>
      <c r="AB2240"/>
      <c r="AC2240"/>
    </row>
    <row r="2241" spans="11:29" x14ac:dyDescent="0.45">
      <c r="K2241"/>
      <c r="S2241"/>
      <c r="T2241"/>
      <c r="U2241"/>
      <c r="V2241"/>
      <c r="W2241"/>
      <c r="X2241"/>
      <c r="Y2241"/>
      <c r="Z2241"/>
      <c r="AA2241"/>
      <c r="AB2241"/>
      <c r="AC2241"/>
    </row>
    <row r="2242" spans="11:29" x14ac:dyDescent="0.45">
      <c r="K2242"/>
      <c r="S2242"/>
      <c r="T2242"/>
      <c r="U2242"/>
      <c r="V2242"/>
      <c r="W2242"/>
      <c r="X2242"/>
      <c r="Y2242"/>
      <c r="Z2242"/>
      <c r="AA2242"/>
      <c r="AB2242"/>
      <c r="AC2242"/>
    </row>
    <row r="2243" spans="11:29" x14ac:dyDescent="0.45">
      <c r="K2243"/>
      <c r="S2243"/>
      <c r="T2243"/>
      <c r="U2243"/>
      <c r="V2243"/>
      <c r="W2243"/>
      <c r="X2243"/>
      <c r="Y2243"/>
      <c r="Z2243"/>
      <c r="AA2243"/>
      <c r="AB2243"/>
      <c r="AC2243"/>
    </row>
    <row r="2244" spans="11:29" x14ac:dyDescent="0.45">
      <c r="K2244"/>
      <c r="S2244"/>
      <c r="T2244"/>
      <c r="U2244"/>
      <c r="V2244"/>
      <c r="W2244"/>
      <c r="X2244"/>
      <c r="Y2244"/>
      <c r="Z2244"/>
      <c r="AA2244"/>
      <c r="AB2244"/>
      <c r="AC2244"/>
    </row>
    <row r="2245" spans="11:29" x14ac:dyDescent="0.45">
      <c r="K2245"/>
      <c r="S2245"/>
      <c r="T2245"/>
      <c r="U2245"/>
      <c r="V2245"/>
      <c r="W2245"/>
      <c r="X2245"/>
      <c r="Y2245"/>
      <c r="Z2245"/>
      <c r="AA2245"/>
      <c r="AB2245"/>
      <c r="AC2245"/>
    </row>
    <row r="2246" spans="11:29" x14ac:dyDescent="0.45">
      <c r="K2246"/>
      <c r="S2246"/>
      <c r="T2246"/>
      <c r="U2246"/>
      <c r="V2246"/>
      <c r="W2246"/>
      <c r="X2246"/>
      <c r="Y2246"/>
      <c r="Z2246"/>
      <c r="AA2246"/>
      <c r="AB2246"/>
      <c r="AC2246"/>
    </row>
    <row r="2247" spans="11:29" x14ac:dyDescent="0.45">
      <c r="K2247"/>
      <c r="S2247"/>
      <c r="T2247"/>
      <c r="U2247"/>
      <c r="V2247"/>
      <c r="W2247"/>
      <c r="X2247"/>
      <c r="Y2247"/>
      <c r="Z2247"/>
      <c r="AA2247"/>
      <c r="AB2247"/>
      <c r="AC2247"/>
    </row>
    <row r="2248" spans="11:29" x14ac:dyDescent="0.45">
      <c r="K2248"/>
      <c r="S2248"/>
      <c r="T2248"/>
      <c r="U2248"/>
      <c r="V2248"/>
      <c r="W2248"/>
      <c r="X2248"/>
      <c r="Y2248"/>
      <c r="Z2248"/>
      <c r="AA2248"/>
      <c r="AB2248"/>
      <c r="AC2248"/>
    </row>
    <row r="2249" spans="11:29" x14ac:dyDescent="0.45">
      <c r="K2249"/>
      <c r="S2249"/>
      <c r="T2249"/>
      <c r="U2249"/>
      <c r="V2249"/>
      <c r="W2249"/>
      <c r="X2249"/>
      <c r="Y2249"/>
      <c r="Z2249"/>
      <c r="AA2249"/>
      <c r="AB2249"/>
      <c r="AC2249"/>
    </row>
    <row r="2250" spans="11:29" x14ac:dyDescent="0.45">
      <c r="K2250"/>
      <c r="S2250"/>
      <c r="T2250"/>
      <c r="U2250"/>
      <c r="V2250"/>
      <c r="W2250"/>
      <c r="X2250"/>
      <c r="Y2250"/>
      <c r="Z2250"/>
      <c r="AA2250"/>
      <c r="AB2250"/>
      <c r="AC2250"/>
    </row>
    <row r="2251" spans="11:29" x14ac:dyDescent="0.45">
      <c r="K2251"/>
      <c r="S2251"/>
      <c r="T2251"/>
      <c r="U2251"/>
      <c r="V2251"/>
      <c r="W2251"/>
      <c r="X2251"/>
      <c r="Y2251"/>
      <c r="Z2251"/>
      <c r="AA2251"/>
      <c r="AB2251"/>
      <c r="AC2251"/>
    </row>
    <row r="2252" spans="11:29" x14ac:dyDescent="0.45">
      <c r="K2252"/>
      <c r="S2252"/>
      <c r="T2252"/>
      <c r="U2252"/>
      <c r="V2252"/>
      <c r="W2252"/>
      <c r="X2252"/>
      <c r="Y2252"/>
      <c r="Z2252"/>
      <c r="AA2252"/>
      <c r="AB2252"/>
      <c r="AC2252"/>
    </row>
    <row r="2253" spans="11:29" x14ac:dyDescent="0.45">
      <c r="K2253"/>
      <c r="S2253"/>
      <c r="T2253"/>
      <c r="U2253"/>
      <c r="V2253"/>
      <c r="W2253"/>
      <c r="X2253"/>
      <c r="Y2253"/>
      <c r="Z2253"/>
      <c r="AA2253"/>
      <c r="AB2253"/>
      <c r="AC2253"/>
    </row>
    <row r="2254" spans="11:29" x14ac:dyDescent="0.45">
      <c r="K2254"/>
      <c r="S2254"/>
      <c r="T2254"/>
      <c r="U2254"/>
      <c r="V2254"/>
      <c r="W2254"/>
      <c r="X2254"/>
      <c r="Y2254"/>
      <c r="Z2254"/>
      <c r="AA2254"/>
      <c r="AB2254"/>
      <c r="AC2254"/>
    </row>
    <row r="2255" spans="11:29" x14ac:dyDescent="0.45">
      <c r="K2255"/>
      <c r="S2255"/>
      <c r="T2255"/>
      <c r="U2255"/>
      <c r="V2255"/>
      <c r="W2255"/>
      <c r="X2255"/>
      <c r="Y2255"/>
      <c r="Z2255"/>
      <c r="AA2255"/>
      <c r="AB2255"/>
      <c r="AC2255"/>
    </row>
    <row r="2256" spans="11:29" x14ac:dyDescent="0.45">
      <c r="K2256"/>
      <c r="S2256"/>
      <c r="T2256"/>
      <c r="U2256"/>
      <c r="V2256"/>
      <c r="W2256"/>
      <c r="X2256"/>
      <c r="Y2256"/>
      <c r="Z2256"/>
      <c r="AA2256"/>
      <c r="AB2256"/>
      <c r="AC2256"/>
    </row>
    <row r="2257" spans="11:29" x14ac:dyDescent="0.45">
      <c r="K2257"/>
      <c r="S2257"/>
      <c r="T2257"/>
      <c r="U2257"/>
      <c r="V2257"/>
      <c r="W2257"/>
      <c r="X2257"/>
      <c r="Y2257"/>
      <c r="Z2257"/>
      <c r="AA2257"/>
      <c r="AB2257"/>
      <c r="AC2257"/>
    </row>
    <row r="2258" spans="11:29" x14ac:dyDescent="0.45">
      <c r="K2258"/>
      <c r="S2258"/>
      <c r="T2258"/>
      <c r="U2258"/>
      <c r="V2258"/>
      <c r="W2258"/>
      <c r="X2258"/>
      <c r="Y2258"/>
      <c r="Z2258"/>
      <c r="AA2258"/>
      <c r="AB2258"/>
      <c r="AC2258"/>
    </row>
    <row r="2259" spans="11:29" x14ac:dyDescent="0.45">
      <c r="K2259"/>
      <c r="S2259"/>
      <c r="T2259"/>
      <c r="U2259"/>
      <c r="V2259"/>
      <c r="W2259"/>
      <c r="X2259"/>
      <c r="Y2259"/>
      <c r="Z2259"/>
      <c r="AA2259"/>
      <c r="AB2259"/>
      <c r="AC2259"/>
    </row>
    <row r="2260" spans="11:29" x14ac:dyDescent="0.45">
      <c r="K2260"/>
      <c r="S2260"/>
      <c r="T2260"/>
      <c r="U2260"/>
      <c r="V2260"/>
      <c r="W2260"/>
      <c r="X2260"/>
      <c r="Y2260"/>
      <c r="Z2260"/>
      <c r="AA2260"/>
      <c r="AB2260"/>
      <c r="AC2260"/>
    </row>
    <row r="2261" spans="11:29" x14ac:dyDescent="0.45">
      <c r="K2261"/>
      <c r="S2261"/>
      <c r="T2261"/>
      <c r="U2261"/>
      <c r="V2261"/>
      <c r="W2261"/>
      <c r="X2261"/>
      <c r="Y2261"/>
      <c r="Z2261"/>
      <c r="AA2261"/>
      <c r="AB2261"/>
      <c r="AC2261"/>
    </row>
    <row r="2262" spans="11:29" x14ac:dyDescent="0.45">
      <c r="K2262"/>
      <c r="S2262"/>
      <c r="T2262"/>
      <c r="U2262"/>
      <c r="V2262"/>
      <c r="W2262"/>
      <c r="X2262"/>
      <c r="Y2262"/>
      <c r="Z2262"/>
      <c r="AA2262"/>
      <c r="AB2262"/>
      <c r="AC2262"/>
    </row>
    <row r="2263" spans="11:29" x14ac:dyDescent="0.45">
      <c r="K2263"/>
      <c r="S2263"/>
      <c r="T2263"/>
      <c r="U2263"/>
      <c r="V2263"/>
      <c r="W2263"/>
      <c r="X2263"/>
      <c r="Y2263"/>
      <c r="Z2263"/>
      <c r="AA2263"/>
      <c r="AB2263"/>
      <c r="AC2263"/>
    </row>
    <row r="2264" spans="11:29" x14ac:dyDescent="0.45">
      <c r="K2264"/>
      <c r="S2264"/>
      <c r="T2264"/>
      <c r="U2264"/>
      <c r="V2264"/>
      <c r="W2264"/>
      <c r="X2264"/>
      <c r="Y2264"/>
      <c r="Z2264"/>
      <c r="AA2264"/>
      <c r="AB2264"/>
      <c r="AC2264"/>
    </row>
    <row r="2265" spans="11:29" x14ac:dyDescent="0.45">
      <c r="K2265"/>
      <c r="S2265"/>
      <c r="T2265"/>
      <c r="U2265"/>
      <c r="V2265"/>
      <c r="W2265"/>
      <c r="X2265"/>
      <c r="Y2265"/>
      <c r="Z2265"/>
      <c r="AA2265"/>
      <c r="AB2265"/>
      <c r="AC2265"/>
    </row>
    <row r="2266" spans="11:29" x14ac:dyDescent="0.45">
      <c r="K2266"/>
      <c r="S2266"/>
      <c r="T2266"/>
      <c r="U2266"/>
      <c r="V2266"/>
      <c r="W2266"/>
      <c r="X2266"/>
      <c r="Y2266"/>
      <c r="Z2266"/>
      <c r="AA2266"/>
      <c r="AB2266"/>
      <c r="AC2266"/>
    </row>
    <row r="2267" spans="11:29" x14ac:dyDescent="0.45">
      <c r="K2267"/>
      <c r="S2267"/>
      <c r="T2267"/>
      <c r="U2267"/>
      <c r="V2267"/>
      <c r="W2267"/>
      <c r="X2267"/>
      <c r="Y2267"/>
      <c r="Z2267"/>
      <c r="AA2267"/>
      <c r="AB2267"/>
      <c r="AC2267"/>
    </row>
    <row r="2268" spans="11:29" x14ac:dyDescent="0.45">
      <c r="K2268"/>
      <c r="S2268"/>
      <c r="T2268"/>
      <c r="U2268"/>
      <c r="V2268"/>
      <c r="W2268"/>
      <c r="X2268"/>
      <c r="Y2268"/>
      <c r="Z2268"/>
      <c r="AA2268"/>
      <c r="AB2268"/>
      <c r="AC2268"/>
    </row>
    <row r="2269" spans="11:29" x14ac:dyDescent="0.45">
      <c r="K2269"/>
      <c r="S2269"/>
      <c r="T2269"/>
      <c r="U2269"/>
      <c r="V2269"/>
      <c r="W2269"/>
      <c r="X2269"/>
      <c r="Y2269"/>
      <c r="Z2269"/>
      <c r="AA2269"/>
      <c r="AB2269"/>
      <c r="AC2269"/>
    </row>
    <row r="2270" spans="11:29" x14ac:dyDescent="0.45">
      <c r="K2270"/>
      <c r="S2270"/>
      <c r="T2270"/>
      <c r="U2270"/>
      <c r="V2270"/>
      <c r="W2270"/>
      <c r="X2270"/>
      <c r="Y2270"/>
      <c r="Z2270"/>
      <c r="AA2270"/>
      <c r="AB2270"/>
      <c r="AC2270"/>
    </row>
    <row r="2271" spans="11:29" x14ac:dyDescent="0.45">
      <c r="K2271"/>
      <c r="S2271"/>
      <c r="T2271"/>
      <c r="U2271"/>
      <c r="V2271"/>
      <c r="W2271"/>
      <c r="X2271"/>
      <c r="Y2271"/>
      <c r="Z2271"/>
      <c r="AA2271"/>
      <c r="AB2271"/>
      <c r="AC2271"/>
    </row>
    <row r="2272" spans="11:29" x14ac:dyDescent="0.45">
      <c r="K2272"/>
      <c r="S2272"/>
      <c r="T2272"/>
      <c r="U2272"/>
      <c r="V2272"/>
      <c r="W2272"/>
      <c r="X2272"/>
      <c r="Y2272"/>
      <c r="Z2272"/>
      <c r="AA2272"/>
      <c r="AB2272"/>
      <c r="AC2272"/>
    </row>
    <row r="2273" spans="11:29" x14ac:dyDescent="0.45">
      <c r="K2273"/>
      <c r="S2273"/>
      <c r="T2273"/>
      <c r="U2273"/>
      <c r="V2273"/>
      <c r="W2273"/>
      <c r="X2273"/>
      <c r="Y2273"/>
      <c r="Z2273"/>
      <c r="AA2273"/>
      <c r="AB2273"/>
      <c r="AC2273"/>
    </row>
    <row r="2274" spans="11:29" x14ac:dyDescent="0.45">
      <c r="K2274"/>
      <c r="S2274"/>
      <c r="T2274"/>
      <c r="U2274"/>
      <c r="V2274"/>
      <c r="W2274"/>
      <c r="X2274"/>
      <c r="Y2274"/>
      <c r="Z2274"/>
      <c r="AA2274"/>
      <c r="AB2274"/>
      <c r="AC2274"/>
    </row>
    <row r="2275" spans="11:29" x14ac:dyDescent="0.45">
      <c r="K2275"/>
      <c r="S2275"/>
      <c r="T2275"/>
      <c r="U2275"/>
      <c r="V2275"/>
      <c r="W2275"/>
      <c r="X2275"/>
      <c r="Y2275"/>
      <c r="Z2275"/>
      <c r="AA2275"/>
      <c r="AB2275"/>
      <c r="AC2275"/>
    </row>
    <row r="2276" spans="11:29" x14ac:dyDescent="0.45">
      <c r="K2276"/>
      <c r="S2276"/>
      <c r="T2276"/>
      <c r="U2276"/>
      <c r="V2276"/>
      <c r="W2276"/>
      <c r="X2276"/>
      <c r="Y2276"/>
      <c r="Z2276"/>
      <c r="AA2276"/>
      <c r="AB2276"/>
      <c r="AC2276"/>
    </row>
    <row r="2277" spans="11:29" x14ac:dyDescent="0.45">
      <c r="K2277"/>
      <c r="S2277"/>
      <c r="T2277"/>
      <c r="U2277"/>
      <c r="V2277"/>
      <c r="W2277"/>
      <c r="X2277"/>
      <c r="Y2277"/>
      <c r="Z2277"/>
      <c r="AA2277"/>
      <c r="AB2277"/>
      <c r="AC2277"/>
    </row>
    <row r="2278" spans="11:29" x14ac:dyDescent="0.45">
      <c r="K2278"/>
      <c r="S2278"/>
      <c r="T2278"/>
      <c r="U2278"/>
      <c r="V2278"/>
      <c r="W2278"/>
      <c r="X2278"/>
      <c r="Y2278"/>
      <c r="Z2278"/>
      <c r="AA2278"/>
      <c r="AB2278"/>
      <c r="AC2278"/>
    </row>
    <row r="2279" spans="11:29" x14ac:dyDescent="0.45">
      <c r="K2279"/>
      <c r="S2279"/>
      <c r="T2279"/>
      <c r="U2279"/>
      <c r="V2279"/>
      <c r="W2279"/>
      <c r="X2279"/>
      <c r="Y2279"/>
      <c r="Z2279"/>
      <c r="AA2279"/>
      <c r="AB2279"/>
      <c r="AC2279"/>
    </row>
    <row r="2280" spans="11:29" x14ac:dyDescent="0.45">
      <c r="K2280"/>
      <c r="S2280"/>
      <c r="T2280"/>
      <c r="U2280"/>
      <c r="V2280"/>
      <c r="W2280"/>
      <c r="X2280"/>
      <c r="Y2280"/>
      <c r="Z2280"/>
      <c r="AA2280"/>
      <c r="AB2280"/>
      <c r="AC2280"/>
    </row>
    <row r="2281" spans="11:29" x14ac:dyDescent="0.45">
      <c r="K2281"/>
      <c r="S2281"/>
      <c r="T2281"/>
      <c r="U2281"/>
      <c r="V2281"/>
      <c r="W2281"/>
      <c r="X2281"/>
      <c r="Y2281"/>
      <c r="Z2281"/>
      <c r="AA2281"/>
      <c r="AB2281"/>
      <c r="AC2281"/>
    </row>
    <row r="2282" spans="11:29" x14ac:dyDescent="0.45">
      <c r="K2282"/>
      <c r="S2282"/>
      <c r="T2282"/>
      <c r="U2282"/>
      <c r="V2282"/>
      <c r="W2282"/>
      <c r="X2282"/>
      <c r="Y2282"/>
      <c r="Z2282"/>
      <c r="AA2282"/>
      <c r="AB2282"/>
      <c r="AC2282"/>
    </row>
    <row r="2283" spans="11:29" x14ac:dyDescent="0.45">
      <c r="K2283"/>
      <c r="S2283"/>
      <c r="T2283"/>
      <c r="U2283"/>
      <c r="V2283"/>
      <c r="W2283"/>
      <c r="X2283"/>
      <c r="Y2283"/>
      <c r="Z2283"/>
      <c r="AA2283"/>
      <c r="AB2283"/>
      <c r="AC2283"/>
    </row>
    <row r="2284" spans="11:29" x14ac:dyDescent="0.45">
      <c r="K2284"/>
      <c r="S2284"/>
      <c r="T2284"/>
      <c r="U2284"/>
      <c r="V2284"/>
      <c r="W2284"/>
      <c r="X2284"/>
      <c r="Y2284"/>
      <c r="Z2284"/>
      <c r="AA2284"/>
      <c r="AB2284"/>
      <c r="AC2284"/>
    </row>
    <row r="2285" spans="11:29" x14ac:dyDescent="0.45">
      <c r="K2285"/>
      <c r="S2285"/>
      <c r="T2285"/>
      <c r="U2285"/>
      <c r="V2285"/>
      <c r="W2285"/>
      <c r="X2285"/>
      <c r="Y2285"/>
      <c r="Z2285"/>
      <c r="AA2285"/>
      <c r="AB2285"/>
      <c r="AC2285"/>
    </row>
    <row r="2286" spans="11:29" x14ac:dyDescent="0.45">
      <c r="K2286"/>
      <c r="S2286"/>
      <c r="T2286"/>
      <c r="U2286"/>
      <c r="V2286"/>
      <c r="W2286"/>
      <c r="X2286"/>
      <c r="Y2286"/>
      <c r="Z2286"/>
      <c r="AA2286"/>
      <c r="AB2286"/>
      <c r="AC2286"/>
    </row>
    <row r="2287" spans="11:29" x14ac:dyDescent="0.45">
      <c r="K2287"/>
      <c r="S2287"/>
      <c r="T2287"/>
      <c r="U2287"/>
      <c r="V2287"/>
      <c r="W2287"/>
      <c r="X2287"/>
      <c r="Y2287"/>
      <c r="Z2287"/>
      <c r="AA2287"/>
      <c r="AB2287"/>
      <c r="AC2287"/>
    </row>
    <row r="2288" spans="11:29" x14ac:dyDescent="0.45">
      <c r="K2288"/>
      <c r="S2288"/>
      <c r="T2288"/>
      <c r="U2288"/>
      <c r="V2288"/>
      <c r="W2288"/>
      <c r="X2288"/>
      <c r="Y2288"/>
      <c r="Z2288"/>
      <c r="AA2288"/>
      <c r="AB2288"/>
      <c r="AC2288"/>
    </row>
    <row r="2289" spans="11:29" x14ac:dyDescent="0.45">
      <c r="K2289"/>
      <c r="S2289"/>
      <c r="T2289"/>
      <c r="U2289"/>
      <c r="V2289"/>
      <c r="W2289"/>
      <c r="X2289"/>
      <c r="Y2289"/>
      <c r="Z2289"/>
      <c r="AA2289"/>
      <c r="AB2289"/>
      <c r="AC2289"/>
    </row>
    <row r="2290" spans="11:29" x14ac:dyDescent="0.45">
      <c r="K2290"/>
      <c r="S2290"/>
      <c r="T2290"/>
      <c r="U2290"/>
      <c r="V2290"/>
      <c r="W2290"/>
      <c r="X2290"/>
      <c r="Y2290"/>
      <c r="Z2290"/>
      <c r="AA2290"/>
      <c r="AB2290"/>
      <c r="AC2290"/>
    </row>
    <row r="2291" spans="11:29" x14ac:dyDescent="0.45">
      <c r="K2291"/>
      <c r="S2291"/>
      <c r="T2291"/>
      <c r="U2291"/>
      <c r="V2291"/>
      <c r="W2291"/>
      <c r="X2291"/>
      <c r="Y2291"/>
      <c r="Z2291"/>
      <c r="AA2291"/>
      <c r="AB2291"/>
      <c r="AC2291"/>
    </row>
    <row r="2292" spans="11:29" x14ac:dyDescent="0.45">
      <c r="K2292"/>
      <c r="S2292"/>
      <c r="T2292"/>
      <c r="U2292"/>
      <c r="V2292"/>
      <c r="W2292"/>
      <c r="X2292"/>
      <c r="Y2292"/>
      <c r="Z2292"/>
      <c r="AA2292"/>
      <c r="AB2292"/>
      <c r="AC2292"/>
    </row>
    <row r="2293" spans="11:29" x14ac:dyDescent="0.45">
      <c r="K2293"/>
      <c r="S2293"/>
      <c r="T2293"/>
      <c r="U2293"/>
      <c r="V2293"/>
      <c r="W2293"/>
      <c r="X2293"/>
      <c r="Y2293"/>
      <c r="Z2293"/>
      <c r="AA2293"/>
      <c r="AB2293"/>
      <c r="AC2293"/>
    </row>
    <row r="2294" spans="11:29" x14ac:dyDescent="0.45">
      <c r="K2294"/>
      <c r="S2294"/>
      <c r="T2294"/>
      <c r="U2294"/>
      <c r="V2294"/>
      <c r="W2294"/>
      <c r="X2294"/>
      <c r="Y2294"/>
      <c r="Z2294"/>
      <c r="AA2294"/>
      <c r="AB2294"/>
      <c r="AC2294"/>
    </row>
    <row r="2295" spans="11:29" x14ac:dyDescent="0.45">
      <c r="K2295"/>
      <c r="S2295"/>
      <c r="T2295"/>
      <c r="U2295"/>
      <c r="V2295"/>
      <c r="W2295"/>
      <c r="X2295"/>
      <c r="Y2295"/>
      <c r="Z2295"/>
      <c r="AA2295"/>
      <c r="AB2295"/>
      <c r="AC2295"/>
    </row>
    <row r="2296" spans="11:29" x14ac:dyDescent="0.45">
      <c r="K2296"/>
      <c r="S2296"/>
      <c r="T2296"/>
      <c r="U2296"/>
      <c r="V2296"/>
      <c r="W2296"/>
      <c r="X2296"/>
      <c r="Y2296"/>
      <c r="Z2296"/>
      <c r="AA2296"/>
      <c r="AB2296"/>
      <c r="AC2296"/>
    </row>
    <row r="2297" spans="11:29" x14ac:dyDescent="0.45">
      <c r="K2297"/>
      <c r="S2297"/>
      <c r="T2297"/>
      <c r="U2297"/>
      <c r="V2297"/>
      <c r="W2297"/>
      <c r="X2297"/>
      <c r="Y2297"/>
      <c r="Z2297"/>
      <c r="AA2297"/>
      <c r="AB2297"/>
      <c r="AC2297"/>
    </row>
    <row r="2298" spans="11:29" x14ac:dyDescent="0.45">
      <c r="K2298"/>
      <c r="S2298"/>
      <c r="T2298"/>
      <c r="U2298"/>
      <c r="V2298"/>
      <c r="W2298"/>
      <c r="X2298"/>
      <c r="Y2298"/>
      <c r="Z2298"/>
      <c r="AA2298"/>
      <c r="AB2298"/>
      <c r="AC2298"/>
    </row>
    <row r="2299" spans="11:29" x14ac:dyDescent="0.45">
      <c r="K2299"/>
      <c r="S2299"/>
      <c r="T2299"/>
      <c r="U2299"/>
      <c r="V2299"/>
      <c r="W2299"/>
      <c r="X2299"/>
      <c r="Y2299"/>
      <c r="Z2299"/>
      <c r="AA2299"/>
      <c r="AB2299"/>
      <c r="AC2299"/>
    </row>
    <row r="2300" spans="11:29" x14ac:dyDescent="0.45">
      <c r="K2300"/>
      <c r="S2300"/>
      <c r="T2300"/>
      <c r="U2300"/>
      <c r="V2300"/>
      <c r="W2300"/>
      <c r="X2300"/>
      <c r="Y2300"/>
      <c r="Z2300"/>
      <c r="AA2300"/>
      <c r="AB2300"/>
      <c r="AC2300"/>
    </row>
    <row r="2301" spans="11:29" x14ac:dyDescent="0.45">
      <c r="K2301"/>
      <c r="S2301"/>
      <c r="T2301"/>
      <c r="U2301"/>
      <c r="V2301"/>
      <c r="W2301"/>
      <c r="X2301"/>
      <c r="Y2301"/>
      <c r="Z2301"/>
      <c r="AA2301"/>
      <c r="AB2301"/>
      <c r="AC2301"/>
    </row>
    <row r="2302" spans="11:29" x14ac:dyDescent="0.45">
      <c r="K2302"/>
      <c r="S2302"/>
      <c r="T2302"/>
      <c r="U2302"/>
      <c r="V2302"/>
      <c r="W2302"/>
      <c r="X2302"/>
      <c r="Y2302"/>
      <c r="Z2302"/>
      <c r="AA2302"/>
      <c r="AB2302"/>
      <c r="AC2302"/>
    </row>
    <row r="2303" spans="11:29" x14ac:dyDescent="0.45">
      <c r="K2303"/>
      <c r="S2303"/>
      <c r="T2303"/>
      <c r="U2303"/>
      <c r="V2303"/>
      <c r="W2303"/>
      <c r="X2303"/>
      <c r="Y2303"/>
      <c r="Z2303"/>
      <c r="AA2303"/>
      <c r="AB2303"/>
      <c r="AC2303"/>
    </row>
    <row r="2304" spans="11:29" x14ac:dyDescent="0.45">
      <c r="K2304"/>
      <c r="S2304"/>
      <c r="T2304"/>
      <c r="U2304"/>
      <c r="V2304"/>
      <c r="W2304"/>
      <c r="X2304"/>
      <c r="Y2304"/>
      <c r="Z2304"/>
      <c r="AA2304"/>
      <c r="AB2304"/>
      <c r="AC2304"/>
    </row>
    <row r="2305" spans="11:29" x14ac:dyDescent="0.45">
      <c r="K2305"/>
      <c r="S2305"/>
      <c r="T2305"/>
      <c r="U2305"/>
      <c r="V2305"/>
      <c r="W2305"/>
      <c r="X2305"/>
      <c r="Y2305"/>
      <c r="Z2305"/>
      <c r="AA2305"/>
      <c r="AB2305"/>
      <c r="AC2305"/>
    </row>
    <row r="2306" spans="11:29" x14ac:dyDescent="0.45">
      <c r="K2306"/>
      <c r="S2306"/>
      <c r="T2306"/>
      <c r="U2306"/>
      <c r="V2306"/>
      <c r="W2306"/>
      <c r="X2306"/>
      <c r="Y2306"/>
      <c r="Z2306"/>
      <c r="AA2306"/>
      <c r="AB2306"/>
      <c r="AC2306"/>
    </row>
    <row r="2307" spans="11:29" x14ac:dyDescent="0.45">
      <c r="K2307"/>
      <c r="S2307"/>
      <c r="T2307"/>
      <c r="U2307"/>
      <c r="V2307"/>
      <c r="W2307"/>
      <c r="X2307"/>
      <c r="Y2307"/>
      <c r="Z2307"/>
      <c r="AA2307"/>
      <c r="AB2307"/>
      <c r="AC2307"/>
    </row>
    <row r="2308" spans="11:29" x14ac:dyDescent="0.45">
      <c r="K2308"/>
      <c r="S2308"/>
      <c r="T2308"/>
      <c r="U2308"/>
      <c r="V2308"/>
      <c r="W2308"/>
      <c r="X2308"/>
      <c r="Y2308"/>
      <c r="Z2308"/>
      <c r="AA2308"/>
      <c r="AB2308"/>
      <c r="AC2308"/>
    </row>
    <row r="2309" spans="11:29" x14ac:dyDescent="0.45">
      <c r="K2309"/>
      <c r="S2309"/>
      <c r="T2309"/>
      <c r="U2309"/>
      <c r="V2309"/>
      <c r="W2309"/>
      <c r="X2309"/>
      <c r="Y2309"/>
      <c r="Z2309"/>
      <c r="AA2309"/>
      <c r="AB2309"/>
      <c r="AC2309"/>
    </row>
    <row r="2310" spans="11:29" x14ac:dyDescent="0.45">
      <c r="K2310"/>
      <c r="S2310"/>
      <c r="T2310"/>
      <c r="U2310"/>
      <c r="V2310"/>
      <c r="W2310"/>
      <c r="X2310"/>
      <c r="Y2310"/>
      <c r="Z2310"/>
      <c r="AA2310"/>
      <c r="AB2310"/>
      <c r="AC2310"/>
    </row>
    <row r="2311" spans="11:29" x14ac:dyDescent="0.45">
      <c r="K2311"/>
      <c r="S2311"/>
      <c r="T2311"/>
      <c r="U2311"/>
      <c r="V2311"/>
      <c r="W2311"/>
      <c r="X2311"/>
      <c r="Y2311"/>
      <c r="Z2311"/>
      <c r="AA2311"/>
      <c r="AB2311"/>
      <c r="AC2311"/>
    </row>
    <row r="2312" spans="11:29" x14ac:dyDescent="0.45">
      <c r="K2312"/>
      <c r="S2312"/>
      <c r="T2312"/>
      <c r="U2312"/>
      <c r="V2312"/>
      <c r="W2312"/>
      <c r="X2312"/>
      <c r="Y2312"/>
      <c r="Z2312"/>
      <c r="AA2312"/>
      <c r="AB2312"/>
      <c r="AC2312"/>
    </row>
    <row r="2313" spans="11:29" x14ac:dyDescent="0.45">
      <c r="K2313"/>
      <c r="S2313"/>
      <c r="T2313"/>
      <c r="U2313"/>
      <c r="V2313"/>
      <c r="W2313"/>
      <c r="X2313"/>
      <c r="Y2313"/>
      <c r="Z2313"/>
      <c r="AA2313"/>
      <c r="AB2313"/>
      <c r="AC2313"/>
    </row>
    <row r="2314" spans="11:29" x14ac:dyDescent="0.45">
      <c r="K2314"/>
      <c r="S2314"/>
      <c r="T2314"/>
      <c r="U2314"/>
      <c r="V2314"/>
      <c r="W2314"/>
      <c r="X2314"/>
      <c r="Y2314"/>
      <c r="Z2314"/>
      <c r="AA2314"/>
      <c r="AB2314"/>
      <c r="AC2314"/>
    </row>
    <row r="2315" spans="11:29" x14ac:dyDescent="0.45">
      <c r="K2315"/>
      <c r="S2315"/>
      <c r="T2315"/>
      <c r="U2315"/>
      <c r="V2315"/>
      <c r="W2315"/>
      <c r="X2315"/>
      <c r="Y2315"/>
      <c r="Z2315"/>
      <c r="AA2315"/>
      <c r="AB2315"/>
      <c r="AC2315"/>
    </row>
    <row r="2316" spans="11:29" x14ac:dyDescent="0.45">
      <c r="K2316"/>
      <c r="S2316"/>
      <c r="T2316"/>
      <c r="U2316"/>
      <c r="V2316"/>
      <c r="W2316"/>
      <c r="X2316"/>
      <c r="Y2316"/>
      <c r="Z2316"/>
      <c r="AA2316"/>
      <c r="AB2316"/>
      <c r="AC2316"/>
    </row>
    <row r="2317" spans="11:29" x14ac:dyDescent="0.45">
      <c r="K2317"/>
      <c r="S2317"/>
      <c r="T2317"/>
      <c r="U2317"/>
      <c r="V2317"/>
      <c r="W2317"/>
      <c r="X2317"/>
      <c r="Y2317"/>
      <c r="Z2317"/>
      <c r="AA2317"/>
      <c r="AB2317"/>
      <c r="AC2317"/>
    </row>
    <row r="2318" spans="11:29" x14ac:dyDescent="0.45">
      <c r="K2318"/>
      <c r="S2318"/>
      <c r="T2318"/>
      <c r="U2318"/>
      <c r="V2318"/>
      <c r="W2318"/>
      <c r="X2318"/>
      <c r="Y2318"/>
      <c r="Z2318"/>
      <c r="AA2318"/>
      <c r="AB2318"/>
      <c r="AC2318"/>
    </row>
    <row r="2319" spans="11:29" x14ac:dyDescent="0.45">
      <c r="K2319"/>
      <c r="S2319"/>
      <c r="T2319"/>
      <c r="U2319"/>
      <c r="V2319"/>
      <c r="W2319"/>
      <c r="X2319"/>
      <c r="Y2319"/>
      <c r="Z2319"/>
      <c r="AA2319"/>
      <c r="AB2319"/>
      <c r="AC2319"/>
    </row>
    <row r="2320" spans="11:29" x14ac:dyDescent="0.45">
      <c r="K2320"/>
      <c r="S2320"/>
      <c r="T2320"/>
      <c r="U2320"/>
      <c r="V2320"/>
      <c r="W2320"/>
      <c r="X2320"/>
      <c r="Y2320"/>
      <c r="Z2320"/>
      <c r="AA2320"/>
      <c r="AB2320"/>
      <c r="AC2320"/>
    </row>
    <row r="2321" spans="11:29" x14ac:dyDescent="0.45">
      <c r="K2321"/>
      <c r="S2321"/>
      <c r="T2321"/>
      <c r="U2321"/>
      <c r="V2321"/>
      <c r="W2321"/>
      <c r="X2321"/>
      <c r="Y2321"/>
      <c r="Z2321"/>
      <c r="AA2321"/>
      <c r="AB2321"/>
      <c r="AC2321"/>
    </row>
    <row r="2322" spans="11:29" x14ac:dyDescent="0.45">
      <c r="K2322"/>
      <c r="S2322"/>
      <c r="T2322"/>
      <c r="U2322"/>
      <c r="V2322"/>
      <c r="W2322"/>
      <c r="X2322"/>
      <c r="Y2322"/>
      <c r="Z2322"/>
      <c r="AA2322"/>
      <c r="AB2322"/>
      <c r="AC2322"/>
    </row>
    <row r="2323" spans="11:29" x14ac:dyDescent="0.45">
      <c r="K2323"/>
      <c r="S2323"/>
      <c r="T2323"/>
      <c r="U2323"/>
      <c r="V2323"/>
      <c r="W2323"/>
      <c r="X2323"/>
      <c r="Y2323"/>
      <c r="Z2323"/>
      <c r="AA2323"/>
      <c r="AB2323"/>
      <c r="AC2323"/>
    </row>
    <row r="2324" spans="11:29" x14ac:dyDescent="0.45">
      <c r="K2324"/>
      <c r="S2324"/>
      <c r="T2324"/>
      <c r="U2324"/>
      <c r="V2324"/>
      <c r="W2324"/>
      <c r="X2324"/>
      <c r="Y2324"/>
      <c r="Z2324"/>
      <c r="AA2324"/>
      <c r="AB2324"/>
      <c r="AC2324"/>
    </row>
    <row r="2325" spans="11:29" x14ac:dyDescent="0.45">
      <c r="K2325"/>
      <c r="S2325"/>
      <c r="T2325"/>
      <c r="U2325"/>
      <c r="V2325"/>
      <c r="W2325"/>
      <c r="X2325"/>
      <c r="Y2325"/>
      <c r="Z2325"/>
      <c r="AA2325"/>
      <c r="AB2325"/>
      <c r="AC2325"/>
    </row>
    <row r="2326" spans="11:29" x14ac:dyDescent="0.45">
      <c r="K2326"/>
      <c r="S2326"/>
      <c r="T2326"/>
      <c r="U2326"/>
      <c r="V2326"/>
      <c r="W2326"/>
      <c r="X2326"/>
      <c r="Y2326"/>
      <c r="Z2326"/>
      <c r="AA2326"/>
      <c r="AB2326"/>
      <c r="AC2326"/>
    </row>
    <row r="2327" spans="11:29" x14ac:dyDescent="0.45">
      <c r="K2327"/>
      <c r="S2327"/>
      <c r="T2327"/>
      <c r="U2327"/>
      <c r="V2327"/>
      <c r="W2327"/>
      <c r="X2327"/>
      <c r="Y2327"/>
      <c r="Z2327"/>
      <c r="AA2327"/>
      <c r="AB2327"/>
      <c r="AC2327"/>
    </row>
    <row r="2328" spans="11:29" x14ac:dyDescent="0.45">
      <c r="K2328"/>
      <c r="S2328"/>
      <c r="T2328"/>
      <c r="U2328"/>
      <c r="V2328"/>
      <c r="W2328"/>
      <c r="X2328"/>
      <c r="Y2328"/>
      <c r="Z2328"/>
      <c r="AA2328"/>
      <c r="AB2328"/>
      <c r="AC2328"/>
    </row>
    <row r="2329" spans="11:29" x14ac:dyDescent="0.45">
      <c r="K2329"/>
      <c r="S2329"/>
      <c r="T2329"/>
      <c r="U2329"/>
      <c r="V2329"/>
      <c r="W2329"/>
      <c r="X2329"/>
      <c r="Y2329"/>
      <c r="Z2329"/>
      <c r="AA2329"/>
      <c r="AB2329"/>
      <c r="AC2329"/>
    </row>
    <row r="2330" spans="11:29" x14ac:dyDescent="0.45">
      <c r="K2330"/>
      <c r="S2330"/>
      <c r="T2330"/>
      <c r="U2330"/>
      <c r="V2330"/>
      <c r="W2330"/>
      <c r="X2330"/>
      <c r="Y2330"/>
      <c r="Z2330"/>
      <c r="AA2330"/>
      <c r="AB2330"/>
      <c r="AC2330"/>
    </row>
    <row r="2331" spans="11:29" x14ac:dyDescent="0.45">
      <c r="K2331"/>
      <c r="S2331"/>
      <c r="T2331"/>
      <c r="U2331"/>
      <c r="V2331"/>
      <c r="W2331"/>
      <c r="X2331"/>
      <c r="Y2331"/>
      <c r="Z2331"/>
      <c r="AA2331"/>
      <c r="AB2331"/>
      <c r="AC2331"/>
    </row>
    <row r="2332" spans="11:29" x14ac:dyDescent="0.45">
      <c r="K2332"/>
      <c r="S2332"/>
      <c r="T2332"/>
      <c r="U2332"/>
      <c r="V2332"/>
      <c r="W2332"/>
      <c r="X2332"/>
      <c r="Y2332"/>
      <c r="Z2332"/>
      <c r="AA2332"/>
      <c r="AB2332"/>
      <c r="AC2332"/>
    </row>
    <row r="2333" spans="11:29" x14ac:dyDescent="0.45">
      <c r="K2333"/>
      <c r="S2333"/>
      <c r="T2333"/>
      <c r="U2333"/>
      <c r="V2333"/>
      <c r="W2333"/>
      <c r="X2333"/>
      <c r="Y2333"/>
      <c r="Z2333"/>
      <c r="AA2333"/>
      <c r="AB2333"/>
      <c r="AC2333"/>
    </row>
    <row r="2334" spans="11:29" x14ac:dyDescent="0.45">
      <c r="K2334"/>
      <c r="S2334"/>
      <c r="T2334"/>
      <c r="U2334"/>
      <c r="V2334"/>
      <c r="W2334"/>
      <c r="X2334"/>
      <c r="Y2334"/>
      <c r="Z2334"/>
      <c r="AA2334"/>
      <c r="AB2334"/>
      <c r="AC2334"/>
    </row>
    <row r="2335" spans="11:29" x14ac:dyDescent="0.45">
      <c r="K2335"/>
      <c r="S2335"/>
      <c r="T2335"/>
      <c r="U2335"/>
      <c r="V2335"/>
      <c r="W2335"/>
      <c r="X2335"/>
      <c r="Y2335"/>
      <c r="Z2335"/>
      <c r="AA2335"/>
      <c r="AB2335"/>
      <c r="AC2335"/>
    </row>
    <row r="2336" spans="11:29" x14ac:dyDescent="0.45">
      <c r="K2336"/>
      <c r="S2336"/>
      <c r="T2336"/>
      <c r="U2336"/>
      <c r="V2336"/>
      <c r="W2336"/>
      <c r="X2336"/>
      <c r="Y2336"/>
      <c r="Z2336"/>
      <c r="AA2336"/>
      <c r="AB2336"/>
      <c r="AC2336"/>
    </row>
    <row r="2337" spans="11:29" x14ac:dyDescent="0.45">
      <c r="K2337"/>
      <c r="S2337"/>
      <c r="T2337"/>
      <c r="U2337"/>
      <c r="V2337"/>
      <c r="W2337"/>
      <c r="X2337"/>
      <c r="Y2337"/>
      <c r="Z2337"/>
      <c r="AA2337"/>
      <c r="AB2337"/>
      <c r="AC2337"/>
    </row>
    <row r="2338" spans="11:29" x14ac:dyDescent="0.45">
      <c r="K2338"/>
      <c r="S2338"/>
      <c r="T2338"/>
      <c r="U2338"/>
      <c r="V2338"/>
      <c r="W2338"/>
      <c r="X2338"/>
      <c r="Y2338"/>
      <c r="Z2338"/>
      <c r="AA2338"/>
      <c r="AB2338"/>
      <c r="AC2338"/>
    </row>
    <row r="2339" spans="11:29" x14ac:dyDescent="0.45">
      <c r="K2339"/>
      <c r="S2339"/>
      <c r="T2339"/>
      <c r="U2339"/>
      <c r="V2339"/>
      <c r="W2339"/>
      <c r="X2339"/>
      <c r="Y2339"/>
      <c r="Z2339"/>
      <c r="AA2339"/>
      <c r="AB2339"/>
      <c r="AC2339"/>
    </row>
    <row r="2340" spans="11:29" x14ac:dyDescent="0.45">
      <c r="K2340"/>
      <c r="S2340"/>
      <c r="T2340"/>
      <c r="U2340"/>
      <c r="V2340"/>
      <c r="W2340"/>
      <c r="X2340"/>
      <c r="Y2340"/>
      <c r="Z2340"/>
      <c r="AA2340"/>
      <c r="AB2340"/>
      <c r="AC2340"/>
    </row>
    <row r="2341" spans="11:29" x14ac:dyDescent="0.45">
      <c r="K2341"/>
      <c r="S2341"/>
      <c r="T2341"/>
      <c r="U2341"/>
      <c r="V2341"/>
      <c r="W2341"/>
      <c r="X2341"/>
      <c r="Y2341"/>
      <c r="Z2341"/>
      <c r="AA2341"/>
      <c r="AB2341"/>
      <c r="AC2341"/>
    </row>
    <row r="2342" spans="11:29" x14ac:dyDescent="0.45">
      <c r="K2342"/>
      <c r="S2342"/>
      <c r="T2342"/>
      <c r="U2342"/>
      <c r="V2342"/>
      <c r="W2342"/>
      <c r="X2342"/>
      <c r="Y2342"/>
      <c r="Z2342"/>
      <c r="AA2342"/>
      <c r="AB2342"/>
      <c r="AC2342"/>
    </row>
    <row r="2343" spans="11:29" x14ac:dyDescent="0.45">
      <c r="K2343"/>
      <c r="S2343"/>
      <c r="T2343"/>
      <c r="U2343"/>
      <c r="V2343"/>
      <c r="W2343"/>
      <c r="X2343"/>
      <c r="Y2343"/>
      <c r="Z2343"/>
      <c r="AA2343"/>
      <c r="AB2343"/>
      <c r="AC2343"/>
    </row>
    <row r="2344" spans="11:29" x14ac:dyDescent="0.45">
      <c r="K2344"/>
      <c r="S2344"/>
      <c r="T2344"/>
      <c r="U2344"/>
      <c r="V2344"/>
      <c r="W2344"/>
      <c r="X2344"/>
      <c r="Y2344"/>
      <c r="Z2344"/>
      <c r="AA2344"/>
      <c r="AB2344"/>
      <c r="AC2344"/>
    </row>
    <row r="2345" spans="11:29" x14ac:dyDescent="0.45">
      <c r="K2345"/>
      <c r="S2345"/>
      <c r="T2345"/>
      <c r="U2345"/>
      <c r="V2345"/>
      <c r="W2345"/>
      <c r="X2345"/>
      <c r="Y2345"/>
      <c r="Z2345"/>
      <c r="AA2345"/>
      <c r="AB2345"/>
      <c r="AC2345"/>
    </row>
    <row r="2346" spans="11:29" x14ac:dyDescent="0.45">
      <c r="K2346"/>
      <c r="S2346"/>
      <c r="T2346"/>
      <c r="U2346"/>
      <c r="V2346"/>
      <c r="W2346"/>
      <c r="X2346"/>
      <c r="Y2346"/>
      <c r="Z2346"/>
      <c r="AA2346"/>
      <c r="AB2346"/>
      <c r="AC2346"/>
    </row>
    <row r="2347" spans="11:29" x14ac:dyDescent="0.45">
      <c r="K2347"/>
      <c r="S2347"/>
      <c r="T2347"/>
      <c r="U2347"/>
      <c r="V2347"/>
      <c r="W2347"/>
      <c r="X2347"/>
      <c r="Y2347"/>
      <c r="Z2347"/>
      <c r="AA2347"/>
      <c r="AB2347"/>
      <c r="AC2347"/>
    </row>
    <row r="2348" spans="11:29" x14ac:dyDescent="0.45">
      <c r="K2348"/>
      <c r="S2348"/>
      <c r="T2348"/>
      <c r="U2348"/>
      <c r="V2348"/>
      <c r="W2348"/>
      <c r="X2348"/>
      <c r="Y2348"/>
      <c r="Z2348"/>
      <c r="AA2348"/>
      <c r="AB2348"/>
      <c r="AC2348"/>
    </row>
    <row r="2349" spans="11:29" x14ac:dyDescent="0.45">
      <c r="K2349"/>
      <c r="S2349"/>
      <c r="T2349"/>
      <c r="U2349"/>
      <c r="V2349"/>
      <c r="W2349"/>
      <c r="X2349"/>
      <c r="Y2349"/>
      <c r="Z2349"/>
      <c r="AA2349"/>
      <c r="AB2349"/>
      <c r="AC2349"/>
    </row>
    <row r="2350" spans="11:29" x14ac:dyDescent="0.45">
      <c r="K2350"/>
      <c r="S2350"/>
      <c r="T2350"/>
      <c r="U2350"/>
      <c r="V2350"/>
      <c r="W2350"/>
      <c r="X2350"/>
      <c r="Y2350"/>
      <c r="Z2350"/>
      <c r="AA2350"/>
      <c r="AB2350"/>
      <c r="AC2350"/>
    </row>
    <row r="2351" spans="11:29" x14ac:dyDescent="0.45">
      <c r="K2351"/>
      <c r="S2351"/>
      <c r="T2351"/>
      <c r="U2351"/>
      <c r="V2351"/>
      <c r="W2351"/>
      <c r="X2351"/>
      <c r="Y2351"/>
      <c r="Z2351"/>
      <c r="AA2351"/>
      <c r="AB2351"/>
      <c r="AC2351"/>
    </row>
    <row r="2352" spans="11:29" x14ac:dyDescent="0.45">
      <c r="K2352"/>
      <c r="S2352"/>
      <c r="T2352"/>
      <c r="U2352"/>
      <c r="V2352"/>
      <c r="W2352"/>
      <c r="X2352"/>
      <c r="Y2352"/>
      <c r="Z2352"/>
      <c r="AA2352"/>
      <c r="AB2352"/>
      <c r="AC2352"/>
    </row>
    <row r="2353" spans="11:29" x14ac:dyDescent="0.45">
      <c r="K2353"/>
      <c r="S2353"/>
      <c r="T2353"/>
      <c r="U2353"/>
      <c r="V2353"/>
      <c r="W2353"/>
      <c r="X2353"/>
      <c r="Y2353"/>
      <c r="Z2353"/>
      <c r="AA2353"/>
      <c r="AB2353"/>
      <c r="AC2353"/>
    </row>
    <row r="2354" spans="11:29" x14ac:dyDescent="0.45">
      <c r="K2354"/>
      <c r="S2354"/>
      <c r="T2354"/>
      <c r="U2354"/>
      <c r="V2354"/>
      <c r="W2354"/>
      <c r="X2354"/>
      <c r="Y2354"/>
      <c r="Z2354"/>
      <c r="AA2354"/>
      <c r="AB2354"/>
      <c r="AC2354"/>
    </row>
    <row r="2355" spans="11:29" x14ac:dyDescent="0.45">
      <c r="K2355"/>
      <c r="S2355"/>
      <c r="T2355"/>
      <c r="U2355"/>
      <c r="V2355"/>
      <c r="W2355"/>
      <c r="X2355"/>
      <c r="Y2355"/>
      <c r="Z2355"/>
      <c r="AA2355"/>
      <c r="AB2355"/>
      <c r="AC2355"/>
    </row>
    <row r="2356" spans="11:29" x14ac:dyDescent="0.45">
      <c r="K2356"/>
      <c r="S2356"/>
      <c r="T2356"/>
      <c r="U2356"/>
      <c r="V2356"/>
      <c r="W2356"/>
      <c r="X2356"/>
      <c r="Y2356"/>
      <c r="Z2356"/>
      <c r="AA2356"/>
      <c r="AB2356"/>
      <c r="AC2356"/>
    </row>
    <row r="2357" spans="11:29" x14ac:dyDescent="0.45">
      <c r="K2357"/>
      <c r="S2357"/>
      <c r="T2357"/>
      <c r="U2357"/>
      <c r="V2357"/>
      <c r="W2357"/>
      <c r="X2357"/>
      <c r="Y2357"/>
      <c r="Z2357"/>
      <c r="AA2357"/>
      <c r="AB2357"/>
      <c r="AC2357"/>
    </row>
    <row r="2358" spans="11:29" x14ac:dyDescent="0.45">
      <c r="K2358"/>
      <c r="S2358"/>
      <c r="T2358"/>
      <c r="U2358"/>
      <c r="V2358"/>
      <c r="W2358"/>
      <c r="X2358"/>
      <c r="Y2358"/>
      <c r="Z2358"/>
      <c r="AA2358"/>
      <c r="AB2358"/>
      <c r="AC2358"/>
    </row>
    <row r="2359" spans="11:29" x14ac:dyDescent="0.45">
      <c r="K2359"/>
      <c r="S2359"/>
      <c r="T2359"/>
      <c r="U2359"/>
      <c r="V2359"/>
      <c r="W2359"/>
      <c r="X2359"/>
      <c r="Y2359"/>
      <c r="Z2359"/>
      <c r="AA2359"/>
      <c r="AB2359"/>
      <c r="AC2359"/>
    </row>
    <row r="2360" spans="11:29" x14ac:dyDescent="0.45">
      <c r="K2360"/>
      <c r="S2360"/>
      <c r="T2360"/>
      <c r="U2360"/>
      <c r="V2360"/>
      <c r="W2360"/>
      <c r="X2360"/>
      <c r="Y2360"/>
      <c r="Z2360"/>
      <c r="AA2360"/>
      <c r="AB2360"/>
      <c r="AC2360"/>
    </row>
    <row r="2361" spans="11:29" x14ac:dyDescent="0.45">
      <c r="K2361"/>
      <c r="S2361"/>
      <c r="T2361"/>
      <c r="U2361"/>
      <c r="V2361"/>
      <c r="W2361"/>
      <c r="X2361"/>
      <c r="Y2361"/>
      <c r="Z2361"/>
      <c r="AA2361"/>
      <c r="AB2361"/>
      <c r="AC2361"/>
    </row>
    <row r="2362" spans="11:29" x14ac:dyDescent="0.45">
      <c r="K2362"/>
      <c r="S2362"/>
      <c r="T2362"/>
      <c r="U2362"/>
      <c r="V2362"/>
      <c r="W2362"/>
      <c r="X2362"/>
      <c r="Y2362"/>
      <c r="Z2362"/>
      <c r="AA2362"/>
      <c r="AB2362"/>
      <c r="AC2362"/>
    </row>
    <row r="2363" spans="11:29" x14ac:dyDescent="0.45">
      <c r="K2363"/>
      <c r="S2363"/>
      <c r="T2363"/>
      <c r="U2363"/>
      <c r="V2363"/>
      <c r="W2363"/>
      <c r="X2363"/>
      <c r="Y2363"/>
      <c r="Z2363"/>
      <c r="AA2363"/>
      <c r="AB2363"/>
      <c r="AC2363"/>
    </row>
    <row r="2364" spans="11:29" x14ac:dyDescent="0.45">
      <c r="K2364"/>
      <c r="S2364"/>
      <c r="T2364"/>
      <c r="U2364"/>
      <c r="V2364"/>
      <c r="W2364"/>
      <c r="X2364"/>
      <c r="Y2364"/>
      <c r="Z2364"/>
      <c r="AA2364"/>
      <c r="AB2364"/>
      <c r="AC2364"/>
    </row>
    <row r="2365" spans="11:29" x14ac:dyDescent="0.45">
      <c r="K2365"/>
      <c r="S2365"/>
      <c r="T2365"/>
      <c r="U2365"/>
      <c r="V2365"/>
      <c r="W2365"/>
      <c r="X2365"/>
      <c r="Y2365"/>
      <c r="Z2365"/>
      <c r="AA2365"/>
      <c r="AB2365"/>
      <c r="AC2365"/>
    </row>
    <row r="2366" spans="11:29" x14ac:dyDescent="0.45">
      <c r="K2366"/>
      <c r="S2366"/>
      <c r="T2366"/>
      <c r="U2366"/>
      <c r="V2366"/>
      <c r="W2366"/>
      <c r="X2366"/>
      <c r="Y2366"/>
      <c r="Z2366"/>
      <c r="AA2366"/>
      <c r="AB2366"/>
      <c r="AC2366"/>
    </row>
    <row r="2367" spans="11:29" x14ac:dyDescent="0.45">
      <c r="K2367"/>
      <c r="S2367"/>
      <c r="T2367"/>
      <c r="U2367"/>
      <c r="V2367"/>
      <c r="W2367"/>
      <c r="X2367"/>
      <c r="Y2367"/>
      <c r="Z2367"/>
      <c r="AA2367"/>
      <c r="AB2367"/>
      <c r="AC2367"/>
    </row>
    <row r="2368" spans="11:29" x14ac:dyDescent="0.45">
      <c r="K2368"/>
      <c r="S2368"/>
      <c r="T2368"/>
      <c r="U2368"/>
      <c r="V2368"/>
      <c r="W2368"/>
      <c r="X2368"/>
      <c r="Y2368"/>
      <c r="Z2368"/>
      <c r="AA2368"/>
      <c r="AB2368"/>
      <c r="AC2368"/>
    </row>
    <row r="2369" spans="11:29" x14ac:dyDescent="0.45">
      <c r="K2369"/>
      <c r="S2369"/>
      <c r="T2369"/>
      <c r="U2369"/>
      <c r="V2369"/>
      <c r="W2369"/>
      <c r="X2369"/>
      <c r="Y2369"/>
      <c r="Z2369"/>
      <c r="AA2369"/>
      <c r="AB2369"/>
      <c r="AC2369"/>
    </row>
    <row r="2370" spans="11:29" x14ac:dyDescent="0.45">
      <c r="K2370"/>
      <c r="S2370"/>
      <c r="T2370"/>
      <c r="U2370"/>
      <c r="V2370"/>
      <c r="W2370"/>
      <c r="X2370"/>
      <c r="Y2370"/>
      <c r="Z2370"/>
      <c r="AA2370"/>
      <c r="AB2370"/>
      <c r="AC2370"/>
    </row>
    <row r="2371" spans="11:29" x14ac:dyDescent="0.45">
      <c r="K2371"/>
      <c r="S2371"/>
      <c r="T2371"/>
      <c r="U2371"/>
      <c r="V2371"/>
      <c r="W2371"/>
      <c r="X2371"/>
      <c r="Y2371"/>
      <c r="Z2371"/>
      <c r="AA2371"/>
      <c r="AB2371"/>
      <c r="AC2371"/>
    </row>
    <row r="2372" spans="11:29" x14ac:dyDescent="0.45">
      <c r="K2372"/>
      <c r="S2372"/>
      <c r="T2372"/>
      <c r="U2372"/>
      <c r="V2372"/>
      <c r="W2372"/>
      <c r="X2372"/>
      <c r="Y2372"/>
      <c r="Z2372"/>
      <c r="AA2372"/>
      <c r="AB2372"/>
      <c r="AC2372"/>
    </row>
    <row r="2373" spans="11:29" x14ac:dyDescent="0.45">
      <c r="K2373"/>
      <c r="S2373"/>
      <c r="T2373"/>
      <c r="U2373"/>
      <c r="V2373"/>
      <c r="W2373"/>
      <c r="X2373"/>
      <c r="Y2373"/>
      <c r="Z2373"/>
      <c r="AA2373"/>
      <c r="AB2373"/>
      <c r="AC2373"/>
    </row>
    <row r="2374" spans="11:29" x14ac:dyDescent="0.45">
      <c r="K2374"/>
      <c r="S2374"/>
      <c r="T2374"/>
      <c r="U2374"/>
      <c r="V2374"/>
      <c r="W2374"/>
      <c r="X2374"/>
      <c r="Y2374"/>
      <c r="Z2374"/>
      <c r="AA2374"/>
      <c r="AB2374"/>
      <c r="AC2374"/>
    </row>
    <row r="2375" spans="11:29" x14ac:dyDescent="0.45">
      <c r="K2375"/>
      <c r="S2375"/>
      <c r="T2375"/>
      <c r="U2375"/>
      <c r="V2375"/>
      <c r="W2375"/>
      <c r="X2375"/>
      <c r="Y2375"/>
      <c r="Z2375"/>
      <c r="AA2375"/>
      <c r="AB2375"/>
      <c r="AC2375"/>
    </row>
    <row r="2376" spans="11:29" x14ac:dyDescent="0.45">
      <c r="K2376"/>
      <c r="S2376"/>
      <c r="T2376"/>
      <c r="U2376"/>
      <c r="V2376"/>
      <c r="W2376"/>
      <c r="X2376"/>
      <c r="Y2376"/>
      <c r="Z2376"/>
      <c r="AA2376"/>
      <c r="AB2376"/>
      <c r="AC2376"/>
    </row>
    <row r="2377" spans="11:29" x14ac:dyDescent="0.45">
      <c r="K2377"/>
      <c r="S2377"/>
      <c r="T2377"/>
      <c r="U2377"/>
      <c r="V2377"/>
      <c r="W2377"/>
      <c r="X2377"/>
      <c r="Y2377"/>
      <c r="Z2377"/>
      <c r="AA2377"/>
      <c r="AB2377"/>
      <c r="AC2377"/>
    </row>
    <row r="2378" spans="11:29" x14ac:dyDescent="0.45">
      <c r="K2378"/>
      <c r="S2378"/>
      <c r="T2378"/>
      <c r="U2378"/>
      <c r="V2378"/>
      <c r="W2378"/>
      <c r="X2378"/>
      <c r="Y2378"/>
      <c r="Z2378"/>
      <c r="AA2378"/>
      <c r="AB2378"/>
      <c r="AC2378"/>
    </row>
    <row r="2379" spans="11:29" x14ac:dyDescent="0.45">
      <c r="K2379"/>
      <c r="S2379"/>
      <c r="T2379"/>
      <c r="U2379"/>
      <c r="V2379"/>
      <c r="W2379"/>
      <c r="X2379"/>
      <c r="Y2379"/>
      <c r="Z2379"/>
      <c r="AA2379"/>
      <c r="AB2379"/>
      <c r="AC2379"/>
    </row>
    <row r="2380" spans="11:29" x14ac:dyDescent="0.45">
      <c r="K2380"/>
      <c r="S2380"/>
      <c r="T2380"/>
      <c r="U2380"/>
      <c r="V2380"/>
      <c r="W2380"/>
      <c r="X2380"/>
      <c r="Y2380"/>
      <c r="Z2380"/>
      <c r="AA2380"/>
      <c r="AB2380"/>
      <c r="AC2380"/>
    </row>
    <row r="2381" spans="11:29" x14ac:dyDescent="0.45">
      <c r="K2381"/>
      <c r="S2381"/>
      <c r="T2381"/>
      <c r="U2381"/>
      <c r="V2381"/>
      <c r="W2381"/>
      <c r="X2381"/>
      <c r="Y2381"/>
      <c r="Z2381"/>
      <c r="AA2381"/>
      <c r="AB2381"/>
      <c r="AC2381"/>
    </row>
    <row r="2382" spans="11:29" x14ac:dyDescent="0.45">
      <c r="K2382"/>
      <c r="S2382"/>
      <c r="T2382"/>
      <c r="U2382"/>
      <c r="V2382"/>
      <c r="W2382"/>
      <c r="X2382"/>
      <c r="Y2382"/>
      <c r="Z2382"/>
      <c r="AA2382"/>
      <c r="AB2382"/>
      <c r="AC2382"/>
    </row>
    <row r="2383" spans="11:29" x14ac:dyDescent="0.45">
      <c r="K2383"/>
      <c r="S2383"/>
      <c r="T2383"/>
      <c r="U2383"/>
      <c r="V2383"/>
      <c r="W2383"/>
      <c r="X2383"/>
      <c r="Y2383"/>
      <c r="Z2383"/>
      <c r="AA2383"/>
      <c r="AB2383"/>
      <c r="AC2383"/>
    </row>
    <row r="2384" spans="11:29" x14ac:dyDescent="0.45">
      <c r="K2384"/>
      <c r="S2384"/>
      <c r="T2384"/>
      <c r="U2384"/>
      <c r="V2384"/>
      <c r="W2384"/>
      <c r="X2384"/>
      <c r="Y2384"/>
      <c r="Z2384"/>
      <c r="AA2384"/>
      <c r="AB2384"/>
      <c r="AC2384"/>
    </row>
    <row r="2385" spans="11:29" x14ac:dyDescent="0.45">
      <c r="K2385"/>
      <c r="S2385"/>
      <c r="T2385"/>
      <c r="U2385"/>
      <c r="V2385"/>
      <c r="W2385"/>
      <c r="X2385"/>
      <c r="Y2385"/>
      <c r="Z2385"/>
      <c r="AA2385"/>
      <c r="AB2385"/>
      <c r="AC2385"/>
    </row>
    <row r="2386" spans="11:29" x14ac:dyDescent="0.45">
      <c r="K2386"/>
      <c r="S2386"/>
      <c r="T2386"/>
      <c r="U2386"/>
      <c r="V2386"/>
      <c r="W2386"/>
      <c r="X2386"/>
      <c r="Y2386"/>
      <c r="Z2386"/>
      <c r="AA2386"/>
      <c r="AB2386"/>
      <c r="AC2386"/>
    </row>
    <row r="2387" spans="11:29" x14ac:dyDescent="0.45">
      <c r="K2387"/>
      <c r="S2387"/>
      <c r="T2387"/>
      <c r="U2387"/>
      <c r="V2387"/>
      <c r="W2387"/>
      <c r="X2387"/>
      <c r="Y2387"/>
      <c r="Z2387"/>
      <c r="AA2387"/>
      <c r="AB2387"/>
      <c r="AC2387"/>
    </row>
    <row r="2388" spans="11:29" x14ac:dyDescent="0.45">
      <c r="K2388"/>
      <c r="S2388"/>
      <c r="T2388"/>
      <c r="U2388"/>
      <c r="V2388"/>
      <c r="W2388"/>
      <c r="X2388"/>
      <c r="Y2388"/>
      <c r="Z2388"/>
      <c r="AA2388"/>
      <c r="AB2388"/>
      <c r="AC2388"/>
    </row>
    <row r="2389" spans="11:29" x14ac:dyDescent="0.45">
      <c r="K2389"/>
      <c r="S2389"/>
      <c r="T2389"/>
      <c r="U2389"/>
      <c r="V2389"/>
      <c r="W2389"/>
      <c r="X2389"/>
      <c r="Y2389"/>
      <c r="Z2389"/>
      <c r="AA2389"/>
      <c r="AB2389"/>
      <c r="AC2389"/>
    </row>
    <row r="2390" spans="11:29" x14ac:dyDescent="0.45">
      <c r="K2390"/>
      <c r="S2390"/>
      <c r="T2390"/>
      <c r="U2390"/>
      <c r="V2390"/>
      <c r="W2390"/>
      <c r="X2390"/>
      <c r="Y2390"/>
      <c r="Z2390"/>
      <c r="AA2390"/>
      <c r="AB2390"/>
      <c r="AC2390"/>
    </row>
    <row r="2391" spans="11:29" x14ac:dyDescent="0.45">
      <c r="K2391"/>
      <c r="S2391"/>
      <c r="T2391"/>
      <c r="U2391"/>
      <c r="V2391"/>
      <c r="W2391"/>
      <c r="X2391"/>
      <c r="Y2391"/>
      <c r="Z2391"/>
      <c r="AA2391"/>
      <c r="AB2391"/>
      <c r="AC2391"/>
    </row>
    <row r="2392" spans="11:29" x14ac:dyDescent="0.45">
      <c r="K2392"/>
      <c r="S2392"/>
      <c r="T2392"/>
      <c r="U2392"/>
      <c r="V2392"/>
      <c r="W2392"/>
      <c r="X2392"/>
      <c r="Y2392"/>
      <c r="Z2392"/>
      <c r="AA2392"/>
      <c r="AB2392"/>
      <c r="AC2392"/>
    </row>
    <row r="2393" spans="11:29" x14ac:dyDescent="0.45">
      <c r="K2393"/>
      <c r="S2393"/>
      <c r="T2393"/>
      <c r="U2393"/>
      <c r="V2393"/>
      <c r="W2393"/>
      <c r="X2393"/>
      <c r="Y2393"/>
      <c r="Z2393"/>
      <c r="AA2393"/>
      <c r="AB2393"/>
      <c r="AC2393"/>
    </row>
    <row r="2394" spans="11:29" x14ac:dyDescent="0.45">
      <c r="K2394"/>
      <c r="S2394"/>
      <c r="T2394"/>
      <c r="U2394"/>
      <c r="V2394"/>
      <c r="W2394"/>
      <c r="X2394"/>
      <c r="Y2394"/>
      <c r="Z2394"/>
      <c r="AA2394"/>
      <c r="AB2394"/>
      <c r="AC2394"/>
    </row>
    <row r="2395" spans="11:29" x14ac:dyDescent="0.45">
      <c r="K2395"/>
      <c r="S2395"/>
      <c r="T2395"/>
      <c r="U2395"/>
      <c r="V2395"/>
      <c r="W2395"/>
      <c r="X2395"/>
      <c r="Y2395"/>
      <c r="Z2395"/>
      <c r="AA2395"/>
      <c r="AB2395"/>
      <c r="AC2395"/>
    </row>
    <row r="2396" spans="11:29" x14ac:dyDescent="0.45">
      <c r="K2396"/>
      <c r="S2396"/>
      <c r="T2396"/>
      <c r="U2396"/>
      <c r="V2396"/>
      <c r="W2396"/>
      <c r="X2396"/>
      <c r="Y2396"/>
      <c r="Z2396"/>
      <c r="AA2396"/>
      <c r="AB2396"/>
      <c r="AC2396"/>
    </row>
    <row r="2397" spans="11:29" x14ac:dyDescent="0.45">
      <c r="K2397"/>
      <c r="S2397"/>
      <c r="T2397"/>
      <c r="U2397"/>
      <c r="V2397"/>
      <c r="W2397"/>
      <c r="X2397"/>
      <c r="Y2397"/>
      <c r="Z2397"/>
      <c r="AA2397"/>
      <c r="AB2397"/>
      <c r="AC2397"/>
    </row>
    <row r="2398" spans="11:29" x14ac:dyDescent="0.45">
      <c r="K2398"/>
      <c r="S2398"/>
      <c r="T2398"/>
      <c r="U2398"/>
      <c r="V2398"/>
      <c r="W2398"/>
      <c r="X2398"/>
      <c r="Y2398"/>
      <c r="Z2398"/>
      <c r="AA2398"/>
      <c r="AB2398"/>
      <c r="AC2398"/>
    </row>
    <row r="2399" spans="11:29" x14ac:dyDescent="0.45">
      <c r="K2399"/>
      <c r="S2399"/>
      <c r="T2399"/>
      <c r="U2399"/>
      <c r="V2399"/>
      <c r="W2399"/>
      <c r="X2399"/>
      <c r="Y2399"/>
      <c r="Z2399"/>
      <c r="AA2399"/>
      <c r="AB2399"/>
      <c r="AC2399"/>
    </row>
    <row r="2400" spans="11:29" x14ac:dyDescent="0.45">
      <c r="K2400"/>
      <c r="S2400"/>
      <c r="T2400"/>
      <c r="U2400"/>
      <c r="V2400"/>
      <c r="W2400"/>
      <c r="X2400"/>
      <c r="Y2400"/>
      <c r="Z2400"/>
      <c r="AA2400"/>
      <c r="AB2400"/>
      <c r="AC2400"/>
    </row>
    <row r="2401" spans="11:29" x14ac:dyDescent="0.45">
      <c r="K2401"/>
      <c r="S2401"/>
      <c r="T2401"/>
      <c r="U2401"/>
      <c r="V2401"/>
      <c r="W2401"/>
      <c r="X2401"/>
      <c r="Y2401"/>
      <c r="Z2401"/>
      <c r="AA2401"/>
      <c r="AB2401"/>
      <c r="AC2401"/>
    </row>
    <row r="2402" spans="11:29" x14ac:dyDescent="0.45">
      <c r="K2402"/>
      <c r="S2402"/>
      <c r="T2402"/>
      <c r="U2402"/>
      <c r="V2402"/>
      <c r="W2402"/>
      <c r="X2402"/>
      <c r="Y2402"/>
      <c r="Z2402"/>
      <c r="AA2402"/>
      <c r="AB2402"/>
      <c r="AC2402"/>
    </row>
    <row r="2403" spans="11:29" x14ac:dyDescent="0.45">
      <c r="K2403"/>
      <c r="S2403"/>
      <c r="T2403"/>
      <c r="U2403"/>
      <c r="V2403"/>
      <c r="W2403"/>
      <c r="X2403"/>
      <c r="Y2403"/>
      <c r="Z2403"/>
      <c r="AA2403"/>
      <c r="AB2403"/>
      <c r="AC2403"/>
    </row>
    <row r="2404" spans="11:29" x14ac:dyDescent="0.45">
      <c r="K2404"/>
      <c r="S2404"/>
      <c r="T2404"/>
      <c r="U2404"/>
      <c r="V2404"/>
      <c r="W2404"/>
      <c r="X2404"/>
      <c r="Y2404"/>
      <c r="Z2404"/>
      <c r="AA2404"/>
      <c r="AB2404"/>
      <c r="AC2404"/>
    </row>
    <row r="2405" spans="11:29" x14ac:dyDescent="0.45">
      <c r="K2405"/>
      <c r="S2405"/>
      <c r="T2405"/>
      <c r="U2405"/>
      <c r="V2405"/>
      <c r="W2405"/>
      <c r="X2405"/>
      <c r="Y2405"/>
      <c r="Z2405"/>
      <c r="AA2405"/>
      <c r="AB2405"/>
      <c r="AC2405"/>
    </row>
    <row r="2406" spans="11:29" x14ac:dyDescent="0.45">
      <c r="K2406"/>
      <c r="S2406"/>
      <c r="T2406"/>
      <c r="U2406"/>
      <c r="V2406"/>
      <c r="W2406"/>
      <c r="X2406"/>
      <c r="Y2406"/>
      <c r="Z2406"/>
      <c r="AA2406"/>
      <c r="AB2406"/>
      <c r="AC2406"/>
    </row>
    <row r="2407" spans="11:29" x14ac:dyDescent="0.45">
      <c r="K2407"/>
      <c r="S2407"/>
      <c r="T2407"/>
      <c r="U2407"/>
      <c r="V2407"/>
      <c r="W2407"/>
      <c r="X2407"/>
      <c r="Y2407"/>
      <c r="Z2407"/>
      <c r="AA2407"/>
      <c r="AB2407"/>
      <c r="AC2407"/>
    </row>
    <row r="2408" spans="11:29" x14ac:dyDescent="0.45">
      <c r="K2408"/>
      <c r="S2408"/>
      <c r="T2408"/>
      <c r="U2408"/>
      <c r="V2408"/>
      <c r="W2408"/>
      <c r="X2408"/>
      <c r="Y2408"/>
      <c r="Z2408"/>
      <c r="AA2408"/>
      <c r="AB2408"/>
      <c r="AC2408"/>
    </row>
    <row r="2409" spans="11:29" x14ac:dyDescent="0.45">
      <c r="K2409"/>
      <c r="S2409"/>
      <c r="T2409"/>
      <c r="U2409"/>
      <c r="V2409"/>
      <c r="W2409"/>
      <c r="X2409"/>
      <c r="Y2409"/>
      <c r="Z2409"/>
      <c r="AA2409"/>
      <c r="AB2409"/>
      <c r="AC2409"/>
    </row>
    <row r="2410" spans="11:29" x14ac:dyDescent="0.45">
      <c r="K2410"/>
      <c r="S2410"/>
      <c r="T2410"/>
      <c r="U2410"/>
      <c r="V2410"/>
      <c r="W2410"/>
      <c r="X2410"/>
      <c r="Y2410"/>
      <c r="Z2410"/>
      <c r="AA2410"/>
      <c r="AB2410"/>
      <c r="AC2410"/>
    </row>
    <row r="2411" spans="11:29" x14ac:dyDescent="0.45">
      <c r="K2411"/>
      <c r="S2411"/>
      <c r="T2411"/>
      <c r="U2411"/>
      <c r="V2411"/>
      <c r="W2411"/>
      <c r="X2411"/>
      <c r="Y2411"/>
      <c r="Z2411"/>
      <c r="AA2411"/>
      <c r="AB2411"/>
      <c r="AC2411"/>
    </row>
    <row r="2412" spans="11:29" x14ac:dyDescent="0.45">
      <c r="K2412"/>
      <c r="S2412"/>
      <c r="T2412"/>
      <c r="U2412"/>
      <c r="V2412"/>
      <c r="W2412"/>
      <c r="X2412"/>
      <c r="Y2412"/>
      <c r="Z2412"/>
      <c r="AA2412"/>
      <c r="AB2412"/>
      <c r="AC2412"/>
    </row>
    <row r="2413" spans="11:29" x14ac:dyDescent="0.45">
      <c r="K2413"/>
      <c r="S2413"/>
      <c r="T2413"/>
      <c r="U2413"/>
      <c r="V2413"/>
      <c r="W2413"/>
      <c r="X2413"/>
      <c r="Y2413"/>
      <c r="Z2413"/>
      <c r="AA2413"/>
      <c r="AB2413"/>
      <c r="AC2413"/>
    </row>
    <row r="2414" spans="11:29" x14ac:dyDescent="0.45">
      <c r="K2414"/>
      <c r="S2414"/>
      <c r="T2414"/>
      <c r="U2414"/>
      <c r="V2414"/>
      <c r="W2414"/>
      <c r="X2414"/>
      <c r="Y2414"/>
      <c r="Z2414"/>
      <c r="AA2414"/>
      <c r="AB2414"/>
      <c r="AC2414"/>
    </row>
    <row r="2415" spans="11:29" x14ac:dyDescent="0.45">
      <c r="K2415"/>
      <c r="S2415"/>
      <c r="T2415"/>
      <c r="U2415"/>
      <c r="V2415"/>
      <c r="W2415"/>
      <c r="X2415"/>
      <c r="Y2415"/>
      <c r="Z2415"/>
      <c r="AA2415"/>
      <c r="AB2415"/>
      <c r="AC2415"/>
    </row>
    <row r="2416" spans="11:29" x14ac:dyDescent="0.45">
      <c r="K2416"/>
      <c r="S2416"/>
      <c r="T2416"/>
      <c r="U2416"/>
      <c r="V2416"/>
      <c r="W2416"/>
      <c r="X2416"/>
      <c r="Y2416"/>
      <c r="Z2416"/>
      <c r="AA2416"/>
      <c r="AB2416"/>
      <c r="AC2416"/>
    </row>
    <row r="2417" spans="11:29" x14ac:dyDescent="0.45">
      <c r="K2417"/>
      <c r="S2417"/>
      <c r="T2417"/>
      <c r="U2417"/>
      <c r="V2417"/>
      <c r="W2417"/>
      <c r="X2417"/>
      <c r="Y2417"/>
      <c r="Z2417"/>
      <c r="AA2417"/>
      <c r="AB2417"/>
      <c r="AC2417"/>
    </row>
    <row r="2418" spans="11:29" x14ac:dyDescent="0.45">
      <c r="K2418"/>
      <c r="S2418"/>
      <c r="T2418"/>
      <c r="U2418"/>
      <c r="V2418"/>
      <c r="W2418"/>
      <c r="X2418"/>
      <c r="Y2418"/>
      <c r="Z2418"/>
      <c r="AA2418"/>
      <c r="AB2418"/>
      <c r="AC2418"/>
    </row>
    <row r="2419" spans="11:29" x14ac:dyDescent="0.45">
      <c r="K2419"/>
      <c r="S2419"/>
      <c r="T2419"/>
      <c r="U2419"/>
      <c r="V2419"/>
      <c r="W2419"/>
      <c r="X2419"/>
      <c r="Y2419"/>
      <c r="Z2419"/>
      <c r="AA2419"/>
      <c r="AB2419"/>
      <c r="AC2419"/>
    </row>
    <row r="2420" spans="11:29" x14ac:dyDescent="0.45">
      <c r="K2420"/>
      <c r="S2420"/>
      <c r="T2420"/>
      <c r="U2420"/>
      <c r="V2420"/>
      <c r="W2420"/>
      <c r="X2420"/>
      <c r="Y2420"/>
      <c r="Z2420"/>
      <c r="AA2420"/>
      <c r="AB2420"/>
      <c r="AC2420"/>
    </row>
    <row r="2421" spans="11:29" x14ac:dyDescent="0.45">
      <c r="K2421"/>
      <c r="S2421"/>
      <c r="T2421"/>
      <c r="U2421"/>
      <c r="V2421"/>
      <c r="W2421"/>
      <c r="X2421"/>
      <c r="Y2421"/>
      <c r="Z2421"/>
      <c r="AA2421"/>
      <c r="AB2421"/>
      <c r="AC2421"/>
    </row>
    <row r="2422" spans="11:29" x14ac:dyDescent="0.45">
      <c r="K2422"/>
      <c r="S2422"/>
      <c r="T2422"/>
      <c r="U2422"/>
      <c r="V2422"/>
      <c r="W2422"/>
      <c r="X2422"/>
      <c r="Y2422"/>
      <c r="Z2422"/>
      <c r="AA2422"/>
      <c r="AB2422"/>
      <c r="AC2422"/>
    </row>
    <row r="2423" spans="11:29" x14ac:dyDescent="0.45">
      <c r="K2423"/>
      <c r="S2423"/>
      <c r="T2423"/>
      <c r="U2423"/>
      <c r="V2423"/>
      <c r="W2423"/>
      <c r="X2423"/>
      <c r="Y2423"/>
      <c r="Z2423"/>
      <c r="AA2423"/>
      <c r="AB2423"/>
      <c r="AC2423"/>
    </row>
    <row r="2424" spans="11:29" x14ac:dyDescent="0.45">
      <c r="K2424"/>
      <c r="S2424"/>
      <c r="T2424"/>
      <c r="U2424"/>
      <c r="V2424"/>
      <c r="W2424"/>
      <c r="X2424"/>
      <c r="Y2424"/>
      <c r="Z2424"/>
      <c r="AA2424"/>
      <c r="AB2424"/>
      <c r="AC2424"/>
    </row>
    <row r="2425" spans="11:29" x14ac:dyDescent="0.45">
      <c r="K2425"/>
      <c r="S2425"/>
      <c r="T2425"/>
      <c r="U2425"/>
      <c r="V2425"/>
      <c r="W2425"/>
      <c r="X2425"/>
      <c r="Y2425"/>
      <c r="Z2425"/>
      <c r="AA2425"/>
      <c r="AB2425"/>
      <c r="AC2425"/>
    </row>
    <row r="2426" spans="11:29" x14ac:dyDescent="0.45">
      <c r="K2426"/>
      <c r="S2426"/>
      <c r="T2426"/>
      <c r="U2426"/>
      <c r="V2426"/>
      <c r="W2426"/>
      <c r="X2426"/>
      <c r="Y2426"/>
      <c r="Z2426"/>
      <c r="AA2426"/>
      <c r="AB2426"/>
      <c r="AC2426"/>
    </row>
    <row r="2427" spans="11:29" x14ac:dyDescent="0.45">
      <c r="K2427"/>
      <c r="S2427"/>
      <c r="T2427"/>
      <c r="U2427"/>
      <c r="V2427"/>
      <c r="W2427"/>
      <c r="X2427"/>
      <c r="Y2427"/>
      <c r="Z2427"/>
      <c r="AA2427"/>
      <c r="AB2427"/>
      <c r="AC2427"/>
    </row>
    <row r="2428" spans="11:29" x14ac:dyDescent="0.45">
      <c r="K2428"/>
      <c r="S2428"/>
      <c r="T2428"/>
      <c r="U2428"/>
      <c r="V2428"/>
      <c r="W2428"/>
      <c r="X2428"/>
      <c r="Y2428"/>
      <c r="Z2428"/>
      <c r="AA2428"/>
      <c r="AB2428"/>
      <c r="AC2428"/>
    </row>
    <row r="2429" spans="11:29" x14ac:dyDescent="0.45">
      <c r="K2429"/>
      <c r="S2429"/>
      <c r="T2429"/>
      <c r="U2429"/>
      <c r="V2429"/>
      <c r="W2429"/>
      <c r="X2429"/>
      <c r="Y2429"/>
      <c r="Z2429"/>
      <c r="AA2429"/>
      <c r="AB2429"/>
      <c r="AC2429"/>
    </row>
    <row r="2430" spans="11:29" x14ac:dyDescent="0.45">
      <c r="K2430"/>
      <c r="S2430"/>
      <c r="T2430"/>
      <c r="U2430"/>
      <c r="V2430"/>
      <c r="W2430"/>
      <c r="X2430"/>
      <c r="Y2430"/>
      <c r="Z2430"/>
      <c r="AA2430"/>
      <c r="AB2430"/>
      <c r="AC2430"/>
    </row>
    <row r="2431" spans="11:29" x14ac:dyDescent="0.45">
      <c r="K2431"/>
      <c r="S2431"/>
      <c r="T2431"/>
      <c r="U2431"/>
      <c r="V2431"/>
      <c r="W2431"/>
      <c r="X2431"/>
      <c r="Y2431"/>
      <c r="Z2431"/>
      <c r="AA2431"/>
      <c r="AB2431"/>
      <c r="AC2431"/>
    </row>
    <row r="2432" spans="11:29" x14ac:dyDescent="0.45">
      <c r="K2432"/>
      <c r="S2432"/>
      <c r="T2432"/>
      <c r="U2432"/>
      <c r="V2432"/>
      <c r="W2432"/>
      <c r="X2432"/>
      <c r="Y2432"/>
      <c r="Z2432"/>
      <c r="AA2432"/>
      <c r="AB2432"/>
      <c r="AC2432"/>
    </row>
    <row r="2433" spans="11:29" x14ac:dyDescent="0.45">
      <c r="K2433"/>
      <c r="S2433"/>
      <c r="T2433"/>
      <c r="U2433"/>
      <c r="V2433"/>
      <c r="W2433"/>
      <c r="X2433"/>
      <c r="Y2433"/>
      <c r="Z2433"/>
      <c r="AA2433"/>
      <c r="AB2433"/>
      <c r="AC2433"/>
    </row>
    <row r="2434" spans="11:29" x14ac:dyDescent="0.45">
      <c r="K2434"/>
      <c r="S2434"/>
      <c r="T2434"/>
      <c r="U2434"/>
      <c r="V2434"/>
      <c r="W2434"/>
      <c r="X2434"/>
      <c r="Y2434"/>
      <c r="Z2434"/>
      <c r="AA2434"/>
      <c r="AB2434"/>
      <c r="AC2434"/>
    </row>
    <row r="2435" spans="11:29" x14ac:dyDescent="0.45">
      <c r="K2435"/>
      <c r="S2435"/>
      <c r="T2435"/>
      <c r="U2435"/>
      <c r="V2435"/>
      <c r="W2435"/>
      <c r="X2435"/>
      <c r="Y2435"/>
      <c r="Z2435"/>
      <c r="AA2435"/>
      <c r="AB2435"/>
      <c r="AC2435"/>
    </row>
    <row r="2436" spans="11:29" x14ac:dyDescent="0.45">
      <c r="K2436"/>
      <c r="S2436"/>
      <c r="T2436"/>
      <c r="U2436"/>
      <c r="V2436"/>
      <c r="W2436"/>
      <c r="X2436"/>
      <c r="Y2436"/>
      <c r="Z2436"/>
      <c r="AA2436"/>
      <c r="AB2436"/>
      <c r="AC2436"/>
    </row>
    <row r="2437" spans="11:29" x14ac:dyDescent="0.45">
      <c r="K2437"/>
      <c r="S2437"/>
      <c r="T2437"/>
      <c r="U2437"/>
      <c r="V2437"/>
      <c r="W2437"/>
      <c r="X2437"/>
      <c r="Y2437"/>
      <c r="Z2437"/>
      <c r="AA2437"/>
      <c r="AB2437"/>
      <c r="AC2437"/>
    </row>
    <row r="2438" spans="11:29" x14ac:dyDescent="0.45">
      <c r="K2438"/>
      <c r="S2438"/>
      <c r="T2438"/>
      <c r="U2438"/>
      <c r="V2438"/>
      <c r="W2438"/>
      <c r="X2438"/>
      <c r="Y2438"/>
      <c r="Z2438"/>
      <c r="AA2438"/>
      <c r="AB2438"/>
      <c r="AC2438"/>
    </row>
    <row r="2439" spans="11:29" x14ac:dyDescent="0.45">
      <c r="K2439"/>
      <c r="S2439"/>
      <c r="T2439"/>
      <c r="U2439"/>
      <c r="V2439"/>
      <c r="W2439"/>
      <c r="X2439"/>
      <c r="Y2439"/>
      <c r="Z2439"/>
      <c r="AA2439"/>
      <c r="AB2439"/>
      <c r="AC2439"/>
    </row>
    <row r="2440" spans="11:29" x14ac:dyDescent="0.45">
      <c r="K2440"/>
      <c r="S2440"/>
      <c r="T2440"/>
      <c r="U2440"/>
      <c r="V2440"/>
      <c r="W2440"/>
      <c r="X2440"/>
      <c r="Y2440"/>
      <c r="Z2440"/>
      <c r="AA2440"/>
      <c r="AB2440"/>
      <c r="AC2440"/>
    </row>
    <row r="2441" spans="11:29" x14ac:dyDescent="0.45">
      <c r="K2441"/>
      <c r="S2441"/>
      <c r="T2441"/>
      <c r="U2441"/>
      <c r="V2441"/>
      <c r="W2441"/>
      <c r="X2441"/>
      <c r="Y2441"/>
      <c r="Z2441"/>
      <c r="AA2441"/>
      <c r="AB2441"/>
      <c r="AC2441"/>
    </row>
    <row r="2442" spans="11:29" x14ac:dyDescent="0.45">
      <c r="K2442"/>
      <c r="S2442"/>
      <c r="T2442"/>
      <c r="U2442"/>
      <c r="V2442"/>
      <c r="W2442"/>
      <c r="X2442"/>
      <c r="Y2442"/>
      <c r="Z2442"/>
      <c r="AA2442"/>
      <c r="AB2442"/>
      <c r="AC2442"/>
    </row>
    <row r="2443" spans="11:29" x14ac:dyDescent="0.45">
      <c r="K2443"/>
      <c r="S2443"/>
      <c r="T2443"/>
      <c r="U2443"/>
      <c r="V2443"/>
      <c r="W2443"/>
      <c r="X2443"/>
      <c r="Y2443"/>
      <c r="Z2443"/>
      <c r="AA2443"/>
      <c r="AB2443"/>
      <c r="AC2443"/>
    </row>
    <row r="2444" spans="11:29" x14ac:dyDescent="0.45">
      <c r="K2444"/>
      <c r="S2444"/>
      <c r="T2444"/>
      <c r="U2444"/>
      <c r="V2444"/>
      <c r="W2444"/>
      <c r="X2444"/>
      <c r="Y2444"/>
      <c r="Z2444"/>
      <c r="AA2444"/>
      <c r="AB2444"/>
      <c r="AC2444"/>
    </row>
    <row r="2445" spans="11:29" x14ac:dyDescent="0.45">
      <c r="K2445"/>
      <c r="S2445"/>
      <c r="T2445"/>
      <c r="U2445"/>
      <c r="V2445"/>
      <c r="W2445"/>
      <c r="X2445"/>
      <c r="Y2445"/>
      <c r="Z2445"/>
      <c r="AA2445"/>
      <c r="AB2445"/>
      <c r="AC2445"/>
    </row>
    <row r="2446" spans="11:29" x14ac:dyDescent="0.45">
      <c r="K2446"/>
      <c r="S2446"/>
      <c r="T2446"/>
      <c r="U2446"/>
      <c r="V2446"/>
      <c r="W2446"/>
      <c r="X2446"/>
      <c r="Y2446"/>
      <c r="Z2446"/>
      <c r="AA2446"/>
      <c r="AB2446"/>
      <c r="AC2446"/>
    </row>
    <row r="2447" spans="11:29" x14ac:dyDescent="0.45">
      <c r="K2447"/>
      <c r="S2447"/>
      <c r="T2447"/>
      <c r="U2447"/>
      <c r="V2447"/>
      <c r="W2447"/>
      <c r="X2447"/>
      <c r="Y2447"/>
      <c r="Z2447"/>
      <c r="AA2447"/>
      <c r="AB2447"/>
      <c r="AC2447"/>
    </row>
    <row r="2448" spans="11:29" x14ac:dyDescent="0.45">
      <c r="K2448"/>
      <c r="S2448"/>
      <c r="T2448"/>
      <c r="U2448"/>
      <c r="V2448"/>
      <c r="W2448"/>
      <c r="X2448"/>
      <c r="Y2448"/>
      <c r="Z2448"/>
      <c r="AA2448"/>
      <c r="AB2448"/>
      <c r="AC2448"/>
    </row>
    <row r="2449" spans="11:29" x14ac:dyDescent="0.45">
      <c r="K2449"/>
      <c r="S2449"/>
      <c r="T2449"/>
      <c r="U2449"/>
      <c r="V2449"/>
      <c r="W2449"/>
      <c r="X2449"/>
      <c r="Y2449"/>
      <c r="Z2449"/>
      <c r="AA2449"/>
      <c r="AB2449"/>
      <c r="AC2449"/>
    </row>
    <row r="2450" spans="11:29" x14ac:dyDescent="0.45">
      <c r="K2450"/>
      <c r="S2450"/>
      <c r="T2450"/>
      <c r="U2450"/>
      <c r="V2450"/>
      <c r="W2450"/>
      <c r="X2450"/>
      <c r="Y2450"/>
      <c r="Z2450"/>
      <c r="AA2450"/>
      <c r="AB2450"/>
      <c r="AC2450"/>
    </row>
    <row r="2451" spans="11:29" x14ac:dyDescent="0.45">
      <c r="K2451"/>
      <c r="S2451"/>
      <c r="T2451"/>
      <c r="U2451"/>
      <c r="V2451"/>
      <c r="W2451"/>
      <c r="X2451"/>
      <c r="Y2451"/>
      <c r="Z2451"/>
      <c r="AA2451"/>
      <c r="AB2451"/>
      <c r="AC2451"/>
    </row>
    <row r="2452" spans="11:29" x14ac:dyDescent="0.45">
      <c r="K2452"/>
      <c r="S2452"/>
      <c r="T2452"/>
      <c r="U2452"/>
      <c r="V2452"/>
      <c r="W2452"/>
      <c r="X2452"/>
      <c r="Y2452"/>
      <c r="Z2452"/>
      <c r="AA2452"/>
      <c r="AB2452"/>
      <c r="AC2452"/>
    </row>
    <row r="2453" spans="11:29" x14ac:dyDescent="0.45">
      <c r="K2453"/>
      <c r="S2453"/>
      <c r="T2453"/>
      <c r="U2453"/>
      <c r="V2453"/>
      <c r="W2453"/>
      <c r="X2453"/>
      <c r="Y2453"/>
      <c r="Z2453"/>
      <c r="AA2453"/>
      <c r="AB2453"/>
      <c r="AC2453"/>
    </row>
    <row r="2454" spans="11:29" x14ac:dyDescent="0.45">
      <c r="K2454"/>
      <c r="S2454"/>
      <c r="T2454"/>
      <c r="U2454"/>
      <c r="V2454"/>
      <c r="W2454"/>
      <c r="X2454"/>
      <c r="Y2454"/>
      <c r="Z2454"/>
      <c r="AA2454"/>
      <c r="AB2454"/>
      <c r="AC2454"/>
    </row>
    <row r="2455" spans="11:29" x14ac:dyDescent="0.45">
      <c r="K2455"/>
      <c r="S2455"/>
      <c r="T2455"/>
      <c r="U2455"/>
      <c r="V2455"/>
      <c r="W2455"/>
      <c r="X2455"/>
      <c r="Y2455"/>
      <c r="Z2455"/>
      <c r="AA2455"/>
      <c r="AB2455"/>
      <c r="AC2455"/>
    </row>
    <row r="2456" spans="11:29" x14ac:dyDescent="0.45">
      <c r="K2456"/>
      <c r="S2456"/>
      <c r="T2456"/>
      <c r="U2456"/>
      <c r="V2456"/>
      <c r="W2456"/>
      <c r="X2456"/>
      <c r="Y2456"/>
      <c r="Z2456"/>
      <c r="AA2456"/>
      <c r="AB2456"/>
      <c r="AC2456"/>
    </row>
    <row r="2457" spans="11:29" x14ac:dyDescent="0.45">
      <c r="K2457"/>
      <c r="S2457"/>
      <c r="T2457"/>
      <c r="U2457"/>
      <c r="V2457"/>
      <c r="W2457"/>
      <c r="X2457"/>
      <c r="Y2457"/>
      <c r="Z2457"/>
      <c r="AA2457"/>
      <c r="AB2457"/>
      <c r="AC2457"/>
    </row>
    <row r="2458" spans="11:29" x14ac:dyDescent="0.45">
      <c r="K2458"/>
      <c r="S2458"/>
      <c r="T2458"/>
      <c r="U2458"/>
      <c r="V2458"/>
      <c r="W2458"/>
      <c r="X2458"/>
      <c r="Y2458"/>
      <c r="Z2458"/>
      <c r="AA2458"/>
      <c r="AB2458"/>
      <c r="AC2458"/>
    </row>
    <row r="2459" spans="11:29" x14ac:dyDescent="0.45">
      <c r="K2459"/>
      <c r="S2459"/>
      <c r="T2459"/>
      <c r="U2459"/>
      <c r="V2459"/>
      <c r="W2459"/>
      <c r="X2459"/>
      <c r="Y2459"/>
      <c r="Z2459"/>
      <c r="AA2459"/>
      <c r="AB2459"/>
      <c r="AC2459"/>
    </row>
    <row r="2460" spans="11:29" x14ac:dyDescent="0.45">
      <c r="K2460"/>
      <c r="S2460"/>
      <c r="T2460"/>
      <c r="U2460"/>
      <c r="V2460"/>
      <c r="W2460"/>
      <c r="X2460"/>
      <c r="Y2460"/>
      <c r="Z2460"/>
      <c r="AA2460"/>
      <c r="AB2460"/>
      <c r="AC2460"/>
    </row>
    <row r="2461" spans="11:29" x14ac:dyDescent="0.45">
      <c r="K2461"/>
      <c r="S2461"/>
      <c r="T2461"/>
      <c r="U2461"/>
      <c r="V2461"/>
      <c r="W2461"/>
      <c r="X2461"/>
      <c r="Y2461"/>
      <c r="Z2461"/>
      <c r="AA2461"/>
      <c r="AB2461"/>
      <c r="AC2461"/>
    </row>
    <row r="2462" spans="11:29" x14ac:dyDescent="0.45">
      <c r="K2462"/>
      <c r="S2462"/>
      <c r="T2462"/>
      <c r="U2462"/>
      <c r="V2462"/>
      <c r="W2462"/>
      <c r="X2462"/>
      <c r="Y2462"/>
      <c r="Z2462"/>
      <c r="AA2462"/>
      <c r="AB2462"/>
      <c r="AC2462"/>
    </row>
    <row r="2463" spans="11:29" x14ac:dyDescent="0.45">
      <c r="K2463"/>
      <c r="S2463"/>
      <c r="T2463"/>
      <c r="U2463"/>
      <c r="V2463"/>
      <c r="W2463"/>
      <c r="X2463"/>
      <c r="Y2463"/>
      <c r="Z2463"/>
      <c r="AA2463"/>
      <c r="AB2463"/>
      <c r="AC2463"/>
    </row>
    <row r="2464" spans="11:29" x14ac:dyDescent="0.45">
      <c r="K2464"/>
      <c r="S2464"/>
      <c r="T2464"/>
      <c r="U2464"/>
      <c r="V2464"/>
      <c r="W2464"/>
      <c r="X2464"/>
      <c r="Y2464"/>
      <c r="Z2464"/>
      <c r="AA2464"/>
      <c r="AB2464"/>
      <c r="AC2464"/>
    </row>
    <row r="2465" spans="11:29" x14ac:dyDescent="0.45">
      <c r="K2465"/>
      <c r="S2465"/>
      <c r="T2465"/>
      <c r="U2465"/>
      <c r="V2465"/>
      <c r="W2465"/>
      <c r="X2465"/>
      <c r="Y2465"/>
      <c r="Z2465"/>
      <c r="AA2465"/>
      <c r="AB2465"/>
      <c r="AC2465"/>
    </row>
    <row r="2466" spans="11:29" x14ac:dyDescent="0.45">
      <c r="K2466"/>
      <c r="S2466"/>
      <c r="T2466"/>
      <c r="U2466"/>
      <c r="V2466"/>
      <c r="W2466"/>
      <c r="X2466"/>
      <c r="Y2466"/>
      <c r="Z2466"/>
      <c r="AA2466"/>
      <c r="AB2466"/>
      <c r="AC2466"/>
    </row>
    <row r="2467" spans="11:29" x14ac:dyDescent="0.45">
      <c r="K2467"/>
      <c r="S2467"/>
      <c r="T2467"/>
      <c r="U2467"/>
      <c r="V2467"/>
      <c r="W2467"/>
      <c r="X2467"/>
      <c r="Y2467"/>
      <c r="Z2467"/>
      <c r="AA2467"/>
      <c r="AB2467"/>
      <c r="AC2467"/>
    </row>
    <row r="2468" spans="11:29" x14ac:dyDescent="0.45">
      <c r="K2468"/>
      <c r="S2468"/>
      <c r="T2468"/>
      <c r="U2468"/>
      <c r="V2468"/>
      <c r="W2468"/>
      <c r="X2468"/>
      <c r="Y2468"/>
      <c r="Z2468"/>
      <c r="AA2468"/>
      <c r="AB2468"/>
      <c r="AC2468"/>
    </row>
    <row r="2469" spans="11:29" x14ac:dyDescent="0.45">
      <c r="K2469"/>
      <c r="S2469"/>
      <c r="T2469"/>
      <c r="U2469"/>
      <c r="V2469"/>
      <c r="W2469"/>
      <c r="X2469"/>
      <c r="Y2469"/>
      <c r="Z2469"/>
      <c r="AA2469"/>
      <c r="AB2469"/>
      <c r="AC2469"/>
    </row>
    <row r="2470" spans="11:29" x14ac:dyDescent="0.45">
      <c r="K2470"/>
      <c r="S2470"/>
      <c r="T2470"/>
      <c r="U2470"/>
      <c r="V2470"/>
      <c r="W2470"/>
      <c r="X2470"/>
      <c r="Y2470"/>
      <c r="Z2470"/>
      <c r="AA2470"/>
      <c r="AB2470"/>
      <c r="AC2470"/>
    </row>
    <row r="2471" spans="11:29" x14ac:dyDescent="0.45">
      <c r="K2471"/>
      <c r="S2471"/>
      <c r="T2471"/>
      <c r="U2471"/>
      <c r="V2471"/>
      <c r="W2471"/>
      <c r="X2471"/>
      <c r="Y2471"/>
      <c r="Z2471"/>
      <c r="AA2471"/>
      <c r="AB2471"/>
      <c r="AC2471"/>
    </row>
    <row r="2472" spans="11:29" x14ac:dyDescent="0.45">
      <c r="K2472"/>
      <c r="S2472"/>
      <c r="T2472"/>
      <c r="U2472"/>
      <c r="V2472"/>
      <c r="W2472"/>
      <c r="X2472"/>
      <c r="Y2472"/>
      <c r="Z2472"/>
      <c r="AA2472"/>
      <c r="AB2472"/>
      <c r="AC2472"/>
    </row>
    <row r="2473" spans="11:29" x14ac:dyDescent="0.45">
      <c r="K2473"/>
      <c r="S2473"/>
      <c r="T2473"/>
      <c r="U2473"/>
      <c r="V2473"/>
      <c r="W2473"/>
      <c r="X2473"/>
      <c r="Y2473"/>
      <c r="Z2473"/>
      <c r="AA2473"/>
      <c r="AB2473"/>
      <c r="AC2473"/>
    </row>
    <row r="2474" spans="11:29" x14ac:dyDescent="0.45">
      <c r="K2474"/>
      <c r="S2474"/>
      <c r="T2474"/>
      <c r="U2474"/>
      <c r="V2474"/>
      <c r="W2474"/>
      <c r="X2474"/>
      <c r="Y2474"/>
      <c r="Z2474"/>
      <c r="AA2474"/>
      <c r="AB2474"/>
      <c r="AC2474"/>
    </row>
    <row r="2475" spans="11:29" x14ac:dyDescent="0.45">
      <c r="K2475"/>
      <c r="S2475"/>
      <c r="T2475"/>
      <c r="U2475"/>
      <c r="V2475"/>
      <c r="W2475"/>
      <c r="X2475"/>
      <c r="Y2475"/>
      <c r="Z2475"/>
      <c r="AA2475"/>
      <c r="AB2475"/>
      <c r="AC2475"/>
    </row>
    <row r="2476" spans="11:29" x14ac:dyDescent="0.45">
      <c r="K2476"/>
      <c r="S2476"/>
      <c r="T2476"/>
      <c r="U2476"/>
      <c r="V2476"/>
      <c r="W2476"/>
      <c r="X2476"/>
      <c r="Y2476"/>
      <c r="Z2476"/>
      <c r="AA2476"/>
      <c r="AB2476"/>
      <c r="AC2476"/>
    </row>
    <row r="2477" spans="11:29" x14ac:dyDescent="0.45">
      <c r="K2477"/>
      <c r="S2477"/>
      <c r="T2477"/>
      <c r="U2477"/>
      <c r="V2477"/>
      <c r="W2477"/>
      <c r="X2477"/>
      <c r="Y2477"/>
      <c r="Z2477"/>
      <c r="AA2477"/>
      <c r="AB2477"/>
      <c r="AC2477"/>
    </row>
    <row r="2478" spans="11:29" x14ac:dyDescent="0.45">
      <c r="K2478"/>
      <c r="S2478"/>
      <c r="T2478"/>
      <c r="U2478"/>
      <c r="V2478"/>
      <c r="W2478"/>
      <c r="X2478"/>
      <c r="Y2478"/>
      <c r="Z2478"/>
      <c r="AA2478"/>
      <c r="AB2478"/>
      <c r="AC2478"/>
    </row>
    <row r="2479" spans="11:29" x14ac:dyDescent="0.45">
      <c r="K2479"/>
      <c r="S2479"/>
      <c r="T2479"/>
      <c r="U2479"/>
      <c r="V2479"/>
      <c r="W2479"/>
      <c r="X2479"/>
      <c r="Y2479"/>
      <c r="Z2479"/>
      <c r="AA2479"/>
      <c r="AB2479"/>
      <c r="AC2479"/>
    </row>
    <row r="2480" spans="11:29" x14ac:dyDescent="0.45">
      <c r="K2480"/>
      <c r="S2480"/>
      <c r="T2480"/>
      <c r="U2480"/>
      <c r="V2480"/>
      <c r="W2480"/>
      <c r="X2480"/>
      <c r="Y2480"/>
      <c r="Z2480"/>
      <c r="AA2480"/>
      <c r="AB2480"/>
      <c r="AC2480"/>
    </row>
    <row r="2481" spans="11:29" x14ac:dyDescent="0.45">
      <c r="K2481"/>
      <c r="S2481"/>
      <c r="T2481"/>
      <c r="U2481"/>
      <c r="V2481"/>
      <c r="W2481"/>
      <c r="X2481"/>
      <c r="Y2481"/>
      <c r="Z2481"/>
      <c r="AA2481"/>
      <c r="AB2481"/>
      <c r="AC2481"/>
    </row>
    <row r="2482" spans="11:29" x14ac:dyDescent="0.45">
      <c r="K2482"/>
      <c r="S2482"/>
      <c r="T2482"/>
      <c r="U2482"/>
      <c r="V2482"/>
      <c r="W2482"/>
      <c r="X2482"/>
      <c r="Y2482"/>
      <c r="Z2482"/>
      <c r="AA2482"/>
      <c r="AB2482"/>
      <c r="AC2482"/>
    </row>
    <row r="2483" spans="11:29" x14ac:dyDescent="0.45">
      <c r="K2483"/>
      <c r="S2483"/>
      <c r="T2483"/>
      <c r="U2483"/>
      <c r="V2483"/>
      <c r="W2483"/>
      <c r="X2483"/>
      <c r="Y2483"/>
      <c r="Z2483"/>
      <c r="AA2483"/>
      <c r="AB2483"/>
      <c r="AC2483"/>
    </row>
    <row r="2484" spans="11:29" x14ac:dyDescent="0.45">
      <c r="K2484"/>
      <c r="S2484"/>
      <c r="T2484"/>
      <c r="U2484"/>
      <c r="V2484"/>
      <c r="W2484"/>
      <c r="X2484"/>
      <c r="Y2484"/>
      <c r="Z2484"/>
      <c r="AA2484"/>
      <c r="AB2484"/>
      <c r="AC2484"/>
    </row>
    <row r="2485" spans="11:29" x14ac:dyDescent="0.45">
      <c r="K2485"/>
      <c r="S2485"/>
      <c r="T2485"/>
      <c r="U2485"/>
      <c r="V2485"/>
      <c r="W2485"/>
      <c r="X2485"/>
      <c r="Y2485"/>
      <c r="Z2485"/>
      <c r="AA2485"/>
      <c r="AB2485"/>
      <c r="AC2485"/>
    </row>
    <row r="2486" spans="11:29" x14ac:dyDescent="0.45">
      <c r="K2486"/>
      <c r="S2486"/>
      <c r="T2486"/>
      <c r="U2486"/>
      <c r="V2486"/>
      <c r="W2486"/>
      <c r="X2486"/>
      <c r="Y2486"/>
      <c r="Z2486"/>
      <c r="AA2486"/>
      <c r="AB2486"/>
      <c r="AC2486"/>
    </row>
    <row r="2487" spans="11:29" x14ac:dyDescent="0.45">
      <c r="K2487"/>
      <c r="S2487"/>
      <c r="T2487"/>
      <c r="U2487"/>
      <c r="V2487"/>
      <c r="W2487"/>
      <c r="X2487"/>
      <c r="Y2487"/>
      <c r="Z2487"/>
      <c r="AA2487"/>
      <c r="AB2487"/>
      <c r="AC2487"/>
    </row>
    <row r="2488" spans="11:29" x14ac:dyDescent="0.45">
      <c r="K2488"/>
      <c r="S2488"/>
      <c r="T2488"/>
      <c r="U2488"/>
      <c r="V2488"/>
      <c r="W2488"/>
      <c r="X2488"/>
      <c r="Y2488"/>
      <c r="Z2488"/>
      <c r="AA2488"/>
      <c r="AB2488"/>
      <c r="AC2488"/>
    </row>
    <row r="2489" spans="11:29" x14ac:dyDescent="0.45">
      <c r="K2489"/>
      <c r="S2489"/>
      <c r="T2489"/>
      <c r="U2489"/>
      <c r="V2489"/>
      <c r="W2489"/>
      <c r="X2489"/>
      <c r="Y2489"/>
      <c r="Z2489"/>
      <c r="AA2489"/>
      <c r="AB2489"/>
      <c r="AC2489"/>
    </row>
    <row r="2490" spans="11:29" x14ac:dyDescent="0.45">
      <c r="K2490"/>
      <c r="S2490"/>
      <c r="T2490"/>
      <c r="U2490"/>
      <c r="V2490"/>
      <c r="W2490"/>
      <c r="X2490"/>
      <c r="Y2490"/>
      <c r="Z2490"/>
      <c r="AA2490"/>
      <c r="AB2490"/>
      <c r="AC2490"/>
    </row>
    <row r="2491" spans="11:29" x14ac:dyDescent="0.45">
      <c r="K2491"/>
      <c r="S2491"/>
      <c r="T2491"/>
      <c r="U2491"/>
      <c r="V2491"/>
      <c r="W2491"/>
      <c r="X2491"/>
      <c r="Y2491"/>
      <c r="Z2491"/>
      <c r="AA2491"/>
      <c r="AB2491"/>
      <c r="AC2491"/>
    </row>
    <row r="2492" spans="11:29" x14ac:dyDescent="0.45">
      <c r="K2492"/>
      <c r="S2492"/>
      <c r="T2492"/>
      <c r="U2492"/>
      <c r="V2492"/>
      <c r="W2492"/>
      <c r="X2492"/>
      <c r="Y2492"/>
      <c r="Z2492"/>
      <c r="AA2492"/>
      <c r="AB2492"/>
      <c r="AC2492"/>
    </row>
    <row r="2493" spans="11:29" x14ac:dyDescent="0.45">
      <c r="K2493"/>
      <c r="S2493"/>
      <c r="T2493"/>
      <c r="U2493"/>
      <c r="V2493"/>
      <c r="W2493"/>
      <c r="X2493"/>
      <c r="Y2493"/>
      <c r="Z2493"/>
      <c r="AA2493"/>
      <c r="AB2493"/>
      <c r="AC2493"/>
    </row>
    <row r="2494" spans="11:29" x14ac:dyDescent="0.45">
      <c r="K2494"/>
      <c r="S2494"/>
      <c r="T2494"/>
      <c r="U2494"/>
      <c r="V2494"/>
      <c r="W2494"/>
      <c r="X2494"/>
      <c r="Y2494"/>
      <c r="Z2494"/>
      <c r="AA2494"/>
      <c r="AB2494"/>
      <c r="AC2494"/>
    </row>
    <row r="2495" spans="11:29" x14ac:dyDescent="0.45">
      <c r="K2495"/>
      <c r="S2495"/>
      <c r="T2495"/>
      <c r="U2495"/>
      <c r="V2495"/>
      <c r="W2495"/>
      <c r="X2495"/>
      <c r="Y2495"/>
      <c r="Z2495"/>
      <c r="AA2495"/>
      <c r="AB2495"/>
      <c r="AC2495"/>
    </row>
    <row r="2496" spans="11:29" x14ac:dyDescent="0.45">
      <c r="K2496"/>
      <c r="S2496"/>
      <c r="T2496"/>
      <c r="U2496"/>
      <c r="V2496"/>
      <c r="W2496"/>
      <c r="X2496"/>
      <c r="Y2496"/>
      <c r="Z2496"/>
      <c r="AA2496"/>
      <c r="AB2496"/>
      <c r="AC2496"/>
    </row>
    <row r="2497" spans="11:29" x14ac:dyDescent="0.45">
      <c r="K2497"/>
      <c r="S2497"/>
      <c r="T2497"/>
      <c r="U2497"/>
      <c r="V2497"/>
      <c r="W2497"/>
      <c r="X2497"/>
      <c r="Y2497"/>
      <c r="Z2497"/>
      <c r="AA2497"/>
      <c r="AB2497"/>
      <c r="AC2497"/>
    </row>
    <row r="2498" spans="11:29" x14ac:dyDescent="0.45">
      <c r="K2498"/>
      <c r="S2498"/>
      <c r="T2498"/>
      <c r="U2498"/>
      <c r="V2498"/>
      <c r="W2498"/>
      <c r="X2498"/>
      <c r="Y2498"/>
      <c r="Z2498"/>
      <c r="AA2498"/>
      <c r="AB2498"/>
      <c r="AC2498"/>
    </row>
    <row r="2499" spans="11:29" x14ac:dyDescent="0.45">
      <c r="K2499"/>
      <c r="S2499"/>
      <c r="T2499"/>
      <c r="U2499"/>
      <c r="V2499"/>
      <c r="W2499"/>
      <c r="X2499"/>
      <c r="Y2499"/>
      <c r="Z2499"/>
      <c r="AA2499"/>
      <c r="AB2499"/>
      <c r="AC2499"/>
    </row>
    <row r="2500" spans="11:29" x14ac:dyDescent="0.45">
      <c r="K2500"/>
      <c r="S2500"/>
      <c r="T2500"/>
      <c r="U2500"/>
      <c r="V2500"/>
      <c r="W2500"/>
      <c r="X2500"/>
      <c r="Y2500"/>
      <c r="Z2500"/>
      <c r="AA2500"/>
      <c r="AB2500"/>
      <c r="AC2500"/>
    </row>
    <row r="2501" spans="11:29" x14ac:dyDescent="0.45">
      <c r="K2501"/>
      <c r="S2501"/>
      <c r="T2501"/>
      <c r="U2501"/>
      <c r="V2501"/>
      <c r="W2501"/>
      <c r="X2501"/>
      <c r="Y2501"/>
      <c r="Z2501"/>
      <c r="AA2501"/>
      <c r="AB2501"/>
      <c r="AC2501"/>
    </row>
    <row r="2502" spans="11:29" x14ac:dyDescent="0.45">
      <c r="K2502"/>
      <c r="S2502"/>
      <c r="T2502"/>
      <c r="U2502"/>
      <c r="V2502"/>
      <c r="W2502"/>
      <c r="X2502"/>
      <c r="Y2502"/>
      <c r="Z2502"/>
      <c r="AA2502"/>
      <c r="AB2502"/>
      <c r="AC2502"/>
    </row>
    <row r="2503" spans="11:29" x14ac:dyDescent="0.45">
      <c r="K2503"/>
      <c r="S2503"/>
      <c r="T2503"/>
      <c r="U2503"/>
      <c r="V2503"/>
      <c r="W2503"/>
      <c r="X2503"/>
      <c r="Y2503"/>
      <c r="Z2503"/>
      <c r="AA2503"/>
      <c r="AB2503"/>
      <c r="AC2503"/>
    </row>
    <row r="2504" spans="11:29" x14ac:dyDescent="0.45">
      <c r="K2504"/>
      <c r="S2504"/>
      <c r="T2504"/>
      <c r="U2504"/>
      <c r="V2504"/>
      <c r="W2504"/>
      <c r="X2504"/>
      <c r="Y2504"/>
      <c r="Z2504"/>
      <c r="AA2504"/>
      <c r="AB2504"/>
      <c r="AC2504"/>
    </row>
    <row r="2505" spans="11:29" x14ac:dyDescent="0.45">
      <c r="K2505"/>
      <c r="S2505"/>
      <c r="T2505"/>
      <c r="U2505"/>
      <c r="V2505"/>
      <c r="W2505"/>
      <c r="X2505"/>
      <c r="Y2505"/>
      <c r="Z2505"/>
      <c r="AA2505"/>
      <c r="AB2505"/>
      <c r="AC2505"/>
    </row>
    <row r="2506" spans="11:29" x14ac:dyDescent="0.45">
      <c r="K2506"/>
      <c r="S2506"/>
      <c r="T2506"/>
      <c r="U2506"/>
      <c r="V2506"/>
      <c r="W2506"/>
      <c r="X2506"/>
      <c r="Y2506"/>
      <c r="Z2506"/>
      <c r="AA2506"/>
      <c r="AB2506"/>
      <c r="AC2506"/>
    </row>
    <row r="2507" spans="11:29" x14ac:dyDescent="0.45">
      <c r="K2507"/>
      <c r="S2507"/>
      <c r="T2507"/>
      <c r="U2507"/>
      <c r="V2507"/>
      <c r="W2507"/>
      <c r="X2507"/>
      <c r="Y2507"/>
      <c r="Z2507"/>
      <c r="AA2507"/>
      <c r="AB2507"/>
      <c r="AC2507"/>
    </row>
    <row r="2508" spans="11:29" x14ac:dyDescent="0.45">
      <c r="K2508"/>
      <c r="S2508"/>
      <c r="T2508"/>
      <c r="U2508"/>
      <c r="V2508"/>
      <c r="W2508"/>
      <c r="X2508"/>
      <c r="Y2508"/>
      <c r="Z2508"/>
      <c r="AA2508"/>
      <c r="AB2508"/>
      <c r="AC2508"/>
    </row>
    <row r="2509" spans="11:29" x14ac:dyDescent="0.45">
      <c r="K2509"/>
      <c r="S2509"/>
      <c r="T2509"/>
      <c r="U2509"/>
      <c r="V2509"/>
      <c r="W2509"/>
      <c r="X2509"/>
      <c r="Y2509"/>
      <c r="Z2509"/>
      <c r="AA2509"/>
      <c r="AB2509"/>
      <c r="AC2509"/>
    </row>
    <row r="2510" spans="11:29" x14ac:dyDescent="0.45">
      <c r="K2510"/>
      <c r="S2510"/>
      <c r="T2510"/>
      <c r="U2510"/>
      <c r="V2510"/>
      <c r="W2510"/>
      <c r="X2510"/>
      <c r="Y2510"/>
      <c r="Z2510"/>
      <c r="AA2510"/>
      <c r="AB2510"/>
      <c r="AC2510"/>
    </row>
    <row r="2511" spans="11:29" x14ac:dyDescent="0.45">
      <c r="K2511"/>
      <c r="S2511"/>
      <c r="T2511"/>
      <c r="U2511"/>
      <c r="V2511"/>
      <c r="W2511"/>
      <c r="X2511"/>
      <c r="Y2511"/>
      <c r="Z2511"/>
      <c r="AA2511"/>
      <c r="AB2511"/>
      <c r="AC2511"/>
    </row>
    <row r="2512" spans="11:29" x14ac:dyDescent="0.45">
      <c r="K2512"/>
      <c r="S2512"/>
      <c r="T2512"/>
      <c r="U2512"/>
      <c r="V2512"/>
      <c r="W2512"/>
      <c r="X2512"/>
      <c r="Y2512"/>
      <c r="Z2512"/>
      <c r="AA2512"/>
      <c r="AB2512"/>
      <c r="AC2512"/>
    </row>
    <row r="2513" spans="11:29" x14ac:dyDescent="0.45">
      <c r="K2513"/>
      <c r="S2513"/>
      <c r="T2513"/>
      <c r="U2513"/>
      <c r="V2513"/>
      <c r="W2513"/>
      <c r="X2513"/>
      <c r="Y2513"/>
      <c r="Z2513"/>
      <c r="AA2513"/>
      <c r="AB2513"/>
      <c r="AC2513"/>
    </row>
    <row r="2514" spans="11:29" x14ac:dyDescent="0.45">
      <c r="K2514"/>
      <c r="S2514"/>
      <c r="T2514"/>
      <c r="U2514"/>
      <c r="V2514"/>
      <c r="W2514"/>
      <c r="X2514"/>
      <c r="Y2514"/>
      <c r="Z2514"/>
      <c r="AA2514"/>
      <c r="AB2514"/>
      <c r="AC2514"/>
    </row>
    <row r="2515" spans="11:29" x14ac:dyDescent="0.45">
      <c r="K2515"/>
      <c r="S2515"/>
      <c r="T2515"/>
      <c r="U2515"/>
      <c r="V2515"/>
      <c r="W2515"/>
      <c r="X2515"/>
      <c r="Y2515"/>
      <c r="Z2515"/>
      <c r="AA2515"/>
      <c r="AB2515"/>
      <c r="AC2515"/>
    </row>
    <row r="2516" spans="11:29" x14ac:dyDescent="0.45">
      <c r="K2516"/>
      <c r="S2516"/>
      <c r="T2516"/>
      <c r="U2516"/>
      <c r="V2516"/>
      <c r="W2516"/>
      <c r="X2516"/>
      <c r="Y2516"/>
      <c r="Z2516"/>
      <c r="AA2516"/>
      <c r="AB2516"/>
      <c r="AC2516"/>
    </row>
    <row r="2517" spans="11:29" x14ac:dyDescent="0.45">
      <c r="K2517"/>
      <c r="S2517"/>
      <c r="T2517"/>
      <c r="U2517"/>
      <c r="V2517"/>
      <c r="W2517"/>
      <c r="X2517"/>
      <c r="Y2517"/>
      <c r="Z2517"/>
      <c r="AA2517"/>
      <c r="AB2517"/>
      <c r="AC2517"/>
    </row>
    <row r="2518" spans="11:29" x14ac:dyDescent="0.45">
      <c r="K2518"/>
      <c r="S2518"/>
      <c r="T2518"/>
      <c r="U2518"/>
      <c r="V2518"/>
      <c r="W2518"/>
      <c r="X2518"/>
      <c r="Y2518"/>
      <c r="Z2518"/>
      <c r="AA2518"/>
      <c r="AB2518"/>
      <c r="AC2518"/>
    </row>
    <row r="2519" spans="11:29" x14ac:dyDescent="0.45">
      <c r="K2519"/>
      <c r="S2519"/>
      <c r="T2519"/>
      <c r="U2519"/>
      <c r="V2519"/>
      <c r="W2519"/>
      <c r="X2519"/>
      <c r="Y2519"/>
      <c r="Z2519"/>
      <c r="AA2519"/>
      <c r="AB2519"/>
      <c r="AC2519"/>
    </row>
    <row r="2520" spans="11:29" x14ac:dyDescent="0.45">
      <c r="K2520"/>
      <c r="S2520"/>
      <c r="T2520"/>
      <c r="U2520"/>
      <c r="V2520"/>
      <c r="W2520"/>
      <c r="X2520"/>
      <c r="Y2520"/>
      <c r="Z2520"/>
      <c r="AA2520"/>
      <c r="AB2520"/>
      <c r="AC2520"/>
    </row>
    <row r="2521" spans="11:29" x14ac:dyDescent="0.45">
      <c r="K2521"/>
      <c r="S2521"/>
      <c r="T2521"/>
      <c r="U2521"/>
      <c r="V2521"/>
      <c r="W2521"/>
      <c r="X2521"/>
      <c r="Y2521"/>
      <c r="Z2521"/>
      <c r="AA2521"/>
      <c r="AB2521"/>
      <c r="AC2521"/>
    </row>
    <row r="2522" spans="11:29" x14ac:dyDescent="0.45">
      <c r="K2522"/>
      <c r="S2522"/>
      <c r="T2522"/>
      <c r="U2522"/>
      <c r="V2522"/>
      <c r="W2522"/>
      <c r="X2522"/>
      <c r="Y2522"/>
      <c r="Z2522"/>
      <c r="AA2522"/>
      <c r="AB2522"/>
      <c r="AC2522"/>
    </row>
    <row r="2523" spans="11:29" x14ac:dyDescent="0.45">
      <c r="K2523"/>
      <c r="S2523"/>
      <c r="T2523"/>
      <c r="U2523"/>
      <c r="V2523"/>
      <c r="W2523"/>
      <c r="X2523"/>
      <c r="Y2523"/>
      <c r="Z2523"/>
      <c r="AA2523"/>
      <c r="AB2523"/>
      <c r="AC2523"/>
    </row>
    <row r="2524" spans="11:29" x14ac:dyDescent="0.45">
      <c r="K2524"/>
      <c r="S2524"/>
      <c r="T2524"/>
      <c r="U2524"/>
      <c r="V2524"/>
      <c r="W2524"/>
      <c r="X2524"/>
      <c r="Y2524"/>
      <c r="Z2524"/>
      <c r="AA2524"/>
      <c r="AB2524"/>
      <c r="AC2524"/>
    </row>
    <row r="2525" spans="11:29" x14ac:dyDescent="0.45">
      <c r="K2525"/>
      <c r="S2525"/>
      <c r="T2525"/>
      <c r="U2525"/>
      <c r="V2525"/>
      <c r="W2525"/>
      <c r="X2525"/>
      <c r="Y2525"/>
      <c r="Z2525"/>
      <c r="AA2525"/>
      <c r="AB2525"/>
      <c r="AC2525"/>
    </row>
    <row r="2526" spans="11:29" x14ac:dyDescent="0.45">
      <c r="K2526"/>
      <c r="S2526"/>
      <c r="T2526"/>
      <c r="U2526"/>
      <c r="V2526"/>
      <c r="W2526"/>
      <c r="X2526"/>
      <c r="Y2526"/>
      <c r="Z2526"/>
      <c r="AA2526"/>
      <c r="AB2526"/>
      <c r="AC2526"/>
    </row>
    <row r="2527" spans="11:29" x14ac:dyDescent="0.45">
      <c r="K2527"/>
      <c r="S2527"/>
      <c r="T2527"/>
      <c r="U2527"/>
      <c r="V2527"/>
      <c r="W2527"/>
      <c r="X2527"/>
      <c r="Y2527"/>
      <c r="Z2527"/>
      <c r="AA2527"/>
      <c r="AB2527"/>
      <c r="AC2527"/>
    </row>
    <row r="2528" spans="11:29" x14ac:dyDescent="0.45">
      <c r="K2528"/>
      <c r="S2528"/>
      <c r="T2528"/>
      <c r="U2528"/>
      <c r="V2528"/>
      <c r="W2528"/>
      <c r="X2528"/>
      <c r="Y2528"/>
      <c r="Z2528"/>
      <c r="AA2528"/>
      <c r="AB2528"/>
      <c r="AC2528"/>
    </row>
    <row r="2529" spans="11:29" x14ac:dyDescent="0.45">
      <c r="K2529"/>
      <c r="S2529"/>
      <c r="T2529"/>
      <c r="U2529"/>
      <c r="V2529"/>
      <c r="W2529"/>
      <c r="X2529"/>
      <c r="Y2529"/>
      <c r="Z2529"/>
      <c r="AA2529"/>
      <c r="AB2529"/>
      <c r="AC2529"/>
    </row>
    <row r="2530" spans="11:29" x14ac:dyDescent="0.45">
      <c r="K2530"/>
      <c r="S2530"/>
      <c r="T2530"/>
      <c r="U2530"/>
      <c r="V2530"/>
      <c r="W2530"/>
      <c r="X2530"/>
      <c r="Y2530"/>
      <c r="Z2530"/>
      <c r="AA2530"/>
      <c r="AB2530"/>
      <c r="AC2530"/>
    </row>
    <row r="2531" spans="11:29" x14ac:dyDescent="0.45">
      <c r="K2531"/>
      <c r="S2531"/>
      <c r="T2531"/>
      <c r="U2531"/>
      <c r="V2531"/>
      <c r="W2531"/>
      <c r="X2531"/>
      <c r="Y2531"/>
      <c r="Z2531"/>
      <c r="AA2531"/>
      <c r="AB2531"/>
      <c r="AC2531"/>
    </row>
    <row r="2532" spans="11:29" x14ac:dyDescent="0.45">
      <c r="K2532"/>
      <c r="S2532"/>
      <c r="T2532"/>
      <c r="U2532"/>
      <c r="V2532"/>
      <c r="W2532"/>
      <c r="X2532"/>
      <c r="Y2532"/>
      <c r="Z2532"/>
      <c r="AA2532"/>
      <c r="AB2532"/>
      <c r="AC2532"/>
    </row>
    <row r="2533" spans="11:29" x14ac:dyDescent="0.45">
      <c r="K2533"/>
      <c r="S2533"/>
      <c r="T2533"/>
      <c r="U2533"/>
      <c r="V2533"/>
      <c r="W2533"/>
      <c r="X2533"/>
      <c r="Y2533"/>
      <c r="Z2533"/>
      <c r="AA2533"/>
      <c r="AB2533"/>
      <c r="AC2533"/>
    </row>
    <row r="2534" spans="11:29" x14ac:dyDescent="0.45">
      <c r="K2534"/>
      <c r="S2534"/>
      <c r="T2534"/>
      <c r="U2534"/>
      <c r="V2534"/>
      <c r="W2534"/>
      <c r="X2534"/>
      <c r="Y2534"/>
      <c r="Z2534"/>
      <c r="AA2534"/>
      <c r="AB2534"/>
      <c r="AC2534"/>
    </row>
    <row r="2535" spans="11:29" x14ac:dyDescent="0.45">
      <c r="K2535"/>
      <c r="S2535"/>
      <c r="T2535"/>
      <c r="U2535"/>
      <c r="V2535"/>
      <c r="W2535"/>
      <c r="X2535"/>
      <c r="Y2535"/>
      <c r="Z2535"/>
      <c r="AA2535"/>
      <c r="AB2535"/>
      <c r="AC2535"/>
    </row>
    <row r="2536" spans="11:29" x14ac:dyDescent="0.45">
      <c r="K2536"/>
      <c r="S2536"/>
      <c r="T2536"/>
      <c r="U2536"/>
      <c r="V2536"/>
      <c r="W2536"/>
      <c r="X2536"/>
      <c r="Y2536"/>
      <c r="Z2536"/>
      <c r="AA2536"/>
      <c r="AB2536"/>
      <c r="AC2536"/>
    </row>
    <row r="2537" spans="11:29" x14ac:dyDescent="0.45">
      <c r="K2537"/>
      <c r="S2537"/>
      <c r="T2537"/>
      <c r="U2537"/>
      <c r="V2537"/>
      <c r="W2537"/>
      <c r="X2537"/>
      <c r="Y2537"/>
      <c r="Z2537"/>
      <c r="AA2537"/>
      <c r="AB2537"/>
      <c r="AC2537"/>
    </row>
    <row r="2538" spans="11:29" x14ac:dyDescent="0.45">
      <c r="K2538"/>
      <c r="S2538"/>
      <c r="T2538"/>
      <c r="U2538"/>
      <c r="V2538"/>
      <c r="W2538"/>
      <c r="X2538"/>
      <c r="Y2538"/>
      <c r="Z2538"/>
      <c r="AA2538"/>
      <c r="AB2538"/>
      <c r="AC2538"/>
    </row>
    <row r="2539" spans="11:29" x14ac:dyDescent="0.45">
      <c r="K2539"/>
      <c r="S2539"/>
      <c r="T2539"/>
      <c r="U2539"/>
      <c r="V2539"/>
      <c r="W2539"/>
      <c r="X2539"/>
      <c r="Y2539"/>
      <c r="Z2539"/>
      <c r="AA2539"/>
      <c r="AB2539"/>
      <c r="AC2539"/>
    </row>
    <row r="2540" spans="11:29" x14ac:dyDescent="0.45">
      <c r="K2540"/>
      <c r="S2540"/>
      <c r="T2540"/>
      <c r="U2540"/>
      <c r="V2540"/>
      <c r="W2540"/>
      <c r="X2540"/>
      <c r="Y2540"/>
      <c r="Z2540"/>
      <c r="AA2540"/>
      <c r="AB2540"/>
      <c r="AC2540"/>
    </row>
    <row r="2541" spans="11:29" x14ac:dyDescent="0.45">
      <c r="K2541"/>
      <c r="S2541"/>
      <c r="T2541"/>
      <c r="U2541"/>
      <c r="V2541"/>
      <c r="W2541"/>
      <c r="X2541"/>
      <c r="Y2541"/>
      <c r="Z2541"/>
      <c r="AA2541"/>
      <c r="AB2541"/>
      <c r="AC2541"/>
    </row>
    <row r="2542" spans="11:29" x14ac:dyDescent="0.45">
      <c r="K2542"/>
      <c r="S2542"/>
      <c r="T2542"/>
      <c r="U2542"/>
      <c r="V2542"/>
      <c r="W2542"/>
      <c r="X2542"/>
      <c r="Y2542"/>
      <c r="Z2542"/>
      <c r="AA2542"/>
      <c r="AB2542"/>
      <c r="AC2542"/>
    </row>
    <row r="2543" spans="11:29" x14ac:dyDescent="0.45">
      <c r="K2543"/>
      <c r="S2543"/>
      <c r="T2543"/>
      <c r="U2543"/>
      <c r="V2543"/>
      <c r="W2543"/>
      <c r="X2543"/>
      <c r="Y2543"/>
      <c r="Z2543"/>
      <c r="AA2543"/>
      <c r="AB2543"/>
      <c r="AC2543"/>
    </row>
    <row r="2544" spans="11:29" x14ac:dyDescent="0.45">
      <c r="K2544"/>
      <c r="S2544"/>
      <c r="T2544"/>
      <c r="U2544"/>
      <c r="V2544"/>
      <c r="W2544"/>
      <c r="X2544"/>
      <c r="Y2544"/>
      <c r="Z2544"/>
      <c r="AA2544"/>
      <c r="AB2544"/>
      <c r="AC2544"/>
    </row>
    <row r="2545" spans="11:29" x14ac:dyDescent="0.45">
      <c r="K2545"/>
      <c r="S2545"/>
      <c r="T2545"/>
      <c r="U2545"/>
      <c r="V2545"/>
      <c r="W2545"/>
      <c r="X2545"/>
      <c r="Y2545"/>
      <c r="Z2545"/>
      <c r="AA2545"/>
      <c r="AB2545"/>
      <c r="AC2545"/>
    </row>
    <row r="2546" spans="11:29" x14ac:dyDescent="0.45">
      <c r="K2546"/>
      <c r="S2546"/>
      <c r="T2546"/>
      <c r="U2546"/>
      <c r="V2546"/>
      <c r="W2546"/>
      <c r="X2546"/>
      <c r="Y2546"/>
      <c r="Z2546"/>
      <c r="AA2546"/>
      <c r="AB2546"/>
      <c r="AC2546"/>
    </row>
    <row r="2547" spans="11:29" x14ac:dyDescent="0.45">
      <c r="K2547"/>
      <c r="S2547"/>
      <c r="T2547"/>
      <c r="U2547"/>
      <c r="V2547"/>
      <c r="W2547"/>
      <c r="X2547"/>
      <c r="Y2547"/>
      <c r="Z2547"/>
      <c r="AA2547"/>
      <c r="AB2547"/>
      <c r="AC2547"/>
    </row>
    <row r="2548" spans="11:29" x14ac:dyDescent="0.45">
      <c r="K2548"/>
      <c r="S2548"/>
      <c r="T2548"/>
      <c r="U2548"/>
      <c r="V2548"/>
      <c r="W2548"/>
      <c r="X2548"/>
      <c r="Y2548"/>
      <c r="Z2548"/>
      <c r="AA2548"/>
      <c r="AB2548"/>
      <c r="AC2548"/>
    </row>
    <row r="2549" spans="11:29" x14ac:dyDescent="0.45">
      <c r="K2549"/>
      <c r="S2549"/>
      <c r="T2549"/>
      <c r="U2549"/>
      <c r="V2549"/>
      <c r="W2549"/>
      <c r="X2549"/>
      <c r="Y2549"/>
      <c r="Z2549"/>
      <c r="AA2549"/>
      <c r="AB2549"/>
      <c r="AC2549"/>
    </row>
    <row r="2550" spans="11:29" x14ac:dyDescent="0.45">
      <c r="K2550"/>
      <c r="S2550"/>
      <c r="T2550"/>
      <c r="U2550"/>
      <c r="V2550"/>
      <c r="W2550"/>
      <c r="X2550"/>
      <c r="Y2550"/>
      <c r="Z2550"/>
      <c r="AA2550"/>
      <c r="AB2550"/>
      <c r="AC2550"/>
    </row>
    <row r="2551" spans="11:29" x14ac:dyDescent="0.45">
      <c r="K2551"/>
      <c r="S2551"/>
      <c r="T2551"/>
      <c r="U2551"/>
      <c r="V2551"/>
      <c r="W2551"/>
      <c r="X2551"/>
      <c r="Y2551"/>
      <c r="Z2551"/>
      <c r="AA2551"/>
      <c r="AB2551"/>
      <c r="AC2551"/>
    </row>
    <row r="2552" spans="11:29" x14ac:dyDescent="0.45">
      <c r="K2552"/>
      <c r="S2552"/>
      <c r="T2552"/>
      <c r="U2552"/>
      <c r="V2552"/>
      <c r="W2552"/>
      <c r="X2552"/>
      <c r="Y2552"/>
      <c r="Z2552"/>
      <c r="AA2552"/>
      <c r="AB2552"/>
      <c r="AC2552"/>
    </row>
    <row r="2553" spans="11:29" x14ac:dyDescent="0.45">
      <c r="K2553"/>
      <c r="S2553"/>
      <c r="T2553"/>
      <c r="U2553"/>
      <c r="V2553"/>
      <c r="W2553"/>
      <c r="X2553"/>
      <c r="Y2553"/>
      <c r="Z2553"/>
      <c r="AA2553"/>
      <c r="AB2553"/>
      <c r="AC2553"/>
    </row>
    <row r="2554" spans="11:29" x14ac:dyDescent="0.45">
      <c r="K2554"/>
      <c r="S2554"/>
      <c r="T2554"/>
      <c r="U2554"/>
      <c r="V2554"/>
      <c r="W2554"/>
      <c r="X2554"/>
      <c r="Y2554"/>
      <c r="Z2554"/>
      <c r="AA2554"/>
      <c r="AB2554"/>
      <c r="AC2554"/>
    </row>
    <row r="2555" spans="11:29" x14ac:dyDescent="0.45">
      <c r="K2555"/>
      <c r="S2555"/>
      <c r="T2555"/>
      <c r="U2555"/>
      <c r="V2555"/>
      <c r="W2555"/>
      <c r="X2555"/>
      <c r="Y2555"/>
      <c r="Z2555"/>
      <c r="AA2555"/>
      <c r="AB2555"/>
      <c r="AC2555"/>
    </row>
    <row r="2556" spans="11:29" x14ac:dyDescent="0.45">
      <c r="K2556"/>
      <c r="S2556"/>
      <c r="T2556"/>
      <c r="U2556"/>
      <c r="V2556"/>
      <c r="W2556"/>
      <c r="X2556"/>
      <c r="Y2556"/>
      <c r="Z2556"/>
      <c r="AA2556"/>
      <c r="AB2556"/>
      <c r="AC2556"/>
    </row>
    <row r="2557" spans="11:29" x14ac:dyDescent="0.45">
      <c r="K2557"/>
      <c r="S2557"/>
      <c r="T2557"/>
      <c r="U2557"/>
      <c r="V2557"/>
      <c r="W2557"/>
      <c r="X2557"/>
      <c r="Y2557"/>
      <c r="Z2557"/>
      <c r="AA2557"/>
      <c r="AB2557"/>
      <c r="AC2557"/>
    </row>
    <row r="2558" spans="11:29" x14ac:dyDescent="0.45">
      <c r="K2558"/>
      <c r="S2558"/>
      <c r="T2558"/>
      <c r="U2558"/>
      <c r="V2558"/>
      <c r="W2558"/>
      <c r="X2558"/>
      <c r="Y2558"/>
      <c r="Z2558"/>
      <c r="AA2558"/>
      <c r="AB2558"/>
      <c r="AC2558"/>
    </row>
    <row r="2559" spans="11:29" x14ac:dyDescent="0.45">
      <c r="K2559"/>
      <c r="S2559"/>
      <c r="T2559"/>
      <c r="U2559"/>
      <c r="V2559"/>
      <c r="W2559"/>
      <c r="X2559"/>
      <c r="Y2559"/>
      <c r="Z2559"/>
      <c r="AA2559"/>
      <c r="AB2559"/>
      <c r="AC2559"/>
    </row>
    <row r="2560" spans="11:29" x14ac:dyDescent="0.45">
      <c r="K2560"/>
      <c r="S2560"/>
      <c r="T2560"/>
      <c r="U2560"/>
      <c r="V2560"/>
      <c r="W2560"/>
      <c r="X2560"/>
      <c r="Y2560"/>
      <c r="Z2560"/>
      <c r="AA2560"/>
      <c r="AB2560"/>
      <c r="AC2560"/>
    </row>
    <row r="2561" spans="11:29" x14ac:dyDescent="0.45">
      <c r="K2561"/>
      <c r="S2561"/>
      <c r="T2561"/>
      <c r="U2561"/>
      <c r="V2561"/>
      <c r="W2561"/>
      <c r="X2561"/>
      <c r="Y2561"/>
      <c r="Z2561"/>
      <c r="AA2561"/>
      <c r="AB2561"/>
      <c r="AC2561"/>
    </row>
    <row r="2562" spans="11:29" x14ac:dyDescent="0.45">
      <c r="K2562"/>
      <c r="S2562"/>
      <c r="T2562"/>
      <c r="U2562"/>
      <c r="V2562"/>
      <c r="W2562"/>
      <c r="X2562"/>
      <c r="Y2562"/>
      <c r="Z2562"/>
      <c r="AA2562"/>
      <c r="AB2562"/>
      <c r="AC2562"/>
    </row>
    <row r="2563" spans="11:29" x14ac:dyDescent="0.45">
      <c r="K2563"/>
      <c r="S2563"/>
      <c r="T2563"/>
      <c r="U2563"/>
      <c r="V2563"/>
      <c r="W2563"/>
      <c r="X2563"/>
      <c r="Y2563"/>
      <c r="Z2563"/>
      <c r="AA2563"/>
      <c r="AB2563"/>
      <c r="AC2563"/>
    </row>
    <row r="2564" spans="11:29" x14ac:dyDescent="0.45">
      <c r="K2564"/>
      <c r="S2564"/>
      <c r="T2564"/>
      <c r="U2564"/>
      <c r="V2564"/>
      <c r="W2564"/>
      <c r="X2564"/>
      <c r="Y2564"/>
      <c r="Z2564"/>
      <c r="AA2564"/>
      <c r="AB2564"/>
      <c r="AC2564"/>
    </row>
    <row r="2565" spans="11:29" x14ac:dyDescent="0.45">
      <c r="K2565"/>
      <c r="S2565"/>
      <c r="T2565"/>
      <c r="U2565"/>
      <c r="V2565"/>
      <c r="W2565"/>
      <c r="X2565"/>
      <c r="Y2565"/>
      <c r="Z2565"/>
      <c r="AA2565"/>
      <c r="AB2565"/>
      <c r="AC2565"/>
    </row>
    <row r="2566" spans="11:29" x14ac:dyDescent="0.45">
      <c r="K2566"/>
      <c r="S2566"/>
      <c r="T2566"/>
      <c r="U2566"/>
      <c r="V2566"/>
      <c r="W2566"/>
      <c r="X2566"/>
      <c r="Y2566"/>
      <c r="Z2566"/>
      <c r="AA2566"/>
      <c r="AB2566"/>
      <c r="AC2566"/>
    </row>
    <row r="2567" spans="11:29" x14ac:dyDescent="0.45">
      <c r="K2567"/>
      <c r="S2567"/>
      <c r="T2567"/>
      <c r="U2567"/>
      <c r="V2567"/>
      <c r="W2567"/>
      <c r="X2567"/>
      <c r="Y2567"/>
      <c r="Z2567"/>
      <c r="AA2567"/>
      <c r="AB2567"/>
      <c r="AC2567"/>
    </row>
    <row r="2568" spans="11:29" x14ac:dyDescent="0.45">
      <c r="K2568"/>
      <c r="S2568"/>
      <c r="T2568"/>
      <c r="U2568"/>
      <c r="V2568"/>
      <c r="W2568"/>
      <c r="X2568"/>
      <c r="Y2568"/>
      <c r="Z2568"/>
      <c r="AA2568"/>
      <c r="AB2568"/>
      <c r="AC2568"/>
    </row>
    <row r="2569" spans="11:29" x14ac:dyDescent="0.45">
      <c r="K2569"/>
      <c r="S2569"/>
      <c r="T2569"/>
      <c r="U2569"/>
      <c r="V2569"/>
      <c r="W2569"/>
      <c r="X2569"/>
      <c r="Y2569"/>
      <c r="Z2569"/>
      <c r="AA2569"/>
      <c r="AB2569"/>
      <c r="AC2569"/>
    </row>
    <row r="2570" spans="11:29" x14ac:dyDescent="0.45">
      <c r="K2570"/>
      <c r="S2570"/>
      <c r="T2570"/>
      <c r="U2570"/>
      <c r="V2570"/>
      <c r="W2570"/>
      <c r="X2570"/>
      <c r="Y2570"/>
      <c r="Z2570"/>
      <c r="AA2570"/>
      <c r="AB2570"/>
      <c r="AC2570"/>
    </row>
    <row r="2571" spans="11:29" x14ac:dyDescent="0.45">
      <c r="K2571"/>
      <c r="S2571"/>
      <c r="T2571"/>
      <c r="U2571"/>
      <c r="V2571"/>
      <c r="W2571"/>
      <c r="X2571"/>
      <c r="Y2571"/>
      <c r="Z2571"/>
      <c r="AA2571"/>
      <c r="AB2571"/>
      <c r="AC2571"/>
    </row>
    <row r="2572" spans="11:29" x14ac:dyDescent="0.45">
      <c r="K2572"/>
      <c r="S2572"/>
      <c r="T2572"/>
      <c r="U2572"/>
      <c r="V2572"/>
      <c r="W2572"/>
      <c r="X2572"/>
      <c r="Y2572"/>
      <c r="Z2572"/>
      <c r="AA2572"/>
      <c r="AB2572"/>
      <c r="AC2572"/>
    </row>
    <row r="2573" spans="11:29" x14ac:dyDescent="0.45">
      <c r="K2573"/>
      <c r="S2573"/>
      <c r="T2573"/>
      <c r="U2573"/>
      <c r="V2573"/>
      <c r="W2573"/>
      <c r="X2573"/>
      <c r="Y2573"/>
      <c r="Z2573"/>
      <c r="AA2573"/>
      <c r="AB2573"/>
      <c r="AC2573"/>
    </row>
    <row r="2574" spans="11:29" x14ac:dyDescent="0.45">
      <c r="K2574"/>
      <c r="S2574"/>
      <c r="T2574"/>
      <c r="U2574"/>
      <c r="V2574"/>
      <c r="W2574"/>
      <c r="X2574"/>
      <c r="Y2574"/>
      <c r="Z2574"/>
      <c r="AA2574"/>
      <c r="AB2574"/>
      <c r="AC2574"/>
    </row>
    <row r="2575" spans="11:29" x14ac:dyDescent="0.45">
      <c r="K2575"/>
      <c r="S2575"/>
      <c r="T2575"/>
      <c r="U2575"/>
      <c r="V2575"/>
      <c r="W2575"/>
      <c r="X2575"/>
      <c r="Y2575"/>
      <c r="Z2575"/>
      <c r="AA2575"/>
      <c r="AB2575"/>
      <c r="AC2575"/>
    </row>
    <row r="2576" spans="11:29" x14ac:dyDescent="0.45">
      <c r="K2576"/>
      <c r="S2576"/>
      <c r="T2576"/>
      <c r="U2576"/>
      <c r="V2576"/>
      <c r="W2576"/>
      <c r="X2576"/>
      <c r="Y2576"/>
      <c r="Z2576"/>
      <c r="AA2576"/>
      <c r="AB2576"/>
      <c r="AC2576"/>
    </row>
    <row r="2577" spans="11:29" x14ac:dyDescent="0.45">
      <c r="K2577"/>
      <c r="S2577"/>
      <c r="T2577"/>
      <c r="U2577"/>
      <c r="V2577"/>
      <c r="W2577"/>
      <c r="X2577"/>
      <c r="Y2577"/>
      <c r="Z2577"/>
      <c r="AA2577"/>
      <c r="AB2577"/>
      <c r="AC2577"/>
    </row>
    <row r="2578" spans="11:29" x14ac:dyDescent="0.45">
      <c r="K2578"/>
      <c r="S2578"/>
      <c r="T2578"/>
      <c r="U2578"/>
      <c r="V2578"/>
      <c r="W2578"/>
      <c r="X2578"/>
      <c r="Y2578"/>
      <c r="Z2578"/>
      <c r="AA2578"/>
      <c r="AB2578"/>
      <c r="AC2578"/>
    </row>
    <row r="2579" spans="11:29" x14ac:dyDescent="0.45">
      <c r="K2579"/>
      <c r="S2579"/>
      <c r="T2579"/>
      <c r="U2579"/>
      <c r="V2579"/>
      <c r="W2579"/>
      <c r="X2579"/>
      <c r="Y2579"/>
      <c r="Z2579"/>
      <c r="AA2579"/>
      <c r="AB2579"/>
      <c r="AC2579"/>
    </row>
    <row r="2580" spans="11:29" x14ac:dyDescent="0.45">
      <c r="K2580"/>
      <c r="S2580"/>
      <c r="T2580"/>
      <c r="U2580"/>
      <c r="V2580"/>
      <c r="W2580"/>
      <c r="X2580"/>
      <c r="Y2580"/>
      <c r="Z2580"/>
      <c r="AA2580"/>
      <c r="AB2580"/>
      <c r="AC2580"/>
    </row>
    <row r="2581" spans="11:29" x14ac:dyDescent="0.45">
      <c r="K2581"/>
      <c r="S2581"/>
      <c r="T2581"/>
      <c r="U2581"/>
      <c r="V2581"/>
      <c r="W2581"/>
      <c r="X2581"/>
      <c r="Y2581"/>
      <c r="Z2581"/>
      <c r="AA2581"/>
      <c r="AB2581"/>
      <c r="AC2581"/>
    </row>
    <row r="2582" spans="11:29" x14ac:dyDescent="0.45">
      <c r="K2582"/>
      <c r="S2582"/>
      <c r="T2582"/>
      <c r="U2582"/>
      <c r="V2582"/>
      <c r="W2582"/>
      <c r="X2582"/>
      <c r="Y2582"/>
      <c r="Z2582"/>
      <c r="AA2582"/>
      <c r="AB2582"/>
      <c r="AC2582"/>
    </row>
    <row r="2583" spans="11:29" x14ac:dyDescent="0.45">
      <c r="K2583"/>
      <c r="S2583"/>
      <c r="T2583"/>
      <c r="U2583"/>
      <c r="V2583"/>
      <c r="W2583"/>
      <c r="X2583"/>
      <c r="Y2583"/>
      <c r="Z2583"/>
      <c r="AA2583"/>
      <c r="AB2583"/>
      <c r="AC2583"/>
    </row>
    <row r="2584" spans="11:29" x14ac:dyDescent="0.45">
      <c r="K2584"/>
      <c r="S2584"/>
      <c r="T2584"/>
      <c r="U2584"/>
      <c r="V2584"/>
      <c r="W2584"/>
      <c r="X2584"/>
      <c r="Y2584"/>
      <c r="Z2584"/>
      <c r="AA2584"/>
      <c r="AB2584"/>
      <c r="AC2584"/>
    </row>
    <row r="2585" spans="11:29" x14ac:dyDescent="0.45">
      <c r="K2585"/>
      <c r="S2585"/>
      <c r="T2585"/>
      <c r="U2585"/>
      <c r="V2585"/>
      <c r="W2585"/>
      <c r="X2585"/>
      <c r="Y2585"/>
      <c r="Z2585"/>
      <c r="AA2585"/>
      <c r="AB2585"/>
      <c r="AC2585"/>
    </row>
    <row r="2586" spans="11:29" x14ac:dyDescent="0.45">
      <c r="K2586"/>
      <c r="S2586"/>
      <c r="T2586"/>
      <c r="U2586"/>
      <c r="V2586"/>
      <c r="W2586"/>
      <c r="X2586"/>
      <c r="Y2586"/>
      <c r="Z2586"/>
      <c r="AA2586"/>
      <c r="AB2586"/>
      <c r="AC2586"/>
    </row>
    <row r="2587" spans="11:29" x14ac:dyDescent="0.45">
      <c r="K2587"/>
      <c r="S2587"/>
      <c r="T2587"/>
      <c r="U2587"/>
      <c r="V2587"/>
      <c r="W2587"/>
      <c r="X2587"/>
      <c r="Y2587"/>
      <c r="Z2587"/>
      <c r="AA2587"/>
      <c r="AB2587"/>
      <c r="AC2587"/>
    </row>
    <row r="2588" spans="11:29" x14ac:dyDescent="0.45">
      <c r="K2588"/>
      <c r="S2588"/>
      <c r="T2588"/>
      <c r="U2588"/>
      <c r="V2588"/>
      <c r="W2588"/>
      <c r="X2588"/>
      <c r="Y2588"/>
      <c r="Z2588"/>
      <c r="AA2588"/>
      <c r="AB2588"/>
      <c r="AC2588"/>
    </row>
    <row r="2589" spans="11:29" x14ac:dyDescent="0.45">
      <c r="K2589"/>
      <c r="S2589"/>
      <c r="T2589"/>
      <c r="U2589"/>
      <c r="V2589"/>
      <c r="W2589"/>
      <c r="X2589"/>
      <c r="Y2589"/>
      <c r="Z2589"/>
      <c r="AA2589"/>
      <c r="AB2589"/>
      <c r="AC2589"/>
    </row>
    <row r="2590" spans="11:29" x14ac:dyDescent="0.45">
      <c r="K2590"/>
      <c r="S2590"/>
      <c r="T2590"/>
      <c r="U2590"/>
      <c r="V2590"/>
      <c r="W2590"/>
      <c r="X2590"/>
      <c r="Y2590"/>
      <c r="Z2590"/>
      <c r="AA2590"/>
      <c r="AB2590"/>
      <c r="AC2590"/>
    </row>
    <row r="2591" spans="11:29" x14ac:dyDescent="0.45">
      <c r="K2591"/>
      <c r="S2591"/>
      <c r="T2591"/>
      <c r="U2591"/>
      <c r="V2591"/>
      <c r="W2591"/>
      <c r="X2591"/>
      <c r="Y2591"/>
      <c r="Z2591"/>
      <c r="AA2591"/>
      <c r="AB2591"/>
      <c r="AC2591"/>
    </row>
    <row r="2592" spans="11:29" x14ac:dyDescent="0.45">
      <c r="K2592"/>
      <c r="S2592"/>
      <c r="T2592"/>
      <c r="U2592"/>
      <c r="V2592"/>
      <c r="W2592"/>
      <c r="X2592"/>
      <c r="Y2592"/>
      <c r="Z2592"/>
      <c r="AA2592"/>
      <c r="AB2592"/>
      <c r="AC2592"/>
    </row>
    <row r="2593" spans="11:29" x14ac:dyDescent="0.45">
      <c r="K2593"/>
      <c r="S2593"/>
      <c r="T2593"/>
      <c r="U2593"/>
      <c r="V2593"/>
      <c r="W2593"/>
      <c r="X2593"/>
      <c r="Y2593"/>
      <c r="Z2593"/>
      <c r="AA2593"/>
      <c r="AB2593"/>
      <c r="AC2593"/>
    </row>
    <row r="2594" spans="11:29" x14ac:dyDescent="0.45">
      <c r="K2594"/>
      <c r="S2594"/>
      <c r="T2594"/>
      <c r="U2594"/>
      <c r="V2594"/>
      <c r="W2594"/>
      <c r="X2594"/>
      <c r="Y2594"/>
      <c r="Z2594"/>
      <c r="AA2594"/>
      <c r="AB2594"/>
      <c r="AC2594"/>
    </row>
    <row r="2595" spans="11:29" x14ac:dyDescent="0.45">
      <c r="K2595"/>
      <c r="S2595"/>
      <c r="T2595"/>
      <c r="U2595"/>
      <c r="V2595"/>
      <c r="W2595"/>
      <c r="X2595"/>
      <c r="Y2595"/>
      <c r="Z2595"/>
      <c r="AA2595"/>
      <c r="AB2595"/>
      <c r="AC2595"/>
    </row>
    <row r="2596" spans="11:29" x14ac:dyDescent="0.45">
      <c r="K2596"/>
      <c r="S2596"/>
      <c r="T2596"/>
      <c r="U2596"/>
      <c r="V2596"/>
      <c r="W2596"/>
      <c r="X2596"/>
      <c r="Y2596"/>
      <c r="Z2596"/>
      <c r="AA2596"/>
      <c r="AB2596"/>
      <c r="AC2596"/>
    </row>
    <row r="2597" spans="11:29" x14ac:dyDescent="0.45">
      <c r="K2597"/>
      <c r="S2597"/>
      <c r="T2597"/>
      <c r="U2597"/>
      <c r="V2597"/>
      <c r="W2597"/>
      <c r="X2597"/>
      <c r="Y2597"/>
      <c r="Z2597"/>
      <c r="AA2597"/>
      <c r="AB2597"/>
      <c r="AC2597"/>
    </row>
    <row r="2598" spans="11:29" x14ac:dyDescent="0.45">
      <c r="K2598"/>
      <c r="S2598"/>
      <c r="T2598"/>
      <c r="U2598"/>
      <c r="V2598"/>
      <c r="W2598"/>
      <c r="X2598"/>
      <c r="Y2598"/>
      <c r="Z2598"/>
      <c r="AA2598"/>
      <c r="AB2598"/>
      <c r="AC2598"/>
    </row>
    <row r="2599" spans="11:29" x14ac:dyDescent="0.45">
      <c r="K2599"/>
      <c r="S2599"/>
      <c r="T2599"/>
      <c r="U2599"/>
      <c r="V2599"/>
      <c r="W2599"/>
      <c r="X2599"/>
      <c r="Y2599"/>
      <c r="Z2599"/>
      <c r="AA2599"/>
      <c r="AB2599"/>
      <c r="AC2599"/>
    </row>
    <row r="2600" spans="11:29" x14ac:dyDescent="0.45">
      <c r="K2600"/>
      <c r="S2600"/>
      <c r="T2600"/>
      <c r="U2600"/>
      <c r="V2600"/>
      <c r="W2600"/>
      <c r="X2600"/>
      <c r="Y2600"/>
      <c r="Z2600"/>
      <c r="AA2600"/>
      <c r="AB2600"/>
      <c r="AC2600"/>
    </row>
    <row r="2601" spans="11:29" x14ac:dyDescent="0.45">
      <c r="K2601"/>
      <c r="S2601"/>
      <c r="T2601"/>
      <c r="U2601"/>
      <c r="V2601"/>
      <c r="W2601"/>
      <c r="X2601"/>
      <c r="Y2601"/>
      <c r="Z2601"/>
      <c r="AA2601"/>
      <c r="AB2601"/>
      <c r="AC2601"/>
    </row>
    <row r="2602" spans="11:29" x14ac:dyDescent="0.45">
      <c r="K2602"/>
      <c r="S2602"/>
      <c r="T2602"/>
      <c r="U2602"/>
      <c r="V2602"/>
      <c r="W2602"/>
      <c r="X2602"/>
      <c r="Y2602"/>
      <c r="Z2602"/>
      <c r="AA2602"/>
      <c r="AB2602"/>
      <c r="AC2602"/>
    </row>
    <row r="2603" spans="11:29" x14ac:dyDescent="0.45">
      <c r="K2603"/>
      <c r="S2603"/>
      <c r="T2603"/>
      <c r="U2603"/>
      <c r="V2603"/>
      <c r="W2603"/>
      <c r="X2603"/>
      <c r="Y2603"/>
      <c r="Z2603"/>
      <c r="AA2603"/>
      <c r="AB2603"/>
      <c r="AC2603"/>
    </row>
    <row r="2604" spans="11:29" x14ac:dyDescent="0.45">
      <c r="K2604"/>
      <c r="S2604"/>
      <c r="T2604"/>
      <c r="U2604"/>
      <c r="V2604"/>
      <c r="W2604"/>
      <c r="X2604"/>
      <c r="Y2604"/>
      <c r="Z2604"/>
      <c r="AA2604"/>
      <c r="AB2604"/>
      <c r="AC2604"/>
    </row>
    <row r="2605" spans="11:29" x14ac:dyDescent="0.45">
      <c r="K2605"/>
      <c r="S2605"/>
      <c r="T2605"/>
      <c r="U2605"/>
      <c r="V2605"/>
      <c r="W2605"/>
      <c r="X2605"/>
      <c r="Y2605"/>
      <c r="Z2605"/>
      <c r="AA2605"/>
      <c r="AB2605"/>
      <c r="AC2605"/>
    </row>
    <row r="2606" spans="11:29" x14ac:dyDescent="0.45">
      <c r="K2606"/>
      <c r="S2606"/>
      <c r="T2606"/>
      <c r="U2606"/>
      <c r="V2606"/>
      <c r="W2606"/>
      <c r="X2606"/>
      <c r="Y2606"/>
      <c r="Z2606"/>
      <c r="AA2606"/>
      <c r="AB2606"/>
      <c r="AC2606"/>
    </row>
    <row r="2607" spans="11:29" x14ac:dyDescent="0.45">
      <c r="K2607"/>
      <c r="S2607"/>
      <c r="T2607"/>
      <c r="U2607"/>
      <c r="V2607"/>
      <c r="W2607"/>
      <c r="X2607"/>
      <c r="Y2607"/>
      <c r="Z2607"/>
      <c r="AA2607"/>
      <c r="AB2607"/>
      <c r="AC2607"/>
    </row>
    <row r="2608" spans="11:29" x14ac:dyDescent="0.45">
      <c r="K2608"/>
      <c r="S2608"/>
      <c r="T2608"/>
      <c r="U2608"/>
      <c r="V2608"/>
      <c r="W2608"/>
      <c r="X2608"/>
      <c r="Y2608"/>
      <c r="Z2608"/>
      <c r="AA2608"/>
      <c r="AB2608"/>
      <c r="AC2608"/>
    </row>
    <row r="2609" spans="11:29" x14ac:dyDescent="0.45">
      <c r="K2609"/>
      <c r="S2609"/>
      <c r="T2609"/>
      <c r="U2609"/>
      <c r="V2609"/>
      <c r="W2609"/>
      <c r="X2609"/>
      <c r="Y2609"/>
      <c r="Z2609"/>
      <c r="AA2609"/>
      <c r="AB2609"/>
      <c r="AC2609"/>
    </row>
    <row r="2610" spans="11:29" x14ac:dyDescent="0.45">
      <c r="K2610"/>
      <c r="S2610"/>
      <c r="T2610"/>
      <c r="U2610"/>
      <c r="V2610"/>
      <c r="W2610"/>
      <c r="X2610"/>
      <c r="Y2610"/>
      <c r="Z2610"/>
      <c r="AA2610"/>
      <c r="AB2610"/>
      <c r="AC2610"/>
    </row>
    <row r="2611" spans="11:29" x14ac:dyDescent="0.45">
      <c r="K2611"/>
      <c r="S2611"/>
      <c r="T2611"/>
      <c r="U2611"/>
      <c r="V2611"/>
      <c r="W2611"/>
      <c r="X2611"/>
      <c r="Y2611"/>
      <c r="Z2611"/>
      <c r="AA2611"/>
      <c r="AB2611"/>
      <c r="AC2611"/>
    </row>
    <row r="2612" spans="11:29" x14ac:dyDescent="0.45">
      <c r="K2612"/>
      <c r="S2612"/>
      <c r="T2612"/>
      <c r="U2612"/>
      <c r="V2612"/>
      <c r="W2612"/>
      <c r="X2612"/>
      <c r="Y2612"/>
      <c r="Z2612"/>
      <c r="AA2612"/>
      <c r="AB2612"/>
      <c r="AC2612"/>
    </row>
    <row r="2613" spans="11:29" x14ac:dyDescent="0.45">
      <c r="K2613"/>
      <c r="S2613"/>
      <c r="T2613"/>
      <c r="U2613"/>
      <c r="V2613"/>
      <c r="W2613"/>
      <c r="X2613"/>
      <c r="Y2613"/>
      <c r="Z2613"/>
      <c r="AA2613"/>
      <c r="AB2613"/>
      <c r="AC2613"/>
    </row>
    <row r="2614" spans="11:29" x14ac:dyDescent="0.45">
      <c r="K2614"/>
      <c r="S2614"/>
      <c r="T2614"/>
      <c r="U2614"/>
      <c r="V2614"/>
      <c r="W2614"/>
      <c r="X2614"/>
      <c r="Y2614"/>
      <c r="Z2614"/>
      <c r="AA2614"/>
      <c r="AB2614"/>
      <c r="AC2614"/>
    </row>
    <row r="2615" spans="11:29" x14ac:dyDescent="0.45">
      <c r="K2615"/>
      <c r="S2615"/>
      <c r="T2615"/>
      <c r="U2615"/>
      <c r="V2615"/>
      <c r="W2615"/>
      <c r="X2615"/>
      <c r="Y2615"/>
      <c r="Z2615"/>
      <c r="AA2615"/>
      <c r="AB2615"/>
      <c r="AC2615"/>
    </row>
    <row r="2616" spans="11:29" x14ac:dyDescent="0.45">
      <c r="K2616"/>
      <c r="S2616"/>
      <c r="T2616"/>
      <c r="U2616"/>
      <c r="V2616"/>
      <c r="W2616"/>
      <c r="X2616"/>
      <c r="Y2616"/>
      <c r="Z2616"/>
      <c r="AA2616"/>
      <c r="AB2616"/>
      <c r="AC2616"/>
    </row>
    <row r="2617" spans="11:29" x14ac:dyDescent="0.45">
      <c r="K2617"/>
      <c r="S2617"/>
      <c r="T2617"/>
      <c r="U2617"/>
      <c r="V2617"/>
      <c r="W2617"/>
      <c r="X2617"/>
      <c r="Y2617"/>
      <c r="Z2617"/>
      <c r="AA2617"/>
      <c r="AB2617"/>
      <c r="AC2617"/>
    </row>
    <row r="2618" spans="11:29" x14ac:dyDescent="0.45">
      <c r="K2618"/>
      <c r="S2618"/>
      <c r="T2618"/>
      <c r="U2618"/>
      <c r="V2618"/>
      <c r="W2618"/>
      <c r="X2618"/>
      <c r="Y2618"/>
      <c r="Z2618"/>
      <c r="AA2618"/>
      <c r="AB2618"/>
      <c r="AC2618"/>
    </row>
    <row r="2619" spans="11:29" x14ac:dyDescent="0.45">
      <c r="K2619"/>
      <c r="S2619"/>
      <c r="T2619"/>
      <c r="U2619"/>
      <c r="V2619"/>
      <c r="W2619"/>
      <c r="X2619"/>
      <c r="Y2619"/>
      <c r="Z2619"/>
      <c r="AA2619"/>
      <c r="AB2619"/>
      <c r="AC2619"/>
    </row>
    <row r="2620" spans="11:29" x14ac:dyDescent="0.45">
      <c r="K2620"/>
      <c r="S2620"/>
      <c r="T2620"/>
      <c r="U2620"/>
      <c r="V2620"/>
      <c r="W2620"/>
      <c r="X2620"/>
      <c r="Y2620"/>
      <c r="Z2620"/>
      <c r="AA2620"/>
      <c r="AB2620"/>
      <c r="AC2620"/>
    </row>
    <row r="2621" spans="11:29" x14ac:dyDescent="0.45">
      <c r="K2621"/>
      <c r="S2621"/>
      <c r="T2621"/>
      <c r="U2621"/>
      <c r="V2621"/>
      <c r="W2621"/>
      <c r="X2621"/>
      <c r="Y2621"/>
      <c r="Z2621"/>
      <c r="AA2621"/>
      <c r="AB2621"/>
      <c r="AC2621"/>
    </row>
    <row r="2622" spans="11:29" x14ac:dyDescent="0.45">
      <c r="K2622"/>
      <c r="S2622"/>
      <c r="T2622"/>
      <c r="U2622"/>
      <c r="V2622"/>
      <c r="W2622"/>
      <c r="X2622"/>
      <c r="Y2622"/>
      <c r="Z2622"/>
      <c r="AA2622"/>
      <c r="AB2622"/>
      <c r="AC2622"/>
    </row>
    <row r="2623" spans="11:29" x14ac:dyDescent="0.45">
      <c r="K2623"/>
      <c r="S2623"/>
      <c r="T2623"/>
      <c r="U2623"/>
      <c r="V2623"/>
      <c r="W2623"/>
      <c r="X2623"/>
      <c r="Y2623"/>
      <c r="Z2623"/>
      <c r="AA2623"/>
      <c r="AB2623"/>
      <c r="AC2623"/>
    </row>
    <row r="2624" spans="11:29" x14ac:dyDescent="0.45">
      <c r="K2624"/>
      <c r="S2624"/>
      <c r="T2624"/>
      <c r="U2624"/>
      <c r="V2624"/>
      <c r="W2624"/>
      <c r="X2624"/>
      <c r="Y2624"/>
      <c r="Z2624"/>
      <c r="AA2624"/>
      <c r="AB2624"/>
      <c r="AC2624"/>
    </row>
    <row r="2625" spans="11:29" x14ac:dyDescent="0.45">
      <c r="K2625"/>
      <c r="S2625"/>
      <c r="T2625"/>
      <c r="U2625"/>
      <c r="V2625"/>
      <c r="W2625"/>
      <c r="X2625"/>
      <c r="Y2625"/>
      <c r="Z2625"/>
      <c r="AA2625"/>
      <c r="AB2625"/>
      <c r="AC2625"/>
    </row>
    <row r="2626" spans="11:29" x14ac:dyDescent="0.45">
      <c r="K2626"/>
      <c r="S2626"/>
      <c r="T2626"/>
      <c r="U2626"/>
      <c r="V2626"/>
      <c r="W2626"/>
      <c r="X2626"/>
      <c r="Y2626"/>
      <c r="Z2626"/>
      <c r="AA2626"/>
      <c r="AB2626"/>
      <c r="AC2626"/>
    </row>
    <row r="2627" spans="11:29" x14ac:dyDescent="0.45">
      <c r="K2627"/>
      <c r="S2627"/>
      <c r="T2627"/>
      <c r="U2627"/>
      <c r="V2627"/>
      <c r="W2627"/>
      <c r="X2627"/>
      <c r="Y2627"/>
      <c r="Z2627"/>
      <c r="AA2627"/>
      <c r="AB2627"/>
      <c r="AC2627"/>
    </row>
    <row r="2628" spans="11:29" x14ac:dyDescent="0.45">
      <c r="K2628"/>
      <c r="S2628"/>
      <c r="T2628"/>
      <c r="U2628"/>
      <c r="V2628"/>
      <c r="W2628"/>
      <c r="X2628"/>
      <c r="Y2628"/>
      <c r="Z2628"/>
      <c r="AA2628"/>
      <c r="AB2628"/>
      <c r="AC2628"/>
    </row>
    <row r="2629" spans="11:29" x14ac:dyDescent="0.45">
      <c r="K2629"/>
      <c r="S2629"/>
      <c r="T2629"/>
      <c r="U2629"/>
      <c r="V2629"/>
      <c r="W2629"/>
      <c r="X2629"/>
      <c r="Y2629"/>
      <c r="Z2629"/>
      <c r="AA2629"/>
      <c r="AB2629"/>
      <c r="AC2629"/>
    </row>
    <row r="2630" spans="11:29" x14ac:dyDescent="0.45">
      <c r="K2630"/>
      <c r="S2630"/>
      <c r="T2630"/>
      <c r="U2630"/>
      <c r="V2630"/>
      <c r="W2630"/>
      <c r="X2630"/>
      <c r="Y2630"/>
      <c r="Z2630"/>
      <c r="AA2630"/>
      <c r="AB2630"/>
      <c r="AC2630"/>
    </row>
    <row r="2631" spans="11:29" x14ac:dyDescent="0.45">
      <c r="K2631"/>
      <c r="S2631"/>
      <c r="T2631"/>
      <c r="U2631"/>
      <c r="V2631"/>
      <c r="W2631"/>
      <c r="X2631"/>
      <c r="Y2631"/>
      <c r="Z2631"/>
      <c r="AA2631"/>
      <c r="AB2631"/>
      <c r="AC2631"/>
    </row>
    <row r="2632" spans="11:29" x14ac:dyDescent="0.45">
      <c r="K2632"/>
      <c r="S2632"/>
      <c r="T2632"/>
      <c r="U2632"/>
      <c r="V2632"/>
      <c r="W2632"/>
      <c r="X2632"/>
      <c r="Y2632"/>
      <c r="Z2632"/>
      <c r="AA2632"/>
      <c r="AB2632"/>
      <c r="AC2632"/>
    </row>
    <row r="2633" spans="11:29" x14ac:dyDescent="0.45">
      <c r="K2633"/>
      <c r="S2633"/>
      <c r="T2633"/>
      <c r="U2633"/>
      <c r="V2633"/>
      <c r="W2633"/>
      <c r="X2633"/>
      <c r="Y2633"/>
      <c r="Z2633"/>
      <c r="AA2633"/>
      <c r="AB2633"/>
      <c r="AC2633"/>
    </row>
    <row r="2634" spans="11:29" x14ac:dyDescent="0.45">
      <c r="K2634"/>
      <c r="S2634"/>
      <c r="T2634"/>
      <c r="U2634"/>
      <c r="V2634"/>
      <c r="W2634"/>
      <c r="X2634"/>
      <c r="Y2634"/>
      <c r="Z2634"/>
      <c r="AA2634"/>
      <c r="AB2634"/>
      <c r="AC2634"/>
    </row>
    <row r="2635" spans="11:29" x14ac:dyDescent="0.45">
      <c r="K2635"/>
      <c r="S2635"/>
      <c r="T2635"/>
      <c r="U2635"/>
      <c r="V2635"/>
      <c r="W2635"/>
      <c r="X2635"/>
      <c r="Y2635"/>
      <c r="Z2635"/>
      <c r="AA2635"/>
      <c r="AB2635"/>
      <c r="AC2635"/>
    </row>
    <row r="2636" spans="11:29" x14ac:dyDescent="0.45">
      <c r="K2636"/>
      <c r="S2636"/>
      <c r="T2636"/>
      <c r="U2636"/>
      <c r="V2636"/>
      <c r="W2636"/>
      <c r="X2636"/>
      <c r="Y2636"/>
      <c r="Z2636"/>
      <c r="AA2636"/>
      <c r="AB2636"/>
      <c r="AC2636"/>
    </row>
    <row r="2637" spans="11:29" x14ac:dyDescent="0.45">
      <c r="K2637"/>
      <c r="S2637"/>
      <c r="T2637"/>
      <c r="U2637"/>
      <c r="V2637"/>
      <c r="W2637"/>
      <c r="X2637"/>
      <c r="Y2637"/>
      <c r="Z2637"/>
      <c r="AA2637"/>
      <c r="AB2637"/>
      <c r="AC2637"/>
    </row>
    <row r="2638" spans="11:29" x14ac:dyDescent="0.45">
      <c r="K2638"/>
      <c r="S2638"/>
      <c r="T2638"/>
      <c r="U2638"/>
      <c r="V2638"/>
      <c r="W2638"/>
      <c r="X2638"/>
      <c r="Y2638"/>
      <c r="Z2638"/>
      <c r="AA2638"/>
      <c r="AB2638"/>
      <c r="AC2638"/>
    </row>
    <row r="2639" spans="11:29" x14ac:dyDescent="0.45">
      <c r="K2639"/>
      <c r="S2639"/>
      <c r="T2639"/>
      <c r="U2639"/>
      <c r="V2639"/>
      <c r="W2639"/>
      <c r="X2639"/>
      <c r="Y2639"/>
      <c r="Z2639"/>
      <c r="AA2639"/>
      <c r="AB2639"/>
      <c r="AC2639"/>
    </row>
    <row r="2640" spans="11:29" x14ac:dyDescent="0.45">
      <c r="K2640"/>
      <c r="S2640"/>
      <c r="T2640"/>
      <c r="U2640"/>
      <c r="V2640"/>
      <c r="W2640"/>
      <c r="X2640"/>
      <c r="Y2640"/>
      <c r="Z2640"/>
      <c r="AA2640"/>
      <c r="AB2640"/>
      <c r="AC2640"/>
    </row>
    <row r="2641" spans="11:29" x14ac:dyDescent="0.45">
      <c r="K2641"/>
      <c r="S2641"/>
      <c r="T2641"/>
      <c r="U2641"/>
      <c r="V2641"/>
      <c r="W2641"/>
      <c r="X2641"/>
      <c r="Y2641"/>
      <c r="Z2641"/>
      <c r="AA2641"/>
      <c r="AB2641"/>
      <c r="AC2641"/>
    </row>
    <row r="2642" spans="11:29" x14ac:dyDescent="0.45">
      <c r="K2642"/>
      <c r="S2642"/>
      <c r="T2642"/>
      <c r="U2642"/>
      <c r="V2642"/>
      <c r="W2642"/>
      <c r="X2642"/>
      <c r="Y2642"/>
      <c r="Z2642"/>
      <c r="AA2642"/>
      <c r="AB2642"/>
      <c r="AC2642"/>
    </row>
    <row r="2643" spans="11:29" x14ac:dyDescent="0.45">
      <c r="K2643"/>
      <c r="S2643"/>
      <c r="T2643"/>
      <c r="U2643"/>
      <c r="V2643"/>
      <c r="W2643"/>
      <c r="X2643"/>
      <c r="Y2643"/>
      <c r="Z2643"/>
      <c r="AA2643"/>
      <c r="AB2643"/>
      <c r="AC2643"/>
    </row>
    <row r="2644" spans="11:29" x14ac:dyDescent="0.45">
      <c r="K2644"/>
      <c r="S2644"/>
      <c r="T2644"/>
      <c r="U2644"/>
      <c r="V2644"/>
      <c r="W2644"/>
      <c r="X2644"/>
      <c r="Y2644"/>
      <c r="Z2644"/>
      <c r="AA2644"/>
      <c r="AB2644"/>
      <c r="AC2644"/>
    </row>
    <row r="2645" spans="11:29" x14ac:dyDescent="0.45">
      <c r="K2645"/>
      <c r="S2645"/>
      <c r="T2645"/>
      <c r="U2645"/>
      <c r="V2645"/>
      <c r="W2645"/>
      <c r="X2645"/>
      <c r="Y2645"/>
      <c r="Z2645"/>
      <c r="AA2645"/>
      <c r="AB2645"/>
      <c r="AC2645"/>
    </row>
    <row r="2646" spans="11:29" x14ac:dyDescent="0.45">
      <c r="K2646"/>
      <c r="S2646"/>
      <c r="T2646"/>
      <c r="U2646"/>
      <c r="V2646"/>
      <c r="W2646"/>
      <c r="X2646"/>
      <c r="Y2646"/>
      <c r="Z2646"/>
      <c r="AA2646"/>
      <c r="AB2646"/>
      <c r="AC2646"/>
    </row>
    <row r="2647" spans="11:29" x14ac:dyDescent="0.45">
      <c r="K2647"/>
      <c r="S2647"/>
      <c r="T2647"/>
      <c r="U2647"/>
      <c r="V2647"/>
      <c r="W2647"/>
      <c r="X2647"/>
      <c r="Y2647"/>
      <c r="Z2647"/>
      <c r="AA2647"/>
      <c r="AB2647"/>
      <c r="AC2647"/>
    </row>
    <row r="2648" spans="11:29" x14ac:dyDescent="0.45">
      <c r="K2648"/>
      <c r="S2648"/>
      <c r="T2648"/>
      <c r="U2648"/>
      <c r="V2648"/>
      <c r="W2648"/>
      <c r="X2648"/>
      <c r="Y2648"/>
      <c r="Z2648"/>
      <c r="AA2648"/>
      <c r="AB2648"/>
      <c r="AC2648"/>
    </row>
    <row r="2649" spans="11:29" x14ac:dyDescent="0.45">
      <c r="K2649"/>
      <c r="S2649"/>
      <c r="T2649"/>
      <c r="U2649"/>
      <c r="V2649"/>
      <c r="W2649"/>
      <c r="X2649"/>
      <c r="Y2649"/>
      <c r="Z2649"/>
      <c r="AA2649"/>
      <c r="AB2649"/>
      <c r="AC2649"/>
    </row>
    <row r="2650" spans="11:29" x14ac:dyDescent="0.45">
      <c r="K2650"/>
      <c r="S2650"/>
      <c r="T2650"/>
      <c r="U2650"/>
      <c r="V2650"/>
      <c r="W2650"/>
      <c r="X2650"/>
      <c r="Y2650"/>
      <c r="Z2650"/>
      <c r="AA2650"/>
      <c r="AB2650"/>
      <c r="AC2650"/>
    </row>
    <row r="2651" spans="11:29" x14ac:dyDescent="0.45">
      <c r="K2651"/>
      <c r="S2651"/>
      <c r="T2651"/>
      <c r="U2651"/>
      <c r="V2651"/>
      <c r="W2651"/>
      <c r="X2651"/>
      <c r="Y2651"/>
      <c r="Z2651"/>
      <c r="AA2651"/>
      <c r="AB2651"/>
      <c r="AC2651"/>
    </row>
    <row r="2652" spans="11:29" x14ac:dyDescent="0.45">
      <c r="K2652"/>
      <c r="S2652"/>
      <c r="T2652"/>
      <c r="U2652"/>
      <c r="V2652"/>
      <c r="W2652"/>
      <c r="X2652"/>
      <c r="Y2652"/>
      <c r="Z2652"/>
      <c r="AA2652"/>
      <c r="AB2652"/>
      <c r="AC2652"/>
    </row>
    <row r="2653" spans="11:29" x14ac:dyDescent="0.45">
      <c r="K2653"/>
      <c r="S2653"/>
      <c r="T2653"/>
      <c r="U2653"/>
      <c r="V2653"/>
      <c r="W2653"/>
      <c r="X2653"/>
      <c r="Y2653"/>
      <c r="Z2653"/>
      <c r="AA2653"/>
      <c r="AB2653"/>
      <c r="AC2653"/>
    </row>
    <row r="2654" spans="11:29" x14ac:dyDescent="0.45">
      <c r="K2654"/>
      <c r="S2654"/>
      <c r="T2654"/>
      <c r="U2654"/>
      <c r="V2654"/>
      <c r="W2654"/>
      <c r="X2654"/>
      <c r="Y2654"/>
      <c r="Z2654"/>
      <c r="AA2654"/>
      <c r="AB2654"/>
      <c r="AC2654"/>
    </row>
    <row r="2655" spans="11:29" x14ac:dyDescent="0.45">
      <c r="K2655"/>
      <c r="S2655"/>
      <c r="T2655"/>
      <c r="U2655"/>
      <c r="V2655"/>
      <c r="W2655"/>
      <c r="X2655"/>
      <c r="Y2655"/>
      <c r="Z2655"/>
      <c r="AA2655"/>
      <c r="AB2655"/>
      <c r="AC2655"/>
    </row>
    <row r="2656" spans="11:29" x14ac:dyDescent="0.45">
      <c r="K2656"/>
      <c r="S2656"/>
      <c r="T2656"/>
      <c r="U2656"/>
      <c r="V2656"/>
      <c r="W2656"/>
      <c r="X2656"/>
      <c r="Y2656"/>
      <c r="Z2656"/>
      <c r="AA2656"/>
      <c r="AB2656"/>
      <c r="AC2656"/>
    </row>
    <row r="2657" spans="11:29" x14ac:dyDescent="0.45">
      <c r="K2657"/>
      <c r="S2657"/>
      <c r="T2657"/>
      <c r="U2657"/>
      <c r="V2657"/>
      <c r="W2657"/>
      <c r="X2657"/>
      <c r="Y2657"/>
      <c r="Z2657"/>
      <c r="AA2657"/>
      <c r="AB2657"/>
      <c r="AC2657"/>
    </row>
    <row r="2658" spans="11:29" x14ac:dyDescent="0.45">
      <c r="K2658"/>
      <c r="S2658"/>
      <c r="T2658"/>
      <c r="U2658"/>
      <c r="V2658"/>
      <c r="W2658"/>
      <c r="X2658"/>
      <c r="Y2658"/>
      <c r="Z2658"/>
      <c r="AA2658"/>
      <c r="AB2658"/>
      <c r="AC2658"/>
    </row>
    <row r="2659" spans="11:29" x14ac:dyDescent="0.45">
      <c r="K2659"/>
      <c r="S2659"/>
      <c r="T2659"/>
      <c r="U2659"/>
      <c r="V2659"/>
      <c r="W2659"/>
      <c r="X2659"/>
      <c r="Y2659"/>
      <c r="Z2659"/>
      <c r="AA2659"/>
      <c r="AB2659"/>
      <c r="AC2659"/>
    </row>
    <row r="2660" spans="11:29" x14ac:dyDescent="0.45">
      <c r="K2660"/>
      <c r="S2660"/>
      <c r="T2660"/>
      <c r="U2660"/>
      <c r="V2660"/>
      <c r="W2660"/>
      <c r="X2660"/>
      <c r="Y2660"/>
      <c r="Z2660"/>
      <c r="AA2660"/>
      <c r="AB2660"/>
      <c r="AC2660"/>
    </row>
    <row r="2661" spans="11:29" x14ac:dyDescent="0.45">
      <c r="K2661"/>
      <c r="S2661"/>
      <c r="T2661"/>
      <c r="U2661"/>
      <c r="V2661"/>
      <c r="W2661"/>
      <c r="X2661"/>
      <c r="Y2661"/>
      <c r="Z2661"/>
      <c r="AA2661"/>
      <c r="AB2661"/>
      <c r="AC2661"/>
    </row>
    <row r="2662" spans="11:29" x14ac:dyDescent="0.45">
      <c r="K2662"/>
      <c r="S2662"/>
      <c r="T2662"/>
      <c r="U2662"/>
      <c r="V2662"/>
      <c r="W2662"/>
      <c r="X2662"/>
      <c r="Y2662"/>
      <c r="Z2662"/>
      <c r="AA2662"/>
      <c r="AB2662"/>
      <c r="AC2662"/>
    </row>
    <row r="2663" spans="11:29" x14ac:dyDescent="0.45">
      <c r="K2663"/>
      <c r="S2663"/>
      <c r="T2663"/>
      <c r="U2663"/>
      <c r="V2663"/>
      <c r="W2663"/>
      <c r="X2663"/>
      <c r="Y2663"/>
      <c r="Z2663"/>
      <c r="AA2663"/>
      <c r="AB2663"/>
      <c r="AC2663"/>
    </row>
    <row r="2664" spans="11:29" x14ac:dyDescent="0.45">
      <c r="K2664"/>
      <c r="S2664"/>
      <c r="T2664"/>
      <c r="U2664"/>
      <c r="V2664"/>
      <c r="W2664"/>
      <c r="X2664"/>
      <c r="Y2664"/>
      <c r="Z2664"/>
      <c r="AA2664"/>
      <c r="AB2664"/>
      <c r="AC2664"/>
    </row>
    <row r="2665" spans="11:29" x14ac:dyDescent="0.45">
      <c r="K2665"/>
      <c r="S2665"/>
      <c r="T2665"/>
      <c r="U2665"/>
      <c r="V2665"/>
      <c r="W2665"/>
      <c r="X2665"/>
      <c r="Y2665"/>
      <c r="Z2665"/>
      <c r="AA2665"/>
      <c r="AB2665"/>
      <c r="AC2665"/>
    </row>
    <row r="2666" spans="11:29" x14ac:dyDescent="0.45">
      <c r="K2666"/>
      <c r="S2666"/>
      <c r="T2666"/>
      <c r="U2666"/>
      <c r="V2666"/>
      <c r="W2666"/>
      <c r="X2666"/>
      <c r="Y2666"/>
      <c r="Z2666"/>
      <c r="AA2666"/>
      <c r="AB2666"/>
      <c r="AC2666"/>
    </row>
    <row r="2667" spans="11:29" x14ac:dyDescent="0.45">
      <c r="K2667"/>
      <c r="S2667"/>
      <c r="T2667"/>
      <c r="U2667"/>
      <c r="V2667"/>
      <c r="W2667"/>
      <c r="X2667"/>
      <c r="Y2667"/>
      <c r="Z2667"/>
      <c r="AA2667"/>
      <c r="AB2667"/>
      <c r="AC2667"/>
    </row>
    <row r="2668" spans="11:29" x14ac:dyDescent="0.45">
      <c r="K2668"/>
      <c r="S2668"/>
      <c r="T2668"/>
      <c r="U2668"/>
      <c r="V2668"/>
      <c r="W2668"/>
      <c r="X2668"/>
      <c r="Y2668"/>
      <c r="Z2668"/>
      <c r="AA2668"/>
      <c r="AB2668"/>
      <c r="AC2668"/>
    </row>
    <row r="2669" spans="11:29" x14ac:dyDescent="0.45">
      <c r="K2669"/>
      <c r="S2669"/>
      <c r="T2669"/>
      <c r="U2669"/>
      <c r="V2669"/>
      <c r="W2669"/>
      <c r="X2669"/>
      <c r="Y2669"/>
      <c r="Z2669"/>
      <c r="AA2669"/>
      <c r="AB2669"/>
      <c r="AC2669"/>
    </row>
    <row r="2670" spans="11:29" x14ac:dyDescent="0.45">
      <c r="K2670"/>
      <c r="S2670"/>
      <c r="T2670"/>
      <c r="U2670"/>
      <c r="V2670"/>
      <c r="W2670"/>
      <c r="X2670"/>
      <c r="Y2670"/>
      <c r="Z2670"/>
      <c r="AA2670"/>
      <c r="AB2670"/>
      <c r="AC2670"/>
    </row>
    <row r="2671" spans="11:29" x14ac:dyDescent="0.45">
      <c r="K2671"/>
      <c r="S2671"/>
      <c r="T2671"/>
      <c r="U2671"/>
      <c r="V2671"/>
      <c r="W2671"/>
      <c r="X2671"/>
      <c r="Y2671"/>
      <c r="Z2671"/>
      <c r="AA2671"/>
      <c r="AB2671"/>
      <c r="AC2671"/>
    </row>
    <row r="2672" spans="11:29" x14ac:dyDescent="0.45">
      <c r="K2672"/>
      <c r="S2672"/>
      <c r="T2672"/>
      <c r="U2672"/>
      <c r="V2672"/>
      <c r="W2672"/>
      <c r="X2672"/>
      <c r="Y2672"/>
      <c r="Z2672"/>
      <c r="AA2672"/>
      <c r="AB2672"/>
      <c r="AC2672"/>
    </row>
    <row r="2673" spans="11:29" x14ac:dyDescent="0.45">
      <c r="K2673"/>
      <c r="S2673"/>
      <c r="T2673"/>
      <c r="U2673"/>
      <c r="V2673"/>
      <c r="W2673"/>
      <c r="X2673"/>
      <c r="Y2673"/>
      <c r="Z2673"/>
      <c r="AA2673"/>
      <c r="AB2673"/>
      <c r="AC2673"/>
    </row>
    <row r="2674" spans="11:29" x14ac:dyDescent="0.45">
      <c r="K2674"/>
      <c r="S2674"/>
      <c r="T2674"/>
      <c r="U2674"/>
      <c r="V2674"/>
      <c r="W2674"/>
      <c r="X2674"/>
      <c r="Y2674"/>
      <c r="Z2674"/>
      <c r="AA2674"/>
      <c r="AB2674"/>
      <c r="AC2674"/>
    </row>
    <row r="2675" spans="11:29" x14ac:dyDescent="0.45">
      <c r="K2675"/>
      <c r="S2675"/>
      <c r="T2675"/>
      <c r="U2675"/>
      <c r="V2675"/>
      <c r="W2675"/>
      <c r="X2675"/>
      <c r="Y2675"/>
      <c r="Z2675"/>
      <c r="AA2675"/>
      <c r="AB2675"/>
      <c r="AC2675"/>
    </row>
    <row r="2676" spans="11:29" x14ac:dyDescent="0.45">
      <c r="K2676"/>
      <c r="S2676"/>
      <c r="T2676"/>
      <c r="U2676"/>
      <c r="V2676"/>
      <c r="W2676"/>
      <c r="X2676"/>
      <c r="Y2676"/>
      <c r="Z2676"/>
      <c r="AA2676"/>
      <c r="AB2676"/>
      <c r="AC2676"/>
    </row>
    <row r="2677" spans="11:29" x14ac:dyDescent="0.45">
      <c r="K2677"/>
      <c r="S2677"/>
      <c r="T2677"/>
      <c r="U2677"/>
      <c r="V2677"/>
      <c r="W2677"/>
      <c r="X2677"/>
      <c r="Y2677"/>
      <c r="Z2677"/>
      <c r="AA2677"/>
      <c r="AB2677"/>
      <c r="AC2677"/>
    </row>
    <row r="2678" spans="11:29" x14ac:dyDescent="0.45">
      <c r="K2678"/>
      <c r="S2678"/>
      <c r="T2678"/>
      <c r="U2678"/>
      <c r="V2678"/>
      <c r="W2678"/>
      <c r="X2678"/>
      <c r="Y2678"/>
      <c r="Z2678"/>
      <c r="AA2678"/>
      <c r="AB2678"/>
      <c r="AC2678"/>
    </row>
    <row r="2679" spans="11:29" x14ac:dyDescent="0.45">
      <c r="K2679"/>
      <c r="S2679"/>
      <c r="T2679"/>
      <c r="U2679"/>
      <c r="V2679"/>
      <c r="W2679"/>
      <c r="X2679"/>
      <c r="Y2679"/>
      <c r="Z2679"/>
      <c r="AA2679"/>
      <c r="AB2679"/>
      <c r="AC2679"/>
    </row>
    <row r="2680" spans="11:29" x14ac:dyDescent="0.45">
      <c r="K2680"/>
      <c r="S2680"/>
      <c r="T2680"/>
      <c r="U2680"/>
      <c r="V2680"/>
      <c r="W2680"/>
      <c r="X2680"/>
      <c r="Y2680"/>
      <c r="Z2680"/>
      <c r="AA2680"/>
      <c r="AB2680"/>
      <c r="AC2680"/>
    </row>
    <row r="2681" spans="11:29" x14ac:dyDescent="0.45">
      <c r="K2681"/>
      <c r="S2681"/>
      <c r="T2681"/>
      <c r="U2681"/>
      <c r="V2681"/>
      <c r="W2681"/>
      <c r="X2681"/>
      <c r="Y2681"/>
      <c r="Z2681"/>
      <c r="AA2681"/>
      <c r="AB2681"/>
      <c r="AC2681"/>
    </row>
    <row r="2682" spans="11:29" x14ac:dyDescent="0.45">
      <c r="K2682"/>
      <c r="S2682"/>
      <c r="T2682"/>
      <c r="U2682"/>
      <c r="V2682"/>
      <c r="W2682"/>
      <c r="X2682"/>
      <c r="Y2682"/>
      <c r="Z2682"/>
      <c r="AA2682"/>
      <c r="AB2682"/>
      <c r="AC2682"/>
    </row>
    <row r="2683" spans="11:29" x14ac:dyDescent="0.45">
      <c r="K2683"/>
      <c r="S2683"/>
      <c r="T2683"/>
      <c r="U2683"/>
      <c r="V2683"/>
      <c r="W2683"/>
      <c r="X2683"/>
      <c r="Y2683"/>
      <c r="Z2683"/>
      <c r="AA2683"/>
      <c r="AB2683"/>
      <c r="AC2683"/>
    </row>
    <row r="2684" spans="11:29" x14ac:dyDescent="0.45">
      <c r="K2684"/>
      <c r="S2684"/>
      <c r="T2684"/>
      <c r="U2684"/>
      <c r="V2684"/>
      <c r="W2684"/>
      <c r="X2684"/>
      <c r="Y2684"/>
      <c r="Z2684"/>
      <c r="AA2684"/>
      <c r="AB2684"/>
      <c r="AC2684"/>
    </row>
    <row r="2685" spans="11:29" x14ac:dyDescent="0.45">
      <c r="K2685"/>
      <c r="S2685"/>
      <c r="T2685"/>
      <c r="U2685"/>
      <c r="V2685"/>
      <c r="W2685"/>
      <c r="X2685"/>
      <c r="Y2685"/>
      <c r="Z2685"/>
      <c r="AA2685"/>
      <c r="AB2685"/>
      <c r="AC2685"/>
    </row>
    <row r="2686" spans="11:29" x14ac:dyDescent="0.45">
      <c r="K2686"/>
      <c r="S2686"/>
      <c r="T2686"/>
      <c r="U2686"/>
      <c r="V2686"/>
      <c r="W2686"/>
      <c r="X2686"/>
      <c r="Y2686"/>
      <c r="Z2686"/>
      <c r="AA2686"/>
      <c r="AB2686"/>
      <c r="AC2686"/>
    </row>
    <row r="2687" spans="11:29" x14ac:dyDescent="0.45">
      <c r="K2687"/>
      <c r="S2687"/>
      <c r="T2687"/>
      <c r="U2687"/>
      <c r="V2687"/>
      <c r="W2687"/>
      <c r="X2687"/>
      <c r="Y2687"/>
      <c r="Z2687"/>
      <c r="AA2687"/>
      <c r="AB2687"/>
      <c r="AC2687"/>
    </row>
    <row r="2688" spans="11:29" x14ac:dyDescent="0.45">
      <c r="K2688"/>
      <c r="S2688"/>
      <c r="T2688"/>
      <c r="U2688"/>
      <c r="V2688"/>
      <c r="W2688"/>
      <c r="X2688"/>
      <c r="Y2688"/>
      <c r="Z2688"/>
      <c r="AA2688"/>
      <c r="AB2688"/>
      <c r="AC2688"/>
    </row>
    <row r="2689" spans="11:29" x14ac:dyDescent="0.45">
      <c r="K2689"/>
      <c r="S2689"/>
      <c r="T2689"/>
      <c r="U2689"/>
      <c r="V2689"/>
      <c r="W2689"/>
      <c r="X2689"/>
      <c r="Y2689"/>
      <c r="Z2689"/>
      <c r="AA2689"/>
      <c r="AB2689"/>
      <c r="AC2689"/>
    </row>
    <row r="2690" spans="11:29" x14ac:dyDescent="0.45">
      <c r="K2690"/>
      <c r="S2690"/>
      <c r="T2690"/>
      <c r="U2690"/>
      <c r="V2690"/>
      <c r="W2690"/>
      <c r="X2690"/>
      <c r="Y2690"/>
      <c r="Z2690"/>
      <c r="AA2690"/>
      <c r="AB2690"/>
      <c r="AC2690"/>
    </row>
    <row r="2691" spans="11:29" x14ac:dyDescent="0.45">
      <c r="K2691"/>
      <c r="S2691"/>
      <c r="T2691"/>
      <c r="U2691"/>
      <c r="V2691"/>
      <c r="W2691"/>
      <c r="X2691"/>
      <c r="Y2691"/>
      <c r="Z2691"/>
      <c r="AA2691"/>
      <c r="AB2691"/>
      <c r="AC2691"/>
    </row>
    <row r="2692" spans="11:29" x14ac:dyDescent="0.45">
      <c r="K2692"/>
      <c r="S2692"/>
      <c r="T2692"/>
      <c r="U2692"/>
      <c r="V2692"/>
      <c r="W2692"/>
      <c r="X2692"/>
      <c r="Y2692"/>
      <c r="Z2692"/>
      <c r="AA2692"/>
      <c r="AB2692"/>
      <c r="AC2692"/>
    </row>
    <row r="2693" spans="11:29" x14ac:dyDescent="0.45">
      <c r="K2693"/>
      <c r="S2693"/>
      <c r="T2693"/>
      <c r="U2693"/>
      <c r="V2693"/>
      <c r="W2693"/>
      <c r="X2693"/>
      <c r="Y2693"/>
      <c r="Z2693"/>
      <c r="AA2693"/>
      <c r="AB2693"/>
      <c r="AC2693"/>
    </row>
    <row r="2694" spans="11:29" x14ac:dyDescent="0.45">
      <c r="K2694"/>
      <c r="S2694"/>
      <c r="T2694"/>
      <c r="U2694"/>
      <c r="V2694"/>
      <c r="W2694"/>
      <c r="X2694"/>
      <c r="Y2694"/>
      <c r="Z2694"/>
      <c r="AA2694"/>
      <c r="AB2694"/>
      <c r="AC2694"/>
    </row>
    <row r="2695" spans="11:29" x14ac:dyDescent="0.45">
      <c r="K2695"/>
      <c r="S2695"/>
      <c r="T2695"/>
      <c r="U2695"/>
      <c r="V2695"/>
      <c r="W2695"/>
      <c r="X2695"/>
      <c r="Y2695"/>
      <c r="Z2695"/>
      <c r="AA2695"/>
      <c r="AB2695"/>
      <c r="AC2695"/>
    </row>
    <row r="2696" spans="11:29" x14ac:dyDescent="0.45">
      <c r="K2696"/>
      <c r="S2696"/>
      <c r="T2696"/>
      <c r="U2696"/>
      <c r="V2696"/>
      <c r="W2696"/>
      <c r="X2696"/>
      <c r="Y2696"/>
      <c r="Z2696"/>
      <c r="AA2696"/>
      <c r="AB2696"/>
      <c r="AC2696"/>
    </row>
    <row r="2697" spans="11:29" x14ac:dyDescent="0.45">
      <c r="K2697"/>
      <c r="S2697"/>
      <c r="T2697"/>
      <c r="U2697"/>
      <c r="V2697"/>
      <c r="W2697"/>
      <c r="X2697"/>
      <c r="Y2697"/>
      <c r="Z2697"/>
      <c r="AA2697"/>
      <c r="AB2697"/>
      <c r="AC2697"/>
    </row>
    <row r="2698" spans="11:29" x14ac:dyDescent="0.45">
      <c r="K2698"/>
      <c r="S2698"/>
      <c r="T2698"/>
      <c r="U2698"/>
      <c r="V2698"/>
      <c r="W2698"/>
      <c r="X2698"/>
      <c r="Y2698"/>
      <c r="Z2698"/>
      <c r="AA2698"/>
      <c r="AB2698"/>
      <c r="AC2698"/>
    </row>
    <row r="2699" spans="11:29" x14ac:dyDescent="0.45">
      <c r="K2699"/>
      <c r="S2699"/>
      <c r="T2699"/>
      <c r="U2699"/>
      <c r="V2699"/>
      <c r="W2699"/>
      <c r="X2699"/>
      <c r="Y2699"/>
      <c r="Z2699"/>
      <c r="AA2699"/>
      <c r="AB2699"/>
      <c r="AC2699"/>
    </row>
    <row r="2700" spans="11:29" x14ac:dyDescent="0.45">
      <c r="K2700"/>
      <c r="S2700"/>
      <c r="T2700"/>
      <c r="U2700"/>
      <c r="V2700"/>
      <c r="W2700"/>
      <c r="X2700"/>
      <c r="Y2700"/>
      <c r="Z2700"/>
      <c r="AA2700"/>
      <c r="AB2700"/>
      <c r="AC2700"/>
    </row>
    <row r="2701" spans="11:29" x14ac:dyDescent="0.45">
      <c r="K2701"/>
      <c r="S2701"/>
      <c r="T2701"/>
      <c r="U2701"/>
      <c r="V2701"/>
      <c r="W2701"/>
      <c r="X2701"/>
      <c r="Y2701"/>
      <c r="Z2701"/>
      <c r="AA2701"/>
      <c r="AB2701"/>
      <c r="AC2701"/>
    </row>
    <row r="2702" spans="11:29" x14ac:dyDescent="0.45">
      <c r="K2702"/>
      <c r="S2702"/>
      <c r="T2702"/>
      <c r="U2702"/>
      <c r="V2702"/>
      <c r="W2702"/>
      <c r="X2702"/>
      <c r="Y2702"/>
      <c r="Z2702"/>
      <c r="AA2702"/>
      <c r="AB2702"/>
      <c r="AC2702"/>
    </row>
    <row r="2703" spans="11:29" x14ac:dyDescent="0.45">
      <c r="K2703"/>
      <c r="S2703"/>
      <c r="T2703"/>
      <c r="U2703"/>
      <c r="V2703"/>
      <c r="W2703"/>
      <c r="X2703"/>
      <c r="Y2703"/>
      <c r="Z2703"/>
      <c r="AA2703"/>
      <c r="AB2703"/>
      <c r="AC2703"/>
    </row>
    <row r="2704" spans="11:29" x14ac:dyDescent="0.45">
      <c r="K2704"/>
      <c r="S2704"/>
      <c r="T2704"/>
      <c r="U2704"/>
      <c r="V2704"/>
      <c r="W2704"/>
      <c r="X2704"/>
      <c r="Y2704"/>
      <c r="Z2704"/>
      <c r="AA2704"/>
      <c r="AB2704"/>
      <c r="AC2704"/>
    </row>
    <row r="2705" spans="11:29" x14ac:dyDescent="0.45">
      <c r="K2705"/>
      <c r="S2705"/>
      <c r="T2705"/>
      <c r="U2705"/>
      <c r="V2705"/>
      <c r="W2705"/>
      <c r="X2705"/>
      <c r="Y2705"/>
      <c r="Z2705"/>
      <c r="AA2705"/>
      <c r="AB2705"/>
      <c r="AC2705"/>
    </row>
    <row r="2706" spans="11:29" x14ac:dyDescent="0.45">
      <c r="K2706"/>
      <c r="S2706"/>
      <c r="T2706"/>
      <c r="U2706"/>
      <c r="V2706"/>
      <c r="W2706"/>
      <c r="X2706"/>
      <c r="Y2706"/>
      <c r="Z2706"/>
      <c r="AA2706"/>
      <c r="AB2706"/>
      <c r="AC2706"/>
    </row>
    <row r="2707" spans="11:29" x14ac:dyDescent="0.45">
      <c r="K2707"/>
      <c r="S2707"/>
      <c r="T2707"/>
      <c r="U2707"/>
      <c r="V2707"/>
      <c r="W2707"/>
      <c r="X2707"/>
      <c r="Y2707"/>
      <c r="Z2707"/>
      <c r="AA2707"/>
      <c r="AB2707"/>
      <c r="AC2707"/>
    </row>
    <row r="2708" spans="11:29" x14ac:dyDescent="0.45">
      <c r="K2708"/>
      <c r="S2708"/>
      <c r="T2708"/>
      <c r="U2708"/>
      <c r="V2708"/>
      <c r="W2708"/>
      <c r="X2708"/>
      <c r="Y2708"/>
      <c r="Z2708"/>
      <c r="AA2708"/>
      <c r="AB2708"/>
      <c r="AC2708"/>
    </row>
    <row r="2709" spans="11:29" x14ac:dyDescent="0.45">
      <c r="K2709"/>
      <c r="S2709"/>
      <c r="T2709"/>
      <c r="U2709"/>
      <c r="V2709"/>
      <c r="W2709"/>
      <c r="X2709"/>
      <c r="Y2709"/>
      <c r="Z2709"/>
      <c r="AA2709"/>
      <c r="AB2709"/>
      <c r="AC2709"/>
    </row>
    <row r="2710" spans="11:29" x14ac:dyDescent="0.45">
      <c r="K2710"/>
      <c r="S2710"/>
      <c r="T2710"/>
      <c r="U2710"/>
      <c r="V2710"/>
      <c r="W2710"/>
      <c r="X2710"/>
      <c r="Y2710"/>
      <c r="Z2710"/>
      <c r="AA2710"/>
      <c r="AB2710"/>
      <c r="AC2710"/>
    </row>
    <row r="2711" spans="11:29" x14ac:dyDescent="0.45">
      <c r="K2711"/>
      <c r="S2711"/>
      <c r="T2711"/>
      <c r="U2711"/>
      <c r="V2711"/>
      <c r="W2711"/>
      <c r="X2711"/>
      <c r="Y2711"/>
      <c r="Z2711"/>
      <c r="AA2711"/>
      <c r="AB2711"/>
      <c r="AC2711"/>
    </row>
    <row r="2712" spans="11:29" x14ac:dyDescent="0.45">
      <c r="K2712"/>
      <c r="S2712"/>
      <c r="T2712"/>
      <c r="U2712"/>
      <c r="V2712"/>
      <c r="W2712"/>
      <c r="X2712"/>
      <c r="Y2712"/>
      <c r="Z2712"/>
      <c r="AA2712"/>
      <c r="AB2712"/>
      <c r="AC2712"/>
    </row>
    <row r="2713" spans="11:29" x14ac:dyDescent="0.45">
      <c r="K2713"/>
      <c r="S2713"/>
      <c r="T2713"/>
      <c r="U2713"/>
      <c r="V2713"/>
      <c r="W2713"/>
      <c r="X2713"/>
      <c r="Y2713"/>
      <c r="Z2713"/>
      <c r="AA2713"/>
      <c r="AB2713"/>
      <c r="AC2713"/>
    </row>
    <row r="2714" spans="11:29" x14ac:dyDescent="0.45">
      <c r="K2714"/>
      <c r="S2714"/>
      <c r="T2714"/>
      <c r="U2714"/>
      <c r="V2714"/>
      <c r="W2714"/>
      <c r="X2714"/>
      <c r="Y2714"/>
      <c r="Z2714"/>
      <c r="AA2714"/>
      <c r="AB2714"/>
      <c r="AC2714"/>
    </row>
    <row r="2715" spans="11:29" x14ac:dyDescent="0.45">
      <c r="K2715"/>
      <c r="S2715"/>
      <c r="T2715"/>
      <c r="U2715"/>
      <c r="V2715"/>
      <c r="W2715"/>
      <c r="X2715"/>
      <c r="Y2715"/>
      <c r="Z2715"/>
      <c r="AA2715"/>
      <c r="AB2715"/>
      <c r="AC2715"/>
    </row>
    <row r="2716" spans="11:29" x14ac:dyDescent="0.45">
      <c r="K2716"/>
      <c r="S2716"/>
      <c r="T2716"/>
      <c r="U2716"/>
      <c r="V2716"/>
      <c r="W2716"/>
      <c r="X2716"/>
      <c r="Y2716"/>
      <c r="Z2716"/>
      <c r="AA2716"/>
      <c r="AB2716"/>
      <c r="AC2716"/>
    </row>
    <row r="2717" spans="11:29" x14ac:dyDescent="0.45">
      <c r="K2717"/>
      <c r="S2717"/>
      <c r="T2717"/>
      <c r="U2717"/>
      <c r="V2717"/>
      <c r="W2717"/>
      <c r="X2717"/>
      <c r="Y2717"/>
      <c r="Z2717"/>
      <c r="AA2717"/>
      <c r="AB2717"/>
      <c r="AC2717"/>
    </row>
    <row r="2718" spans="11:29" x14ac:dyDescent="0.45">
      <c r="K2718"/>
      <c r="S2718"/>
      <c r="T2718"/>
      <c r="U2718"/>
      <c r="V2718"/>
      <c r="W2718"/>
      <c r="X2718"/>
      <c r="Y2718"/>
      <c r="Z2718"/>
      <c r="AA2718"/>
      <c r="AB2718"/>
      <c r="AC2718"/>
    </row>
    <row r="2719" spans="11:29" x14ac:dyDescent="0.45">
      <c r="K2719"/>
      <c r="S2719"/>
      <c r="T2719"/>
      <c r="U2719"/>
      <c r="V2719"/>
      <c r="W2719"/>
      <c r="X2719"/>
      <c r="Y2719"/>
      <c r="Z2719"/>
      <c r="AA2719"/>
      <c r="AB2719"/>
      <c r="AC2719"/>
    </row>
    <row r="2720" spans="11:29" x14ac:dyDescent="0.45">
      <c r="K2720"/>
      <c r="S2720"/>
      <c r="T2720"/>
      <c r="U2720"/>
      <c r="V2720"/>
      <c r="W2720"/>
      <c r="X2720"/>
      <c r="Y2720"/>
      <c r="Z2720"/>
      <c r="AA2720"/>
      <c r="AB2720"/>
      <c r="AC2720"/>
    </row>
    <row r="2721" spans="11:29" x14ac:dyDescent="0.45">
      <c r="K2721"/>
      <c r="S2721"/>
      <c r="T2721"/>
      <c r="U2721"/>
      <c r="V2721"/>
      <c r="W2721"/>
      <c r="X2721"/>
      <c r="Y2721"/>
      <c r="Z2721"/>
      <c r="AA2721"/>
      <c r="AB2721"/>
      <c r="AC2721"/>
    </row>
    <row r="2722" spans="11:29" x14ac:dyDescent="0.45">
      <c r="K2722"/>
      <c r="S2722"/>
      <c r="T2722"/>
      <c r="U2722"/>
      <c r="V2722"/>
      <c r="W2722"/>
      <c r="X2722"/>
      <c r="Y2722"/>
      <c r="Z2722"/>
      <c r="AA2722"/>
      <c r="AB2722"/>
      <c r="AC2722"/>
    </row>
    <row r="2723" spans="11:29" x14ac:dyDescent="0.45">
      <c r="K2723"/>
      <c r="S2723"/>
      <c r="T2723"/>
      <c r="U2723"/>
      <c r="V2723"/>
      <c r="W2723"/>
      <c r="X2723"/>
      <c r="Y2723"/>
      <c r="Z2723"/>
      <c r="AA2723"/>
      <c r="AB2723"/>
      <c r="AC2723"/>
    </row>
    <row r="2724" spans="11:29" x14ac:dyDescent="0.45">
      <c r="K2724"/>
      <c r="S2724"/>
      <c r="T2724"/>
      <c r="U2724"/>
      <c r="V2724"/>
      <c r="W2724"/>
      <c r="X2724"/>
      <c r="Y2724"/>
      <c r="Z2724"/>
      <c r="AA2724"/>
      <c r="AB2724"/>
      <c r="AC2724"/>
    </row>
    <row r="2725" spans="11:29" x14ac:dyDescent="0.45">
      <c r="K2725"/>
      <c r="S2725"/>
      <c r="T2725"/>
      <c r="U2725"/>
      <c r="V2725"/>
      <c r="W2725"/>
      <c r="X2725"/>
      <c r="Y2725"/>
      <c r="Z2725"/>
      <c r="AA2725"/>
      <c r="AB2725"/>
      <c r="AC2725"/>
    </row>
    <row r="2726" spans="11:29" x14ac:dyDescent="0.45">
      <c r="K2726"/>
      <c r="S2726"/>
      <c r="T2726"/>
      <c r="U2726"/>
      <c r="V2726"/>
      <c r="W2726"/>
      <c r="X2726"/>
      <c r="Y2726"/>
      <c r="Z2726"/>
      <c r="AA2726"/>
      <c r="AB2726"/>
      <c r="AC2726"/>
    </row>
    <row r="2727" spans="11:29" x14ac:dyDescent="0.45">
      <c r="K2727"/>
      <c r="S2727"/>
      <c r="T2727"/>
      <c r="U2727"/>
      <c r="V2727"/>
      <c r="W2727"/>
      <c r="X2727"/>
      <c r="Y2727"/>
      <c r="Z2727"/>
      <c r="AA2727"/>
      <c r="AB2727"/>
      <c r="AC2727"/>
    </row>
    <row r="2728" spans="11:29" x14ac:dyDescent="0.45">
      <c r="K2728"/>
      <c r="S2728"/>
      <c r="T2728"/>
      <c r="U2728"/>
      <c r="V2728"/>
      <c r="W2728"/>
      <c r="X2728"/>
      <c r="Y2728"/>
      <c r="Z2728"/>
      <c r="AA2728"/>
      <c r="AB2728"/>
      <c r="AC2728"/>
    </row>
    <row r="2729" spans="11:29" x14ac:dyDescent="0.45">
      <c r="K2729"/>
      <c r="S2729"/>
      <c r="T2729"/>
      <c r="U2729"/>
      <c r="V2729"/>
      <c r="W2729"/>
      <c r="X2729"/>
      <c r="Y2729"/>
      <c r="Z2729"/>
      <c r="AA2729"/>
      <c r="AB2729"/>
      <c r="AC2729"/>
    </row>
    <row r="2730" spans="11:29" x14ac:dyDescent="0.45">
      <c r="K2730"/>
      <c r="S2730"/>
      <c r="T2730"/>
      <c r="U2730"/>
      <c r="V2730"/>
      <c r="W2730"/>
      <c r="X2730"/>
      <c r="Y2730"/>
      <c r="Z2730"/>
      <c r="AA2730"/>
      <c r="AB2730"/>
      <c r="AC2730"/>
    </row>
    <row r="2731" spans="11:29" x14ac:dyDescent="0.45">
      <c r="K2731"/>
      <c r="S2731"/>
      <c r="T2731"/>
      <c r="U2731"/>
      <c r="V2731"/>
      <c r="W2731"/>
      <c r="X2731"/>
      <c r="Y2731"/>
      <c r="Z2731"/>
      <c r="AA2731"/>
      <c r="AB2731"/>
      <c r="AC2731"/>
    </row>
    <row r="2732" spans="11:29" x14ac:dyDescent="0.45">
      <c r="K2732"/>
      <c r="S2732"/>
      <c r="T2732"/>
      <c r="U2732"/>
      <c r="V2732"/>
      <c r="W2732"/>
      <c r="X2732"/>
      <c r="Y2732"/>
      <c r="Z2732"/>
      <c r="AA2732"/>
      <c r="AB2732"/>
      <c r="AC2732"/>
    </row>
    <row r="2733" spans="11:29" x14ac:dyDescent="0.45">
      <c r="K2733"/>
      <c r="S2733"/>
      <c r="T2733"/>
      <c r="U2733"/>
      <c r="V2733"/>
      <c r="W2733"/>
      <c r="X2733"/>
      <c r="Y2733"/>
      <c r="Z2733"/>
      <c r="AA2733"/>
      <c r="AB2733"/>
      <c r="AC2733"/>
    </row>
    <row r="2734" spans="11:29" x14ac:dyDescent="0.45">
      <c r="K2734"/>
      <c r="S2734"/>
      <c r="T2734"/>
      <c r="U2734"/>
      <c r="V2734"/>
      <c r="W2734"/>
      <c r="X2734"/>
      <c r="Y2734"/>
      <c r="Z2734"/>
      <c r="AA2734"/>
      <c r="AB2734"/>
      <c r="AC2734"/>
    </row>
    <row r="2735" spans="11:29" x14ac:dyDescent="0.45">
      <c r="K2735"/>
      <c r="S2735"/>
      <c r="T2735"/>
      <c r="U2735"/>
      <c r="V2735"/>
      <c r="W2735"/>
      <c r="X2735"/>
      <c r="Y2735"/>
      <c r="Z2735"/>
      <c r="AA2735"/>
      <c r="AB2735"/>
      <c r="AC2735"/>
    </row>
    <row r="2736" spans="11:29" x14ac:dyDescent="0.45">
      <c r="K2736"/>
      <c r="S2736"/>
      <c r="T2736"/>
      <c r="U2736"/>
      <c r="V2736"/>
      <c r="W2736"/>
      <c r="X2736"/>
      <c r="Y2736"/>
      <c r="Z2736"/>
      <c r="AA2736"/>
      <c r="AB2736"/>
      <c r="AC2736"/>
    </row>
    <row r="2737" spans="11:29" x14ac:dyDescent="0.45">
      <c r="K2737"/>
      <c r="S2737"/>
      <c r="T2737"/>
      <c r="U2737"/>
      <c r="V2737"/>
      <c r="W2737"/>
      <c r="X2737"/>
      <c r="Y2737"/>
      <c r="Z2737"/>
      <c r="AA2737"/>
      <c r="AB2737"/>
      <c r="AC2737"/>
    </row>
    <row r="2738" spans="11:29" x14ac:dyDescent="0.45">
      <c r="K2738"/>
      <c r="S2738"/>
      <c r="T2738"/>
      <c r="U2738"/>
      <c r="V2738"/>
      <c r="W2738"/>
      <c r="X2738"/>
      <c r="Y2738"/>
      <c r="Z2738"/>
      <c r="AA2738"/>
      <c r="AB2738"/>
      <c r="AC2738"/>
    </row>
    <row r="2739" spans="11:29" x14ac:dyDescent="0.45">
      <c r="K2739"/>
      <c r="S2739"/>
      <c r="T2739"/>
      <c r="U2739"/>
      <c r="V2739"/>
      <c r="W2739"/>
      <c r="X2739"/>
      <c r="Y2739"/>
      <c r="Z2739"/>
      <c r="AA2739"/>
      <c r="AB2739"/>
      <c r="AC2739"/>
    </row>
    <row r="2740" spans="11:29" x14ac:dyDescent="0.45">
      <c r="K2740"/>
      <c r="S2740"/>
      <c r="T2740"/>
      <c r="U2740"/>
      <c r="V2740"/>
      <c r="W2740"/>
      <c r="X2740"/>
      <c r="Y2740"/>
      <c r="Z2740"/>
      <c r="AA2740"/>
      <c r="AB2740"/>
      <c r="AC2740"/>
    </row>
    <row r="2741" spans="11:29" x14ac:dyDescent="0.45">
      <c r="K2741"/>
      <c r="S2741"/>
      <c r="T2741"/>
      <c r="U2741"/>
      <c r="V2741"/>
      <c r="W2741"/>
      <c r="X2741"/>
      <c r="Y2741"/>
      <c r="Z2741"/>
      <c r="AA2741"/>
      <c r="AB2741"/>
      <c r="AC2741"/>
    </row>
    <row r="2742" spans="11:29" x14ac:dyDescent="0.45">
      <c r="K2742"/>
      <c r="S2742"/>
      <c r="T2742"/>
      <c r="U2742"/>
      <c r="V2742"/>
      <c r="W2742"/>
      <c r="X2742"/>
      <c r="Y2742"/>
      <c r="Z2742"/>
      <c r="AA2742"/>
      <c r="AB2742"/>
      <c r="AC2742"/>
    </row>
    <row r="2743" spans="11:29" x14ac:dyDescent="0.45">
      <c r="K2743"/>
      <c r="S2743"/>
      <c r="T2743"/>
      <c r="U2743"/>
      <c r="V2743"/>
      <c r="W2743"/>
      <c r="X2743"/>
      <c r="Y2743"/>
      <c r="Z2743"/>
      <c r="AA2743"/>
      <c r="AB2743"/>
      <c r="AC2743"/>
    </row>
    <row r="2744" spans="11:29" x14ac:dyDescent="0.45">
      <c r="K2744"/>
      <c r="S2744"/>
      <c r="T2744"/>
      <c r="U2744"/>
      <c r="V2744"/>
      <c r="W2744"/>
      <c r="X2744"/>
      <c r="Y2744"/>
      <c r="Z2744"/>
      <c r="AA2744"/>
      <c r="AB2744"/>
      <c r="AC2744"/>
    </row>
    <row r="2745" spans="11:29" x14ac:dyDescent="0.45">
      <c r="K2745"/>
      <c r="S2745"/>
      <c r="T2745"/>
      <c r="U2745"/>
      <c r="V2745"/>
      <c r="W2745"/>
      <c r="X2745"/>
      <c r="Y2745"/>
      <c r="Z2745"/>
      <c r="AA2745"/>
      <c r="AB2745"/>
      <c r="AC2745"/>
    </row>
    <row r="2746" spans="11:29" x14ac:dyDescent="0.45">
      <c r="K2746"/>
      <c r="S2746"/>
      <c r="T2746"/>
      <c r="U2746"/>
      <c r="V2746"/>
      <c r="W2746"/>
      <c r="X2746"/>
      <c r="Y2746"/>
      <c r="Z2746"/>
      <c r="AA2746"/>
      <c r="AB2746"/>
      <c r="AC2746"/>
    </row>
    <row r="2747" spans="11:29" x14ac:dyDescent="0.45">
      <c r="K2747"/>
      <c r="S2747"/>
      <c r="T2747"/>
      <c r="U2747"/>
      <c r="V2747"/>
      <c r="W2747"/>
      <c r="X2747"/>
      <c r="Y2747"/>
      <c r="Z2747"/>
      <c r="AA2747"/>
      <c r="AB2747"/>
      <c r="AC2747"/>
    </row>
    <row r="2748" spans="11:29" x14ac:dyDescent="0.45">
      <c r="K2748"/>
      <c r="S2748"/>
      <c r="T2748"/>
      <c r="U2748"/>
      <c r="V2748"/>
      <c r="W2748"/>
      <c r="X2748"/>
      <c r="Y2748"/>
      <c r="Z2748"/>
      <c r="AA2748"/>
      <c r="AB2748"/>
      <c r="AC2748"/>
    </row>
    <row r="2749" spans="11:29" x14ac:dyDescent="0.45">
      <c r="K2749"/>
      <c r="S2749"/>
      <c r="T2749"/>
      <c r="U2749"/>
      <c r="V2749"/>
      <c r="W2749"/>
      <c r="X2749"/>
      <c r="Y2749"/>
      <c r="Z2749"/>
      <c r="AA2749"/>
      <c r="AB2749"/>
      <c r="AC2749"/>
    </row>
    <row r="2750" spans="11:29" x14ac:dyDescent="0.45">
      <c r="K2750"/>
      <c r="S2750"/>
      <c r="T2750"/>
      <c r="U2750"/>
      <c r="V2750"/>
      <c r="W2750"/>
      <c r="X2750"/>
      <c r="Y2750"/>
      <c r="Z2750"/>
      <c r="AA2750"/>
      <c r="AB2750"/>
      <c r="AC2750"/>
    </row>
    <row r="2751" spans="11:29" x14ac:dyDescent="0.45">
      <c r="K2751"/>
      <c r="S2751"/>
      <c r="T2751"/>
      <c r="U2751"/>
      <c r="V2751"/>
      <c r="W2751"/>
      <c r="X2751"/>
      <c r="Y2751"/>
      <c r="Z2751"/>
      <c r="AA2751"/>
      <c r="AB2751"/>
      <c r="AC2751"/>
    </row>
    <row r="2752" spans="11:29" x14ac:dyDescent="0.45">
      <c r="K2752"/>
      <c r="S2752"/>
      <c r="T2752"/>
      <c r="U2752"/>
      <c r="V2752"/>
      <c r="W2752"/>
      <c r="X2752"/>
      <c r="Y2752"/>
      <c r="Z2752"/>
      <c r="AA2752"/>
      <c r="AB2752"/>
      <c r="AC2752"/>
    </row>
    <row r="2753" spans="11:29" x14ac:dyDescent="0.45">
      <c r="K2753"/>
      <c r="S2753"/>
      <c r="T2753"/>
      <c r="U2753"/>
      <c r="V2753"/>
      <c r="W2753"/>
      <c r="X2753"/>
      <c r="Y2753"/>
      <c r="Z2753"/>
      <c r="AA2753"/>
      <c r="AB2753"/>
      <c r="AC2753"/>
    </row>
    <row r="2754" spans="11:29" x14ac:dyDescent="0.45">
      <c r="K2754"/>
      <c r="S2754"/>
      <c r="T2754"/>
      <c r="U2754"/>
      <c r="V2754"/>
      <c r="W2754"/>
      <c r="X2754"/>
      <c r="Y2754"/>
      <c r="Z2754"/>
      <c r="AA2754"/>
      <c r="AB2754"/>
      <c r="AC2754"/>
    </row>
    <row r="2755" spans="11:29" x14ac:dyDescent="0.45">
      <c r="K2755"/>
      <c r="S2755"/>
      <c r="T2755"/>
      <c r="U2755"/>
      <c r="V2755"/>
      <c r="W2755"/>
      <c r="X2755"/>
      <c r="Y2755"/>
      <c r="Z2755"/>
      <c r="AA2755"/>
      <c r="AB2755"/>
      <c r="AC2755"/>
    </row>
    <row r="2756" spans="11:29" x14ac:dyDescent="0.45">
      <c r="K2756"/>
      <c r="S2756"/>
      <c r="T2756"/>
      <c r="U2756"/>
      <c r="V2756"/>
      <c r="W2756"/>
      <c r="X2756"/>
      <c r="Y2756"/>
      <c r="Z2756"/>
      <c r="AA2756"/>
      <c r="AB2756"/>
      <c r="AC2756"/>
    </row>
    <row r="2757" spans="11:29" x14ac:dyDescent="0.45">
      <c r="K2757"/>
      <c r="S2757"/>
      <c r="T2757"/>
      <c r="U2757"/>
      <c r="V2757"/>
      <c r="W2757"/>
      <c r="X2757"/>
      <c r="Y2757"/>
      <c r="Z2757"/>
      <c r="AA2757"/>
      <c r="AB2757"/>
      <c r="AC2757"/>
    </row>
    <row r="2758" spans="11:29" x14ac:dyDescent="0.45">
      <c r="K2758"/>
      <c r="S2758"/>
      <c r="T2758"/>
      <c r="U2758"/>
      <c r="V2758"/>
      <c r="W2758"/>
      <c r="X2758"/>
      <c r="Y2758"/>
      <c r="Z2758"/>
      <c r="AA2758"/>
      <c r="AB2758"/>
      <c r="AC2758"/>
    </row>
    <row r="2759" spans="11:29" x14ac:dyDescent="0.45">
      <c r="K2759"/>
      <c r="S2759"/>
      <c r="T2759"/>
      <c r="U2759"/>
      <c r="V2759"/>
      <c r="W2759"/>
      <c r="X2759"/>
      <c r="Y2759"/>
      <c r="Z2759"/>
      <c r="AA2759"/>
      <c r="AB2759"/>
      <c r="AC2759"/>
    </row>
    <row r="2760" spans="11:29" x14ac:dyDescent="0.45">
      <c r="K2760"/>
      <c r="S2760"/>
      <c r="T2760"/>
      <c r="U2760"/>
      <c r="V2760"/>
      <c r="W2760"/>
      <c r="X2760"/>
      <c r="Y2760"/>
      <c r="Z2760"/>
      <c r="AA2760"/>
      <c r="AB2760"/>
      <c r="AC2760"/>
    </row>
    <row r="2761" spans="11:29" x14ac:dyDescent="0.45">
      <c r="K2761"/>
      <c r="S2761"/>
      <c r="T2761"/>
      <c r="U2761"/>
      <c r="V2761"/>
      <c r="W2761"/>
      <c r="X2761"/>
      <c r="Y2761"/>
      <c r="Z2761"/>
      <c r="AA2761"/>
      <c r="AB2761"/>
      <c r="AC2761"/>
    </row>
    <row r="2762" spans="11:29" x14ac:dyDescent="0.45">
      <c r="K2762"/>
      <c r="S2762"/>
      <c r="T2762"/>
      <c r="U2762"/>
      <c r="V2762"/>
      <c r="W2762"/>
      <c r="X2762"/>
      <c r="Y2762"/>
      <c r="Z2762"/>
      <c r="AA2762"/>
      <c r="AB2762"/>
      <c r="AC2762"/>
    </row>
    <row r="2763" spans="11:29" x14ac:dyDescent="0.45">
      <c r="K2763"/>
      <c r="S2763"/>
      <c r="T2763"/>
      <c r="U2763"/>
      <c r="V2763"/>
      <c r="W2763"/>
      <c r="X2763"/>
      <c r="Y2763"/>
      <c r="Z2763"/>
      <c r="AA2763"/>
      <c r="AB2763"/>
      <c r="AC2763"/>
    </row>
    <row r="2764" spans="11:29" x14ac:dyDescent="0.45">
      <c r="K2764"/>
      <c r="S2764"/>
      <c r="T2764"/>
      <c r="U2764"/>
      <c r="V2764"/>
      <c r="W2764"/>
      <c r="X2764"/>
      <c r="Y2764"/>
      <c r="Z2764"/>
      <c r="AA2764"/>
      <c r="AB2764"/>
      <c r="AC2764"/>
    </row>
    <row r="2765" spans="11:29" x14ac:dyDescent="0.45">
      <c r="K2765"/>
      <c r="S2765"/>
      <c r="T2765"/>
      <c r="U2765"/>
      <c r="V2765"/>
      <c r="W2765"/>
      <c r="X2765"/>
      <c r="Y2765"/>
      <c r="Z2765"/>
      <c r="AA2765"/>
      <c r="AB2765"/>
      <c r="AC2765"/>
    </row>
    <row r="2766" spans="11:29" x14ac:dyDescent="0.45">
      <c r="K2766"/>
      <c r="S2766"/>
      <c r="T2766"/>
      <c r="U2766"/>
      <c r="V2766"/>
      <c r="W2766"/>
      <c r="X2766"/>
      <c r="Y2766"/>
      <c r="Z2766"/>
      <c r="AA2766"/>
      <c r="AB2766"/>
      <c r="AC2766"/>
    </row>
    <row r="2767" spans="11:29" x14ac:dyDescent="0.45">
      <c r="K2767"/>
      <c r="S2767"/>
      <c r="T2767"/>
      <c r="U2767"/>
      <c r="V2767"/>
      <c r="W2767"/>
      <c r="X2767"/>
      <c r="Y2767"/>
      <c r="Z2767"/>
      <c r="AA2767"/>
      <c r="AB2767"/>
      <c r="AC2767"/>
    </row>
    <row r="2768" spans="11:29" x14ac:dyDescent="0.45">
      <c r="K2768"/>
      <c r="S2768"/>
      <c r="T2768"/>
      <c r="U2768"/>
      <c r="V2768"/>
      <c r="W2768"/>
      <c r="X2768"/>
      <c r="Y2768"/>
      <c r="Z2768"/>
      <c r="AA2768"/>
      <c r="AB2768"/>
      <c r="AC2768"/>
    </row>
    <row r="2769" spans="11:29" x14ac:dyDescent="0.45">
      <c r="K2769"/>
      <c r="S2769"/>
      <c r="T2769"/>
      <c r="U2769"/>
      <c r="V2769"/>
      <c r="W2769"/>
      <c r="X2769"/>
      <c r="Y2769"/>
      <c r="Z2769"/>
      <c r="AA2769"/>
      <c r="AB2769"/>
      <c r="AC2769"/>
    </row>
    <row r="2770" spans="11:29" x14ac:dyDescent="0.45">
      <c r="K2770"/>
      <c r="S2770"/>
      <c r="T2770"/>
      <c r="U2770"/>
      <c r="V2770"/>
      <c r="W2770"/>
      <c r="X2770"/>
      <c r="Y2770"/>
      <c r="Z2770"/>
      <c r="AA2770"/>
      <c r="AB2770"/>
      <c r="AC2770"/>
    </row>
    <row r="2771" spans="11:29" x14ac:dyDescent="0.45">
      <c r="K2771"/>
      <c r="S2771"/>
      <c r="T2771"/>
      <c r="U2771"/>
      <c r="V2771"/>
      <c r="W2771"/>
      <c r="X2771"/>
      <c r="Y2771"/>
      <c r="Z2771"/>
      <c r="AA2771"/>
      <c r="AB2771"/>
      <c r="AC2771"/>
    </row>
    <row r="2772" spans="11:29" x14ac:dyDescent="0.45">
      <c r="K2772"/>
      <c r="S2772"/>
      <c r="T2772"/>
      <c r="U2772"/>
      <c r="V2772"/>
      <c r="W2772"/>
      <c r="X2772"/>
      <c r="Y2772"/>
      <c r="Z2772"/>
      <c r="AA2772"/>
      <c r="AB2772"/>
      <c r="AC2772"/>
    </row>
    <row r="2773" spans="11:29" x14ac:dyDescent="0.45">
      <c r="K2773"/>
      <c r="S2773"/>
      <c r="T2773"/>
      <c r="U2773"/>
      <c r="V2773"/>
      <c r="W2773"/>
      <c r="X2773"/>
      <c r="Y2773"/>
      <c r="Z2773"/>
      <c r="AA2773"/>
      <c r="AB2773"/>
      <c r="AC2773"/>
    </row>
    <row r="2774" spans="11:29" x14ac:dyDescent="0.45">
      <c r="K2774"/>
      <c r="S2774"/>
      <c r="T2774"/>
      <c r="U2774"/>
      <c r="V2774"/>
      <c r="W2774"/>
      <c r="X2774"/>
      <c r="Y2774"/>
      <c r="Z2774"/>
      <c r="AA2774"/>
      <c r="AB2774"/>
      <c r="AC2774"/>
    </row>
    <row r="2775" spans="11:29" x14ac:dyDescent="0.45">
      <c r="K2775"/>
      <c r="S2775"/>
      <c r="T2775"/>
      <c r="U2775"/>
      <c r="V2775"/>
      <c r="W2775"/>
      <c r="X2775"/>
      <c r="Y2775"/>
      <c r="Z2775"/>
      <c r="AA2775"/>
      <c r="AB2775"/>
      <c r="AC2775"/>
    </row>
    <row r="2776" spans="11:29" x14ac:dyDescent="0.45">
      <c r="K2776"/>
      <c r="S2776"/>
      <c r="T2776"/>
      <c r="U2776"/>
      <c r="V2776"/>
      <c r="W2776"/>
      <c r="X2776"/>
      <c r="Y2776"/>
      <c r="Z2776"/>
      <c r="AA2776"/>
      <c r="AB2776"/>
      <c r="AC2776"/>
    </row>
    <row r="2777" spans="11:29" x14ac:dyDescent="0.45">
      <c r="K2777"/>
      <c r="S2777"/>
      <c r="T2777"/>
      <c r="U2777"/>
      <c r="V2777"/>
      <c r="W2777"/>
      <c r="X2777"/>
      <c r="Y2777"/>
      <c r="Z2777"/>
      <c r="AA2777"/>
      <c r="AB2777"/>
      <c r="AC2777"/>
    </row>
    <row r="2778" spans="11:29" x14ac:dyDescent="0.45">
      <c r="K2778"/>
      <c r="S2778"/>
      <c r="T2778"/>
      <c r="U2778"/>
      <c r="V2778"/>
      <c r="W2778"/>
      <c r="X2778"/>
      <c r="Y2778"/>
      <c r="Z2778"/>
      <c r="AA2778"/>
      <c r="AB2778"/>
      <c r="AC2778"/>
    </row>
    <row r="2779" spans="11:29" x14ac:dyDescent="0.45">
      <c r="K2779"/>
      <c r="S2779"/>
      <c r="T2779"/>
      <c r="U2779"/>
      <c r="V2779"/>
      <c r="W2779"/>
      <c r="X2779"/>
      <c r="Y2779"/>
      <c r="Z2779"/>
      <c r="AA2779"/>
      <c r="AB2779"/>
      <c r="AC2779"/>
    </row>
    <row r="2780" spans="11:29" x14ac:dyDescent="0.45">
      <c r="K2780"/>
      <c r="S2780"/>
      <c r="T2780"/>
      <c r="U2780"/>
      <c r="V2780"/>
      <c r="W2780"/>
      <c r="X2780"/>
      <c r="Y2780"/>
      <c r="Z2780"/>
      <c r="AA2780"/>
      <c r="AB2780"/>
      <c r="AC2780"/>
    </row>
    <row r="2781" spans="11:29" x14ac:dyDescent="0.45">
      <c r="K2781"/>
      <c r="S2781"/>
      <c r="T2781"/>
      <c r="U2781"/>
      <c r="V2781"/>
      <c r="W2781"/>
      <c r="X2781"/>
      <c r="Y2781"/>
      <c r="Z2781"/>
      <c r="AA2781"/>
      <c r="AB2781"/>
      <c r="AC2781"/>
    </row>
    <row r="2782" spans="11:29" x14ac:dyDescent="0.45">
      <c r="K2782"/>
      <c r="S2782"/>
      <c r="T2782"/>
      <c r="U2782"/>
      <c r="V2782"/>
      <c r="W2782"/>
      <c r="X2782"/>
      <c r="Y2782"/>
      <c r="Z2782"/>
      <c r="AA2782"/>
      <c r="AB2782"/>
      <c r="AC2782"/>
    </row>
    <row r="2783" spans="11:29" x14ac:dyDescent="0.45">
      <c r="K2783"/>
      <c r="S2783"/>
      <c r="T2783"/>
      <c r="U2783"/>
      <c r="V2783"/>
      <c r="W2783"/>
      <c r="X2783"/>
      <c r="Y2783"/>
      <c r="Z2783"/>
      <c r="AA2783"/>
      <c r="AB2783"/>
      <c r="AC2783"/>
    </row>
    <row r="2784" spans="11:29" x14ac:dyDescent="0.45">
      <c r="K2784"/>
      <c r="S2784"/>
      <c r="T2784"/>
      <c r="U2784"/>
      <c r="V2784"/>
      <c r="W2784"/>
      <c r="X2784"/>
      <c r="Y2784"/>
      <c r="Z2784"/>
      <c r="AA2784"/>
      <c r="AB2784"/>
      <c r="AC2784"/>
    </row>
    <row r="2785" spans="11:29" x14ac:dyDescent="0.45">
      <c r="K2785"/>
      <c r="S2785"/>
      <c r="T2785"/>
      <c r="U2785"/>
      <c r="V2785"/>
      <c r="W2785"/>
      <c r="X2785"/>
      <c r="Y2785"/>
      <c r="Z2785"/>
      <c r="AA2785"/>
      <c r="AB2785"/>
      <c r="AC2785"/>
    </row>
    <row r="2786" spans="11:29" x14ac:dyDescent="0.45">
      <c r="K2786"/>
      <c r="S2786"/>
      <c r="T2786"/>
      <c r="U2786"/>
      <c r="V2786"/>
      <c r="W2786"/>
      <c r="X2786"/>
      <c r="Y2786"/>
      <c r="Z2786"/>
      <c r="AA2786"/>
      <c r="AB2786"/>
      <c r="AC2786"/>
    </row>
    <row r="2787" spans="11:29" x14ac:dyDescent="0.45">
      <c r="K2787"/>
      <c r="S2787"/>
      <c r="T2787"/>
      <c r="U2787"/>
      <c r="V2787"/>
      <c r="W2787"/>
      <c r="X2787"/>
      <c r="Y2787"/>
      <c r="Z2787"/>
      <c r="AA2787"/>
      <c r="AB2787"/>
      <c r="AC2787"/>
    </row>
    <row r="2788" spans="11:29" x14ac:dyDescent="0.45">
      <c r="K2788"/>
      <c r="S2788"/>
      <c r="T2788"/>
      <c r="U2788"/>
      <c r="V2788"/>
      <c r="W2788"/>
      <c r="X2788"/>
      <c r="Y2788"/>
      <c r="Z2788"/>
      <c r="AA2788"/>
      <c r="AB2788"/>
      <c r="AC2788"/>
    </row>
    <row r="2789" spans="11:29" x14ac:dyDescent="0.45">
      <c r="K2789"/>
      <c r="S2789"/>
      <c r="T2789"/>
      <c r="U2789"/>
      <c r="V2789"/>
      <c r="W2789"/>
      <c r="X2789"/>
      <c r="Y2789"/>
      <c r="Z2789"/>
      <c r="AA2789"/>
      <c r="AB2789"/>
      <c r="AC2789"/>
    </row>
    <row r="2790" spans="11:29" x14ac:dyDescent="0.45">
      <c r="K2790"/>
      <c r="S2790"/>
      <c r="T2790"/>
      <c r="U2790"/>
      <c r="V2790"/>
      <c r="W2790"/>
      <c r="X2790"/>
      <c r="Y2790"/>
      <c r="Z2790"/>
      <c r="AA2790"/>
      <c r="AB2790"/>
      <c r="AC2790"/>
    </row>
    <row r="2791" spans="11:29" x14ac:dyDescent="0.45">
      <c r="K2791"/>
      <c r="S2791"/>
      <c r="T2791"/>
      <c r="U2791"/>
      <c r="V2791"/>
      <c r="W2791"/>
      <c r="X2791"/>
      <c r="Y2791"/>
      <c r="Z2791"/>
      <c r="AA2791"/>
      <c r="AB2791"/>
      <c r="AC2791"/>
    </row>
    <row r="2792" spans="11:29" x14ac:dyDescent="0.45">
      <c r="K2792"/>
      <c r="S2792"/>
      <c r="T2792"/>
      <c r="U2792"/>
      <c r="V2792"/>
      <c r="W2792"/>
      <c r="X2792"/>
      <c r="Y2792"/>
      <c r="Z2792"/>
      <c r="AA2792"/>
      <c r="AB2792"/>
      <c r="AC2792"/>
    </row>
    <row r="2793" spans="11:29" x14ac:dyDescent="0.45">
      <c r="K2793"/>
      <c r="S2793"/>
      <c r="T2793"/>
      <c r="U2793"/>
      <c r="V2793"/>
      <c r="W2793"/>
      <c r="X2793"/>
      <c r="Y2793"/>
      <c r="Z2793"/>
      <c r="AA2793"/>
      <c r="AB2793"/>
      <c r="AC2793"/>
    </row>
    <row r="2794" spans="11:29" x14ac:dyDescent="0.45">
      <c r="K2794"/>
      <c r="S2794"/>
      <c r="T2794"/>
      <c r="U2794"/>
      <c r="V2794"/>
      <c r="W2794"/>
      <c r="X2794"/>
      <c r="Y2794"/>
      <c r="Z2794"/>
      <c r="AA2794"/>
      <c r="AB2794"/>
      <c r="AC2794"/>
    </row>
    <row r="2795" spans="11:29" x14ac:dyDescent="0.45">
      <c r="K2795"/>
      <c r="S2795"/>
      <c r="T2795"/>
      <c r="U2795"/>
      <c r="V2795"/>
      <c r="W2795"/>
      <c r="X2795"/>
      <c r="Y2795"/>
      <c r="Z2795"/>
      <c r="AA2795"/>
      <c r="AB2795"/>
      <c r="AC2795"/>
    </row>
    <row r="2796" spans="11:29" x14ac:dyDescent="0.45">
      <c r="K2796"/>
      <c r="S2796"/>
      <c r="T2796"/>
      <c r="U2796"/>
      <c r="V2796"/>
      <c r="W2796"/>
      <c r="X2796"/>
      <c r="Y2796"/>
      <c r="Z2796"/>
      <c r="AA2796"/>
      <c r="AB2796"/>
      <c r="AC2796"/>
    </row>
    <row r="2797" spans="11:29" x14ac:dyDescent="0.45">
      <c r="K2797"/>
      <c r="S2797"/>
      <c r="T2797"/>
      <c r="U2797"/>
      <c r="V2797"/>
      <c r="W2797"/>
      <c r="X2797"/>
      <c r="Y2797"/>
      <c r="Z2797"/>
      <c r="AA2797"/>
      <c r="AB2797"/>
      <c r="AC2797"/>
    </row>
    <row r="2798" spans="11:29" x14ac:dyDescent="0.45">
      <c r="K2798"/>
      <c r="S2798"/>
      <c r="T2798"/>
      <c r="U2798"/>
      <c r="V2798"/>
      <c r="W2798"/>
      <c r="X2798"/>
      <c r="Y2798"/>
      <c r="Z2798"/>
      <c r="AA2798"/>
      <c r="AB2798"/>
      <c r="AC2798"/>
    </row>
    <row r="2799" spans="11:29" x14ac:dyDescent="0.45">
      <c r="K2799"/>
      <c r="S2799"/>
      <c r="T2799"/>
      <c r="U2799"/>
      <c r="V2799"/>
      <c r="W2799"/>
      <c r="X2799"/>
      <c r="Y2799"/>
      <c r="Z2799"/>
      <c r="AA2799"/>
      <c r="AB2799"/>
      <c r="AC2799"/>
    </row>
    <row r="2800" spans="11:29" x14ac:dyDescent="0.45">
      <c r="K2800"/>
      <c r="S2800"/>
      <c r="T2800"/>
      <c r="U2800"/>
      <c r="V2800"/>
      <c r="W2800"/>
      <c r="X2800"/>
      <c r="Y2800"/>
      <c r="Z2800"/>
      <c r="AA2800"/>
      <c r="AB2800"/>
      <c r="AC2800"/>
    </row>
    <row r="2801" spans="11:29" x14ac:dyDescent="0.45">
      <c r="K2801"/>
      <c r="S2801"/>
      <c r="T2801"/>
      <c r="U2801"/>
      <c r="V2801"/>
      <c r="W2801"/>
      <c r="X2801"/>
      <c r="Y2801"/>
      <c r="Z2801"/>
      <c r="AA2801"/>
      <c r="AB2801"/>
      <c r="AC2801"/>
    </row>
    <row r="2802" spans="11:29" x14ac:dyDescent="0.45">
      <c r="K2802"/>
      <c r="S2802"/>
      <c r="T2802"/>
      <c r="U2802"/>
      <c r="V2802"/>
      <c r="W2802"/>
      <c r="X2802"/>
      <c r="Y2802"/>
      <c r="Z2802"/>
      <c r="AA2802"/>
      <c r="AB2802"/>
      <c r="AC2802"/>
    </row>
    <row r="2803" spans="11:29" x14ac:dyDescent="0.45">
      <c r="K2803"/>
      <c r="S2803"/>
      <c r="T2803"/>
      <c r="U2803"/>
      <c r="V2803"/>
      <c r="W2803"/>
      <c r="X2803"/>
      <c r="Y2803"/>
      <c r="Z2803"/>
      <c r="AA2803"/>
      <c r="AB2803"/>
      <c r="AC2803"/>
    </row>
    <row r="2804" spans="11:29" x14ac:dyDescent="0.45">
      <c r="K2804"/>
      <c r="S2804"/>
      <c r="T2804"/>
      <c r="U2804"/>
      <c r="V2804"/>
      <c r="W2804"/>
      <c r="X2804"/>
      <c r="Y2804"/>
      <c r="Z2804"/>
      <c r="AA2804"/>
      <c r="AB2804"/>
      <c r="AC2804"/>
    </row>
    <row r="2805" spans="11:29" x14ac:dyDescent="0.45">
      <c r="K2805"/>
      <c r="S2805"/>
      <c r="T2805"/>
      <c r="U2805"/>
      <c r="V2805"/>
      <c r="W2805"/>
      <c r="X2805"/>
      <c r="Y2805"/>
      <c r="Z2805"/>
      <c r="AA2805"/>
      <c r="AB2805"/>
      <c r="AC2805"/>
    </row>
    <row r="2806" spans="11:29" x14ac:dyDescent="0.45">
      <c r="K2806"/>
      <c r="S2806"/>
      <c r="T2806"/>
      <c r="U2806"/>
      <c r="V2806"/>
      <c r="W2806"/>
      <c r="X2806"/>
      <c r="Y2806"/>
      <c r="Z2806"/>
      <c r="AA2806"/>
      <c r="AB2806"/>
      <c r="AC2806"/>
    </row>
    <row r="2807" spans="11:29" x14ac:dyDescent="0.45">
      <c r="K2807"/>
      <c r="S2807"/>
      <c r="T2807"/>
      <c r="U2807"/>
      <c r="V2807"/>
      <c r="W2807"/>
      <c r="X2807"/>
      <c r="Y2807"/>
      <c r="Z2807"/>
      <c r="AA2807"/>
      <c r="AB2807"/>
      <c r="AC2807"/>
    </row>
    <row r="2808" spans="11:29" x14ac:dyDescent="0.45">
      <c r="K2808"/>
      <c r="S2808"/>
      <c r="T2808"/>
      <c r="U2808"/>
      <c r="V2808"/>
      <c r="W2808"/>
      <c r="X2808"/>
      <c r="Y2808"/>
      <c r="Z2808"/>
      <c r="AA2808"/>
      <c r="AB2808"/>
      <c r="AC2808"/>
    </row>
    <row r="2809" spans="11:29" x14ac:dyDescent="0.45">
      <c r="K2809"/>
      <c r="S2809"/>
      <c r="T2809"/>
      <c r="U2809"/>
      <c r="V2809"/>
      <c r="W2809"/>
      <c r="X2809"/>
      <c r="Y2809"/>
      <c r="Z2809"/>
      <c r="AA2809"/>
      <c r="AB2809"/>
      <c r="AC2809"/>
    </row>
    <row r="2810" spans="11:29" x14ac:dyDescent="0.45">
      <c r="K2810"/>
      <c r="S2810"/>
      <c r="T2810"/>
      <c r="U2810"/>
      <c r="V2810"/>
      <c r="W2810"/>
      <c r="X2810"/>
      <c r="Y2810"/>
      <c r="Z2810"/>
      <c r="AA2810"/>
      <c r="AB2810"/>
      <c r="AC2810"/>
    </row>
    <row r="2811" spans="11:29" x14ac:dyDescent="0.45">
      <c r="K2811"/>
      <c r="S2811"/>
      <c r="T2811"/>
      <c r="U2811"/>
      <c r="V2811"/>
      <c r="W2811"/>
      <c r="X2811"/>
      <c r="Y2811"/>
      <c r="Z2811"/>
      <c r="AA2811"/>
      <c r="AB2811"/>
      <c r="AC2811"/>
    </row>
    <row r="2812" spans="11:29" x14ac:dyDescent="0.45">
      <c r="K2812"/>
      <c r="S2812"/>
      <c r="T2812"/>
      <c r="U2812"/>
      <c r="V2812"/>
      <c r="W2812"/>
      <c r="X2812"/>
      <c r="Y2812"/>
      <c r="Z2812"/>
      <c r="AA2812"/>
      <c r="AB2812"/>
      <c r="AC2812"/>
    </row>
    <row r="2813" spans="11:29" x14ac:dyDescent="0.45">
      <c r="K2813"/>
      <c r="S2813"/>
      <c r="T2813"/>
      <c r="U2813"/>
      <c r="V2813"/>
      <c r="W2813"/>
      <c r="X2813"/>
      <c r="Y2813"/>
      <c r="Z2813"/>
      <c r="AA2813"/>
      <c r="AB2813"/>
      <c r="AC2813"/>
    </row>
    <row r="2814" spans="11:29" x14ac:dyDescent="0.45">
      <c r="K2814"/>
      <c r="S2814"/>
      <c r="T2814"/>
      <c r="U2814"/>
      <c r="V2814"/>
      <c r="W2814"/>
      <c r="X2814"/>
      <c r="Y2814"/>
      <c r="Z2814"/>
      <c r="AA2814"/>
      <c r="AB2814"/>
      <c r="AC2814"/>
    </row>
    <row r="2815" spans="11:29" x14ac:dyDescent="0.45">
      <c r="K2815"/>
      <c r="S2815"/>
      <c r="T2815"/>
      <c r="U2815"/>
      <c r="V2815"/>
      <c r="W2815"/>
      <c r="X2815"/>
      <c r="Y2815"/>
      <c r="Z2815"/>
      <c r="AA2815"/>
      <c r="AB2815"/>
      <c r="AC2815"/>
    </row>
    <row r="2816" spans="11:29" x14ac:dyDescent="0.45">
      <c r="K2816"/>
      <c r="S2816"/>
      <c r="T2816"/>
      <c r="U2816"/>
      <c r="V2816"/>
      <c r="W2816"/>
      <c r="X2816"/>
      <c r="Y2816"/>
      <c r="Z2816"/>
      <c r="AA2816"/>
      <c r="AB2816"/>
      <c r="AC2816"/>
    </row>
    <row r="2817" spans="11:29" x14ac:dyDescent="0.45">
      <c r="K2817"/>
      <c r="S2817"/>
      <c r="T2817"/>
      <c r="U2817"/>
      <c r="V2817"/>
      <c r="W2817"/>
      <c r="X2817"/>
      <c r="Y2817"/>
      <c r="Z2817"/>
      <c r="AA2817"/>
      <c r="AB2817"/>
      <c r="AC2817"/>
    </row>
    <row r="2818" spans="11:29" x14ac:dyDescent="0.45">
      <c r="K2818"/>
      <c r="S2818"/>
      <c r="T2818"/>
      <c r="U2818"/>
      <c r="V2818"/>
      <c r="W2818"/>
      <c r="X2818"/>
      <c r="Y2818"/>
      <c r="Z2818"/>
      <c r="AA2818"/>
      <c r="AB2818"/>
      <c r="AC2818"/>
    </row>
    <row r="2819" spans="11:29" x14ac:dyDescent="0.45">
      <c r="K2819"/>
      <c r="S2819"/>
      <c r="T2819"/>
      <c r="U2819"/>
      <c r="V2819"/>
      <c r="W2819"/>
      <c r="X2819"/>
      <c r="Y2819"/>
      <c r="Z2819"/>
      <c r="AA2819"/>
      <c r="AB2819"/>
      <c r="AC2819"/>
    </row>
    <row r="2820" spans="11:29" x14ac:dyDescent="0.45">
      <c r="K2820"/>
      <c r="S2820"/>
      <c r="T2820"/>
      <c r="U2820"/>
      <c r="V2820"/>
      <c r="W2820"/>
      <c r="X2820"/>
      <c r="Y2820"/>
      <c r="Z2820"/>
      <c r="AA2820"/>
      <c r="AB2820"/>
      <c r="AC2820"/>
    </row>
    <row r="2821" spans="11:29" x14ac:dyDescent="0.45">
      <c r="K2821"/>
      <c r="S2821"/>
      <c r="T2821"/>
      <c r="U2821"/>
      <c r="V2821"/>
      <c r="W2821"/>
      <c r="X2821"/>
      <c r="Y2821"/>
      <c r="Z2821"/>
      <c r="AA2821"/>
      <c r="AB2821"/>
      <c r="AC2821"/>
    </row>
    <row r="2822" spans="11:29" x14ac:dyDescent="0.45">
      <c r="K2822"/>
      <c r="S2822"/>
      <c r="T2822"/>
      <c r="U2822"/>
      <c r="V2822"/>
      <c r="W2822"/>
      <c r="X2822"/>
      <c r="Y2822"/>
      <c r="Z2822"/>
      <c r="AA2822"/>
      <c r="AB2822"/>
      <c r="AC2822"/>
    </row>
    <row r="2823" spans="11:29" x14ac:dyDescent="0.45">
      <c r="K2823"/>
      <c r="S2823"/>
      <c r="T2823"/>
      <c r="U2823"/>
      <c r="V2823"/>
      <c r="W2823"/>
      <c r="X2823"/>
      <c r="Y2823"/>
      <c r="Z2823"/>
      <c r="AA2823"/>
      <c r="AB2823"/>
      <c r="AC2823"/>
    </row>
    <row r="2824" spans="11:29" x14ac:dyDescent="0.45">
      <c r="K2824"/>
      <c r="S2824"/>
      <c r="T2824"/>
      <c r="U2824"/>
      <c r="V2824"/>
      <c r="W2824"/>
      <c r="X2824"/>
      <c r="Y2824"/>
      <c r="Z2824"/>
      <c r="AA2824"/>
      <c r="AB2824"/>
      <c r="AC2824"/>
    </row>
    <row r="2825" spans="11:29" x14ac:dyDescent="0.45">
      <c r="K2825"/>
      <c r="S2825"/>
      <c r="T2825"/>
      <c r="U2825"/>
      <c r="V2825"/>
      <c r="W2825"/>
      <c r="X2825"/>
      <c r="Y2825"/>
      <c r="Z2825"/>
      <c r="AA2825"/>
      <c r="AB2825"/>
      <c r="AC2825"/>
    </row>
    <row r="2826" spans="11:29" x14ac:dyDescent="0.45">
      <c r="K2826"/>
      <c r="S2826"/>
      <c r="T2826"/>
      <c r="U2826"/>
      <c r="V2826"/>
      <c r="W2826"/>
      <c r="X2826"/>
      <c r="Y2826"/>
      <c r="Z2826"/>
      <c r="AA2826"/>
      <c r="AB2826"/>
      <c r="AC2826"/>
    </row>
    <row r="2827" spans="11:29" x14ac:dyDescent="0.45">
      <c r="K2827"/>
      <c r="S2827"/>
      <c r="T2827"/>
      <c r="U2827"/>
      <c r="V2827"/>
      <c r="W2827"/>
      <c r="X2827"/>
      <c r="Y2827"/>
      <c r="Z2827"/>
      <c r="AA2827"/>
      <c r="AB2827"/>
      <c r="AC2827"/>
    </row>
    <row r="2828" spans="11:29" x14ac:dyDescent="0.45">
      <c r="K2828"/>
      <c r="S2828"/>
      <c r="T2828"/>
      <c r="U2828"/>
      <c r="V2828"/>
      <c r="W2828"/>
      <c r="X2828"/>
      <c r="Y2828"/>
      <c r="Z2828"/>
      <c r="AA2828"/>
      <c r="AB2828"/>
      <c r="AC2828"/>
    </row>
    <row r="2829" spans="11:29" x14ac:dyDescent="0.45">
      <c r="K2829"/>
      <c r="S2829"/>
      <c r="T2829"/>
      <c r="U2829"/>
      <c r="V2829"/>
      <c r="W2829"/>
      <c r="X2829"/>
      <c r="Y2829"/>
      <c r="Z2829"/>
      <c r="AA2829"/>
      <c r="AB2829"/>
      <c r="AC2829"/>
    </row>
    <row r="2830" spans="11:29" x14ac:dyDescent="0.45">
      <c r="K2830"/>
      <c r="S2830"/>
      <c r="T2830"/>
      <c r="U2830"/>
      <c r="V2830"/>
      <c r="W2830"/>
      <c r="X2830"/>
      <c r="Y2830"/>
      <c r="Z2830"/>
      <c r="AA2830"/>
      <c r="AB2830"/>
      <c r="AC2830"/>
    </row>
    <row r="2831" spans="11:29" x14ac:dyDescent="0.45">
      <c r="K2831"/>
      <c r="S2831"/>
      <c r="T2831"/>
      <c r="U2831"/>
      <c r="V2831"/>
      <c r="W2831"/>
      <c r="X2831"/>
      <c r="Y2831"/>
      <c r="Z2831"/>
      <c r="AA2831"/>
      <c r="AB2831"/>
      <c r="AC2831"/>
    </row>
    <row r="2832" spans="11:29" x14ac:dyDescent="0.45">
      <c r="K2832"/>
      <c r="S2832"/>
      <c r="T2832"/>
      <c r="U2832"/>
      <c r="V2832"/>
      <c r="W2832"/>
      <c r="X2832"/>
      <c r="Y2832"/>
      <c r="Z2832"/>
      <c r="AA2832"/>
      <c r="AB2832"/>
      <c r="AC2832"/>
    </row>
    <row r="2833" spans="11:29" x14ac:dyDescent="0.45">
      <c r="K2833"/>
      <c r="S2833"/>
      <c r="T2833"/>
      <c r="U2833"/>
      <c r="V2833"/>
      <c r="W2833"/>
      <c r="X2833"/>
      <c r="Y2833"/>
      <c r="Z2833"/>
      <c r="AA2833"/>
      <c r="AB2833"/>
      <c r="AC2833"/>
    </row>
    <row r="2834" spans="11:29" x14ac:dyDescent="0.45">
      <c r="K2834"/>
      <c r="S2834"/>
      <c r="T2834"/>
      <c r="U2834"/>
      <c r="V2834"/>
      <c r="W2834"/>
      <c r="X2834"/>
      <c r="Y2834"/>
      <c r="Z2834"/>
      <c r="AA2834"/>
      <c r="AB2834"/>
      <c r="AC2834"/>
    </row>
    <row r="2835" spans="11:29" x14ac:dyDescent="0.45">
      <c r="K2835"/>
      <c r="S2835"/>
      <c r="T2835"/>
      <c r="U2835"/>
      <c r="V2835"/>
      <c r="W2835"/>
      <c r="X2835"/>
      <c r="Y2835"/>
      <c r="Z2835"/>
      <c r="AA2835"/>
      <c r="AB2835"/>
      <c r="AC2835"/>
    </row>
    <row r="2836" spans="11:29" x14ac:dyDescent="0.45">
      <c r="K2836"/>
      <c r="S2836"/>
      <c r="T2836"/>
      <c r="U2836"/>
      <c r="V2836"/>
      <c r="W2836"/>
      <c r="X2836"/>
      <c r="Y2836"/>
      <c r="Z2836"/>
      <c r="AA2836"/>
      <c r="AB2836"/>
      <c r="AC2836"/>
    </row>
    <row r="2837" spans="11:29" x14ac:dyDescent="0.45">
      <c r="K2837"/>
      <c r="S2837"/>
      <c r="T2837"/>
      <c r="U2837"/>
      <c r="V2837"/>
      <c r="W2837"/>
      <c r="X2837"/>
      <c r="Y2837"/>
      <c r="Z2837"/>
      <c r="AA2837"/>
      <c r="AB2837"/>
      <c r="AC2837"/>
    </row>
    <row r="2838" spans="11:29" x14ac:dyDescent="0.45">
      <c r="K2838"/>
      <c r="S2838"/>
      <c r="T2838"/>
      <c r="U2838"/>
      <c r="V2838"/>
      <c r="W2838"/>
      <c r="X2838"/>
      <c r="Y2838"/>
      <c r="Z2838"/>
      <c r="AA2838"/>
      <c r="AB2838"/>
      <c r="AC2838"/>
    </row>
    <row r="2839" spans="11:29" x14ac:dyDescent="0.45">
      <c r="K2839"/>
      <c r="S2839"/>
      <c r="T2839"/>
      <c r="U2839"/>
      <c r="V2839"/>
      <c r="W2839"/>
      <c r="X2839"/>
      <c r="Y2839"/>
      <c r="Z2839"/>
      <c r="AA2839"/>
      <c r="AB2839"/>
      <c r="AC2839"/>
    </row>
    <row r="2840" spans="11:29" x14ac:dyDescent="0.45">
      <c r="K2840"/>
      <c r="S2840"/>
      <c r="T2840"/>
      <c r="U2840"/>
      <c r="V2840"/>
      <c r="W2840"/>
      <c r="X2840"/>
      <c r="Y2840"/>
      <c r="Z2840"/>
      <c r="AA2840"/>
      <c r="AB2840"/>
      <c r="AC2840"/>
    </row>
    <row r="2841" spans="11:29" x14ac:dyDescent="0.45">
      <c r="K2841"/>
      <c r="S2841"/>
      <c r="T2841"/>
      <c r="U2841"/>
      <c r="V2841"/>
      <c r="W2841"/>
      <c r="X2841"/>
      <c r="Y2841"/>
      <c r="Z2841"/>
      <c r="AA2841"/>
      <c r="AB2841"/>
      <c r="AC2841"/>
    </row>
    <row r="2842" spans="11:29" x14ac:dyDescent="0.45">
      <c r="K2842"/>
      <c r="S2842"/>
      <c r="T2842"/>
      <c r="U2842"/>
      <c r="V2842"/>
      <c r="W2842"/>
      <c r="X2842"/>
      <c r="Y2842"/>
      <c r="Z2842"/>
      <c r="AA2842"/>
      <c r="AB2842"/>
      <c r="AC2842"/>
    </row>
    <row r="2843" spans="11:29" x14ac:dyDescent="0.45">
      <c r="K2843"/>
      <c r="S2843"/>
      <c r="T2843"/>
      <c r="U2843"/>
      <c r="V2843"/>
      <c r="W2843"/>
      <c r="X2843"/>
      <c r="Y2843"/>
      <c r="Z2843"/>
      <c r="AA2843"/>
      <c r="AB2843"/>
      <c r="AC2843"/>
    </row>
    <row r="2844" spans="11:29" x14ac:dyDescent="0.45">
      <c r="K2844"/>
      <c r="S2844"/>
      <c r="T2844"/>
      <c r="U2844"/>
      <c r="V2844"/>
      <c r="W2844"/>
      <c r="X2844"/>
      <c r="Y2844"/>
      <c r="Z2844"/>
      <c r="AA2844"/>
      <c r="AB2844"/>
      <c r="AC2844"/>
    </row>
    <row r="2845" spans="11:29" x14ac:dyDescent="0.45">
      <c r="K2845"/>
      <c r="S2845"/>
      <c r="T2845"/>
      <c r="U2845"/>
      <c r="V2845"/>
      <c r="W2845"/>
      <c r="X2845"/>
      <c r="Y2845"/>
      <c r="Z2845"/>
      <c r="AA2845"/>
      <c r="AB2845"/>
      <c r="AC2845"/>
    </row>
    <row r="2846" spans="11:29" x14ac:dyDescent="0.45">
      <c r="K2846"/>
      <c r="S2846"/>
      <c r="T2846"/>
      <c r="U2846"/>
      <c r="V2846"/>
      <c r="W2846"/>
      <c r="X2846"/>
      <c r="Y2846"/>
      <c r="Z2846"/>
      <c r="AA2846"/>
      <c r="AB2846"/>
      <c r="AC2846"/>
    </row>
    <row r="2847" spans="11:29" x14ac:dyDescent="0.45">
      <c r="K2847"/>
      <c r="S2847"/>
      <c r="T2847"/>
      <c r="U2847"/>
      <c r="V2847"/>
      <c r="W2847"/>
      <c r="X2847"/>
      <c r="Y2847"/>
      <c r="Z2847"/>
      <c r="AA2847"/>
      <c r="AB2847"/>
      <c r="AC2847"/>
    </row>
    <row r="2848" spans="11:29" x14ac:dyDescent="0.45">
      <c r="K2848"/>
      <c r="S2848"/>
      <c r="T2848"/>
      <c r="U2848"/>
      <c r="V2848"/>
      <c r="W2848"/>
      <c r="X2848"/>
      <c r="Y2848"/>
      <c r="Z2848"/>
      <c r="AA2848"/>
      <c r="AB2848"/>
      <c r="AC2848"/>
    </row>
    <row r="2849" spans="11:29" x14ac:dyDescent="0.45">
      <c r="K2849"/>
      <c r="S2849"/>
      <c r="T2849"/>
      <c r="U2849"/>
      <c r="V2849"/>
      <c r="W2849"/>
      <c r="X2849"/>
      <c r="Y2849"/>
      <c r="Z2849"/>
      <c r="AA2849"/>
      <c r="AB2849"/>
      <c r="AC2849"/>
    </row>
    <row r="2850" spans="11:29" x14ac:dyDescent="0.45">
      <c r="K2850"/>
      <c r="S2850"/>
      <c r="T2850"/>
      <c r="U2850"/>
      <c r="V2850"/>
      <c r="W2850"/>
      <c r="X2850"/>
      <c r="Y2850"/>
      <c r="Z2850"/>
      <c r="AA2850"/>
      <c r="AB2850"/>
      <c r="AC2850"/>
    </row>
    <row r="2851" spans="11:29" x14ac:dyDescent="0.45">
      <c r="K2851"/>
      <c r="S2851"/>
      <c r="T2851"/>
      <c r="U2851"/>
      <c r="V2851"/>
      <c r="W2851"/>
      <c r="X2851"/>
      <c r="Y2851"/>
      <c r="Z2851"/>
      <c r="AA2851"/>
      <c r="AB2851"/>
      <c r="AC2851"/>
    </row>
    <row r="2852" spans="11:29" x14ac:dyDescent="0.45">
      <c r="K2852"/>
      <c r="S2852"/>
      <c r="T2852"/>
      <c r="U2852"/>
      <c r="V2852"/>
      <c r="W2852"/>
      <c r="X2852"/>
      <c r="Y2852"/>
      <c r="Z2852"/>
      <c r="AA2852"/>
      <c r="AB2852"/>
      <c r="AC2852"/>
    </row>
    <row r="2853" spans="11:29" x14ac:dyDescent="0.45">
      <c r="K2853"/>
      <c r="S2853"/>
      <c r="T2853"/>
      <c r="U2853"/>
      <c r="V2853"/>
      <c r="W2853"/>
      <c r="X2853"/>
      <c r="Y2853"/>
      <c r="Z2853"/>
      <c r="AA2853"/>
      <c r="AB2853"/>
      <c r="AC2853"/>
    </row>
    <row r="2854" spans="11:29" x14ac:dyDescent="0.45">
      <c r="K2854"/>
      <c r="S2854"/>
      <c r="T2854"/>
      <c r="U2854"/>
      <c r="V2854"/>
      <c r="W2854"/>
      <c r="X2854"/>
      <c r="Y2854"/>
      <c r="Z2854"/>
      <c r="AA2854"/>
      <c r="AB2854"/>
      <c r="AC2854"/>
    </row>
    <row r="2855" spans="11:29" x14ac:dyDescent="0.45">
      <c r="K2855"/>
      <c r="S2855"/>
      <c r="T2855"/>
      <c r="U2855"/>
      <c r="V2855"/>
      <c r="W2855"/>
      <c r="X2855"/>
      <c r="Y2855"/>
      <c r="Z2855"/>
      <c r="AA2855"/>
      <c r="AB2855"/>
      <c r="AC2855"/>
    </row>
    <row r="2856" spans="11:29" x14ac:dyDescent="0.45">
      <c r="K2856"/>
      <c r="S2856"/>
      <c r="T2856"/>
      <c r="U2856"/>
      <c r="V2856"/>
      <c r="W2856"/>
      <c r="X2856"/>
      <c r="Y2856"/>
      <c r="Z2856"/>
      <c r="AA2856"/>
      <c r="AB2856"/>
      <c r="AC2856"/>
    </row>
    <row r="2857" spans="11:29" x14ac:dyDescent="0.45">
      <c r="K2857"/>
      <c r="S2857"/>
      <c r="T2857"/>
      <c r="U2857"/>
      <c r="V2857"/>
      <c r="W2857"/>
      <c r="X2857"/>
      <c r="Y2857"/>
      <c r="Z2857"/>
      <c r="AA2857"/>
      <c r="AB2857"/>
      <c r="AC2857"/>
    </row>
    <row r="2858" spans="11:29" x14ac:dyDescent="0.45">
      <c r="K2858"/>
      <c r="S2858"/>
      <c r="T2858"/>
      <c r="U2858"/>
      <c r="V2858"/>
      <c r="W2858"/>
      <c r="X2858"/>
      <c r="Y2858"/>
      <c r="Z2858"/>
      <c r="AA2858"/>
      <c r="AB2858"/>
      <c r="AC2858"/>
    </row>
    <row r="2859" spans="11:29" x14ac:dyDescent="0.45">
      <c r="K2859"/>
      <c r="S2859"/>
      <c r="T2859"/>
      <c r="U2859"/>
      <c r="V2859"/>
      <c r="W2859"/>
      <c r="X2859"/>
      <c r="Y2859"/>
      <c r="Z2859"/>
      <c r="AA2859"/>
      <c r="AB2859"/>
      <c r="AC2859"/>
    </row>
    <row r="2860" spans="11:29" x14ac:dyDescent="0.45">
      <c r="K2860"/>
      <c r="S2860"/>
      <c r="T2860"/>
      <c r="U2860"/>
      <c r="V2860"/>
      <c r="W2860"/>
      <c r="X2860"/>
      <c r="Y2860"/>
      <c r="Z2860"/>
      <c r="AA2860"/>
      <c r="AB2860"/>
      <c r="AC2860"/>
    </row>
    <row r="2861" spans="11:29" x14ac:dyDescent="0.45">
      <c r="K2861"/>
      <c r="S2861"/>
      <c r="T2861"/>
      <c r="U2861"/>
      <c r="V2861"/>
      <c r="W2861"/>
      <c r="X2861"/>
      <c r="Y2861"/>
      <c r="Z2861"/>
      <c r="AA2861"/>
      <c r="AB2861"/>
      <c r="AC2861"/>
    </row>
    <row r="2862" spans="11:29" x14ac:dyDescent="0.45">
      <c r="K2862"/>
      <c r="S2862"/>
      <c r="T2862"/>
      <c r="U2862"/>
      <c r="V2862"/>
      <c r="W2862"/>
      <c r="X2862"/>
      <c r="Y2862"/>
      <c r="Z2862"/>
      <c r="AA2862"/>
      <c r="AB2862"/>
      <c r="AC2862"/>
    </row>
    <row r="2863" spans="11:29" x14ac:dyDescent="0.45">
      <c r="K2863"/>
      <c r="S2863"/>
      <c r="T2863"/>
      <c r="U2863"/>
      <c r="V2863"/>
      <c r="W2863"/>
      <c r="X2863"/>
      <c r="Y2863"/>
      <c r="Z2863"/>
      <c r="AA2863"/>
      <c r="AB2863"/>
      <c r="AC2863"/>
    </row>
    <row r="2864" spans="11:29" x14ac:dyDescent="0.45">
      <c r="K2864"/>
      <c r="S2864"/>
      <c r="T2864"/>
      <c r="U2864"/>
      <c r="V2864"/>
      <c r="W2864"/>
      <c r="X2864"/>
      <c r="Y2864"/>
      <c r="Z2864"/>
      <c r="AA2864"/>
      <c r="AB2864"/>
      <c r="AC2864"/>
    </row>
    <row r="2865" spans="11:29" x14ac:dyDescent="0.45">
      <c r="K2865"/>
      <c r="S2865"/>
      <c r="T2865"/>
      <c r="U2865"/>
      <c r="V2865"/>
      <c r="W2865"/>
      <c r="X2865"/>
      <c r="Y2865"/>
      <c r="Z2865"/>
      <c r="AA2865"/>
      <c r="AB2865"/>
      <c r="AC2865"/>
    </row>
    <row r="2866" spans="11:29" x14ac:dyDescent="0.45">
      <c r="K2866"/>
      <c r="S2866"/>
      <c r="T2866"/>
      <c r="U2866"/>
      <c r="V2866"/>
      <c r="W2866"/>
      <c r="X2866"/>
      <c r="Y2866"/>
      <c r="Z2866"/>
      <c r="AA2866"/>
      <c r="AB2866"/>
      <c r="AC2866"/>
    </row>
    <row r="2867" spans="11:29" x14ac:dyDescent="0.45">
      <c r="K2867"/>
      <c r="S2867"/>
      <c r="T2867"/>
      <c r="U2867"/>
      <c r="V2867"/>
      <c r="W2867"/>
      <c r="X2867"/>
      <c r="Y2867"/>
      <c r="Z2867"/>
      <c r="AA2867"/>
      <c r="AB2867"/>
      <c r="AC2867"/>
    </row>
    <row r="2868" spans="11:29" x14ac:dyDescent="0.45">
      <c r="K2868"/>
      <c r="S2868"/>
      <c r="T2868"/>
      <c r="U2868"/>
      <c r="V2868"/>
      <c r="W2868"/>
      <c r="X2868"/>
      <c r="Y2868"/>
      <c r="Z2868"/>
      <c r="AA2868"/>
      <c r="AB2868"/>
      <c r="AC2868"/>
    </row>
    <row r="2869" spans="11:29" x14ac:dyDescent="0.45">
      <c r="K2869"/>
      <c r="S2869"/>
      <c r="T2869"/>
      <c r="U2869"/>
      <c r="V2869"/>
      <c r="W2869"/>
      <c r="X2869"/>
      <c r="Y2869"/>
      <c r="Z2869"/>
      <c r="AA2869"/>
      <c r="AB2869"/>
      <c r="AC2869"/>
    </row>
    <row r="2870" spans="11:29" x14ac:dyDescent="0.45">
      <c r="K2870"/>
      <c r="S2870"/>
      <c r="T2870"/>
      <c r="U2870"/>
      <c r="V2870"/>
      <c r="W2870"/>
      <c r="X2870"/>
      <c r="Y2870"/>
      <c r="Z2870"/>
      <c r="AA2870"/>
      <c r="AB2870"/>
      <c r="AC2870"/>
    </row>
    <row r="2871" spans="11:29" x14ac:dyDescent="0.45">
      <c r="K2871"/>
      <c r="S2871"/>
      <c r="T2871"/>
      <c r="U2871"/>
      <c r="V2871"/>
      <c r="W2871"/>
      <c r="X2871"/>
      <c r="Y2871"/>
      <c r="Z2871"/>
      <c r="AA2871"/>
      <c r="AB2871"/>
      <c r="AC2871"/>
    </row>
    <row r="2872" spans="11:29" x14ac:dyDescent="0.45">
      <c r="K2872"/>
      <c r="S2872"/>
      <c r="T2872"/>
      <c r="U2872"/>
      <c r="V2872"/>
      <c r="W2872"/>
      <c r="X2872"/>
      <c r="Y2872"/>
      <c r="Z2872"/>
      <c r="AA2872"/>
      <c r="AB2872"/>
      <c r="AC2872"/>
    </row>
    <row r="2873" spans="11:29" x14ac:dyDescent="0.45">
      <c r="K2873"/>
      <c r="S2873"/>
      <c r="T2873"/>
      <c r="U2873"/>
      <c r="V2873"/>
      <c r="W2873"/>
      <c r="X2873"/>
      <c r="Y2873"/>
      <c r="Z2873"/>
      <c r="AA2873"/>
      <c r="AB2873"/>
      <c r="AC2873"/>
    </row>
    <row r="2874" spans="11:29" x14ac:dyDescent="0.45">
      <c r="K2874"/>
      <c r="S2874"/>
      <c r="T2874"/>
      <c r="U2874"/>
      <c r="V2874"/>
      <c r="W2874"/>
      <c r="X2874"/>
      <c r="Y2874"/>
      <c r="Z2874"/>
      <c r="AA2874"/>
      <c r="AB2874"/>
      <c r="AC2874"/>
    </row>
    <row r="2875" spans="11:29" x14ac:dyDescent="0.45">
      <c r="K2875"/>
      <c r="S2875"/>
      <c r="T2875"/>
      <c r="U2875"/>
      <c r="V2875"/>
      <c r="W2875"/>
      <c r="X2875"/>
      <c r="Y2875"/>
      <c r="Z2875"/>
      <c r="AA2875"/>
      <c r="AB2875"/>
      <c r="AC2875"/>
    </row>
    <row r="2876" spans="11:29" x14ac:dyDescent="0.45">
      <c r="K2876"/>
      <c r="S2876"/>
      <c r="T2876"/>
      <c r="U2876"/>
      <c r="V2876"/>
      <c r="W2876"/>
      <c r="X2876"/>
      <c r="Y2876"/>
      <c r="Z2876"/>
      <c r="AA2876"/>
      <c r="AB2876"/>
      <c r="AC2876"/>
    </row>
    <row r="2877" spans="11:29" x14ac:dyDescent="0.45">
      <c r="K2877"/>
      <c r="S2877"/>
      <c r="T2877"/>
      <c r="U2877"/>
      <c r="V2877"/>
      <c r="W2877"/>
      <c r="X2877"/>
      <c r="Y2877"/>
      <c r="Z2877"/>
      <c r="AA2877"/>
      <c r="AB2877"/>
      <c r="AC2877"/>
    </row>
    <row r="2878" spans="11:29" x14ac:dyDescent="0.45">
      <c r="K2878"/>
      <c r="S2878"/>
      <c r="T2878"/>
      <c r="U2878"/>
      <c r="V2878"/>
      <c r="W2878"/>
      <c r="X2878"/>
      <c r="Y2878"/>
      <c r="Z2878"/>
      <c r="AA2878"/>
      <c r="AB2878"/>
      <c r="AC2878"/>
    </row>
    <row r="2879" spans="11:29" x14ac:dyDescent="0.45">
      <c r="K2879"/>
      <c r="S2879"/>
      <c r="T2879"/>
      <c r="U2879"/>
      <c r="V2879"/>
      <c r="W2879"/>
      <c r="X2879"/>
      <c r="Y2879"/>
      <c r="Z2879"/>
      <c r="AA2879"/>
      <c r="AB2879"/>
      <c r="AC2879"/>
    </row>
    <row r="2880" spans="11:29" x14ac:dyDescent="0.45">
      <c r="K2880"/>
      <c r="S2880"/>
      <c r="T2880"/>
      <c r="U2880"/>
      <c r="V2880"/>
      <c r="W2880"/>
      <c r="X2880"/>
      <c r="Y2880"/>
      <c r="Z2880"/>
      <c r="AA2880"/>
      <c r="AB2880"/>
      <c r="AC2880"/>
    </row>
    <row r="2881" spans="11:29" x14ac:dyDescent="0.45">
      <c r="K2881"/>
      <c r="S2881"/>
      <c r="T2881"/>
      <c r="U2881"/>
      <c r="V2881"/>
      <c r="W2881"/>
      <c r="X2881"/>
      <c r="Y2881"/>
      <c r="Z2881"/>
      <c r="AA2881"/>
      <c r="AB2881"/>
      <c r="AC2881"/>
    </row>
    <row r="2882" spans="11:29" x14ac:dyDescent="0.45">
      <c r="K2882"/>
      <c r="S2882"/>
      <c r="T2882"/>
      <c r="U2882"/>
      <c r="V2882"/>
      <c r="W2882"/>
      <c r="X2882"/>
      <c r="Y2882"/>
      <c r="Z2882"/>
      <c r="AA2882"/>
      <c r="AB2882"/>
      <c r="AC2882"/>
    </row>
    <row r="2883" spans="11:29" x14ac:dyDescent="0.45">
      <c r="K2883"/>
      <c r="S2883"/>
      <c r="T2883"/>
      <c r="U2883"/>
      <c r="V2883"/>
      <c r="W2883"/>
      <c r="X2883"/>
      <c r="Y2883"/>
      <c r="Z2883"/>
      <c r="AA2883"/>
      <c r="AB2883"/>
      <c r="AC2883"/>
    </row>
    <row r="2884" spans="11:29" x14ac:dyDescent="0.45">
      <c r="K2884"/>
      <c r="S2884"/>
      <c r="T2884"/>
      <c r="U2884"/>
      <c r="V2884"/>
      <c r="W2884"/>
      <c r="X2884"/>
      <c r="Y2884"/>
      <c r="Z2884"/>
      <c r="AA2884"/>
      <c r="AB2884"/>
      <c r="AC2884"/>
    </row>
    <row r="2885" spans="11:29" x14ac:dyDescent="0.45">
      <c r="K2885"/>
      <c r="S2885"/>
      <c r="T2885"/>
      <c r="U2885"/>
      <c r="V2885"/>
      <c r="W2885"/>
      <c r="X2885"/>
      <c r="Y2885"/>
      <c r="Z2885"/>
      <c r="AA2885"/>
      <c r="AB2885"/>
      <c r="AC2885"/>
    </row>
    <row r="2886" spans="11:29" x14ac:dyDescent="0.45">
      <c r="K2886"/>
      <c r="S2886"/>
      <c r="T2886"/>
      <c r="U2886"/>
      <c r="V2886"/>
      <c r="W2886"/>
      <c r="X2886"/>
      <c r="Y2886"/>
      <c r="Z2886"/>
      <c r="AA2886"/>
      <c r="AB2886"/>
      <c r="AC2886"/>
    </row>
    <row r="2887" spans="11:29" x14ac:dyDescent="0.45">
      <c r="K2887"/>
      <c r="S2887"/>
      <c r="T2887"/>
      <c r="U2887"/>
      <c r="V2887"/>
      <c r="W2887"/>
      <c r="X2887"/>
      <c r="Y2887"/>
      <c r="Z2887"/>
      <c r="AA2887"/>
      <c r="AB2887"/>
      <c r="AC2887"/>
    </row>
    <row r="2888" spans="11:29" x14ac:dyDescent="0.45">
      <c r="K2888"/>
      <c r="S2888"/>
      <c r="T2888"/>
      <c r="U2888"/>
      <c r="V2888"/>
      <c r="W2888"/>
      <c r="X2888"/>
      <c r="Y2888"/>
      <c r="Z2888"/>
      <c r="AA2888"/>
      <c r="AB2888"/>
      <c r="AC2888"/>
    </row>
    <row r="2889" spans="11:29" x14ac:dyDescent="0.45">
      <c r="K2889"/>
      <c r="S2889"/>
      <c r="T2889"/>
      <c r="U2889"/>
      <c r="V2889"/>
      <c r="W2889"/>
      <c r="X2889"/>
      <c r="Y2889"/>
      <c r="Z2889"/>
      <c r="AA2889"/>
      <c r="AB2889"/>
      <c r="AC2889"/>
    </row>
    <row r="2890" spans="11:29" x14ac:dyDescent="0.45">
      <c r="K2890"/>
      <c r="S2890"/>
      <c r="T2890"/>
      <c r="U2890"/>
      <c r="V2890"/>
      <c r="W2890"/>
      <c r="X2890"/>
      <c r="Y2890"/>
      <c r="Z2890"/>
      <c r="AA2890"/>
      <c r="AB2890"/>
      <c r="AC2890"/>
    </row>
    <row r="2891" spans="11:29" x14ac:dyDescent="0.45">
      <c r="K2891"/>
      <c r="S2891"/>
      <c r="T2891"/>
      <c r="U2891"/>
      <c r="V2891"/>
      <c r="W2891"/>
      <c r="X2891"/>
      <c r="Y2891"/>
      <c r="Z2891"/>
      <c r="AA2891"/>
      <c r="AB2891"/>
      <c r="AC2891"/>
    </row>
    <row r="2892" spans="11:29" x14ac:dyDescent="0.45">
      <c r="K2892"/>
      <c r="S2892"/>
      <c r="T2892"/>
      <c r="U2892"/>
      <c r="V2892"/>
      <c r="W2892"/>
      <c r="X2892"/>
      <c r="Y2892"/>
      <c r="Z2892"/>
      <c r="AA2892"/>
      <c r="AB2892"/>
      <c r="AC2892"/>
    </row>
    <row r="2893" spans="11:29" x14ac:dyDescent="0.45">
      <c r="K2893"/>
      <c r="S2893"/>
      <c r="T2893"/>
      <c r="U2893"/>
      <c r="V2893"/>
      <c r="W2893"/>
      <c r="X2893"/>
      <c r="Y2893"/>
      <c r="Z2893"/>
      <c r="AA2893"/>
      <c r="AB2893"/>
      <c r="AC2893"/>
    </row>
    <row r="2894" spans="11:29" x14ac:dyDescent="0.45">
      <c r="K2894"/>
      <c r="S2894"/>
      <c r="T2894"/>
      <c r="U2894"/>
      <c r="V2894"/>
      <c r="W2894"/>
      <c r="X2894"/>
      <c r="Y2894"/>
      <c r="Z2894"/>
      <c r="AA2894"/>
      <c r="AB2894"/>
      <c r="AC2894"/>
    </row>
    <row r="2895" spans="11:29" x14ac:dyDescent="0.45">
      <c r="K2895"/>
      <c r="S2895"/>
      <c r="T2895"/>
      <c r="U2895"/>
      <c r="V2895"/>
      <c r="W2895"/>
      <c r="X2895"/>
      <c r="Y2895"/>
      <c r="Z2895"/>
      <c r="AA2895"/>
      <c r="AB2895"/>
      <c r="AC2895"/>
    </row>
    <row r="2896" spans="11:29" x14ac:dyDescent="0.45">
      <c r="K2896"/>
      <c r="S2896"/>
      <c r="T2896"/>
      <c r="U2896"/>
      <c r="V2896"/>
      <c r="W2896"/>
      <c r="X2896"/>
      <c r="Y2896"/>
      <c r="Z2896"/>
      <c r="AA2896"/>
      <c r="AB2896"/>
      <c r="AC2896"/>
    </row>
    <row r="2897" spans="11:29" x14ac:dyDescent="0.45">
      <c r="K2897"/>
      <c r="S2897"/>
      <c r="T2897"/>
      <c r="U2897"/>
      <c r="V2897"/>
      <c r="W2897"/>
      <c r="X2897"/>
      <c r="Y2897"/>
      <c r="Z2897"/>
      <c r="AA2897"/>
      <c r="AB2897"/>
      <c r="AC2897"/>
    </row>
    <row r="2898" spans="11:29" x14ac:dyDescent="0.45">
      <c r="K2898"/>
      <c r="S2898"/>
      <c r="T2898"/>
      <c r="U2898"/>
      <c r="V2898"/>
      <c r="W2898"/>
      <c r="X2898"/>
      <c r="Y2898"/>
      <c r="Z2898"/>
      <c r="AA2898"/>
      <c r="AB2898"/>
      <c r="AC2898"/>
    </row>
    <row r="2899" spans="11:29" x14ac:dyDescent="0.45">
      <c r="K2899"/>
      <c r="S2899"/>
      <c r="T2899"/>
      <c r="U2899"/>
      <c r="V2899"/>
      <c r="W2899"/>
      <c r="X2899"/>
      <c r="Y2899"/>
      <c r="Z2899"/>
      <c r="AA2899"/>
      <c r="AB2899"/>
      <c r="AC2899"/>
    </row>
    <row r="2900" spans="11:29" x14ac:dyDescent="0.45">
      <c r="K2900"/>
      <c r="S2900"/>
      <c r="T2900"/>
      <c r="U2900"/>
      <c r="V2900"/>
      <c r="W2900"/>
      <c r="X2900"/>
      <c r="Y2900"/>
      <c r="Z2900"/>
      <c r="AA2900"/>
      <c r="AB2900"/>
      <c r="AC2900"/>
    </row>
    <row r="2901" spans="11:29" x14ac:dyDescent="0.45">
      <c r="K2901"/>
      <c r="S2901"/>
      <c r="T2901"/>
      <c r="U2901"/>
      <c r="V2901"/>
      <c r="W2901"/>
      <c r="X2901"/>
      <c r="Y2901"/>
      <c r="Z2901"/>
      <c r="AA2901"/>
      <c r="AB2901"/>
      <c r="AC2901"/>
    </row>
    <row r="2902" spans="11:29" x14ac:dyDescent="0.45">
      <c r="K2902"/>
      <c r="S2902"/>
      <c r="T2902"/>
      <c r="U2902"/>
      <c r="V2902"/>
      <c r="W2902"/>
      <c r="X2902"/>
      <c r="Y2902"/>
      <c r="Z2902"/>
      <c r="AA2902"/>
      <c r="AB2902"/>
      <c r="AC2902"/>
    </row>
    <row r="2903" spans="11:29" x14ac:dyDescent="0.45">
      <c r="K2903"/>
      <c r="S2903"/>
      <c r="T2903"/>
      <c r="U2903"/>
      <c r="V2903"/>
      <c r="W2903"/>
      <c r="X2903"/>
      <c r="Y2903"/>
      <c r="Z2903"/>
      <c r="AA2903"/>
      <c r="AB2903"/>
      <c r="AC2903"/>
    </row>
    <row r="2904" spans="11:29" x14ac:dyDescent="0.45">
      <c r="K2904"/>
      <c r="S2904"/>
      <c r="T2904"/>
      <c r="U2904"/>
      <c r="V2904"/>
      <c r="W2904"/>
      <c r="X2904"/>
      <c r="Y2904"/>
      <c r="Z2904"/>
      <c r="AA2904"/>
      <c r="AB2904"/>
      <c r="AC2904"/>
    </row>
    <row r="2905" spans="11:29" x14ac:dyDescent="0.45">
      <c r="K2905"/>
      <c r="S2905"/>
      <c r="T2905"/>
      <c r="U2905"/>
      <c r="V2905"/>
      <c r="W2905"/>
      <c r="X2905"/>
      <c r="Y2905"/>
      <c r="Z2905"/>
      <c r="AA2905"/>
      <c r="AB2905"/>
      <c r="AC2905"/>
    </row>
    <row r="2906" spans="11:29" x14ac:dyDescent="0.45">
      <c r="K2906"/>
      <c r="S2906"/>
      <c r="T2906"/>
      <c r="U2906"/>
      <c r="V2906"/>
      <c r="W2906"/>
      <c r="X2906"/>
      <c r="Y2906"/>
      <c r="Z2906"/>
      <c r="AA2906"/>
      <c r="AB2906"/>
      <c r="AC2906"/>
    </row>
    <row r="2907" spans="11:29" x14ac:dyDescent="0.45">
      <c r="K2907"/>
      <c r="S2907"/>
      <c r="T2907"/>
      <c r="U2907"/>
      <c r="V2907"/>
      <c r="W2907"/>
      <c r="X2907"/>
      <c r="Y2907"/>
      <c r="Z2907"/>
      <c r="AA2907"/>
      <c r="AB2907"/>
      <c r="AC2907"/>
    </row>
    <row r="2908" spans="11:29" x14ac:dyDescent="0.45">
      <c r="K2908"/>
      <c r="S2908"/>
      <c r="T2908"/>
      <c r="U2908"/>
      <c r="V2908"/>
      <c r="W2908"/>
      <c r="X2908"/>
      <c r="Y2908"/>
      <c r="Z2908"/>
      <c r="AA2908"/>
      <c r="AB2908"/>
      <c r="AC2908"/>
    </row>
    <row r="2909" spans="11:29" x14ac:dyDescent="0.45">
      <c r="K2909"/>
      <c r="S2909"/>
      <c r="T2909"/>
      <c r="U2909"/>
      <c r="V2909"/>
      <c r="W2909"/>
      <c r="X2909"/>
      <c r="Y2909"/>
      <c r="Z2909"/>
      <c r="AA2909"/>
      <c r="AB2909"/>
      <c r="AC2909"/>
    </row>
    <row r="2910" spans="11:29" x14ac:dyDescent="0.45">
      <c r="K2910"/>
      <c r="S2910"/>
      <c r="T2910"/>
      <c r="U2910"/>
      <c r="V2910"/>
      <c r="W2910"/>
      <c r="X2910"/>
      <c r="Y2910"/>
      <c r="Z2910"/>
      <c r="AA2910"/>
      <c r="AB2910"/>
      <c r="AC2910"/>
    </row>
    <row r="2911" spans="11:29" x14ac:dyDescent="0.45">
      <c r="K2911"/>
      <c r="S2911"/>
      <c r="T2911"/>
      <c r="U2911"/>
      <c r="V2911"/>
      <c r="W2911"/>
      <c r="X2911"/>
      <c r="Y2911"/>
      <c r="Z2911"/>
      <c r="AA2911"/>
      <c r="AB2911"/>
      <c r="AC2911"/>
    </row>
    <row r="2912" spans="11:29" x14ac:dyDescent="0.45">
      <c r="K2912"/>
      <c r="S2912"/>
      <c r="T2912"/>
      <c r="U2912"/>
      <c r="V2912"/>
      <c r="W2912"/>
      <c r="X2912"/>
      <c r="Y2912"/>
      <c r="Z2912"/>
      <c r="AA2912"/>
      <c r="AB2912"/>
      <c r="AC2912"/>
    </row>
    <row r="2913" spans="11:29" x14ac:dyDescent="0.45">
      <c r="K2913"/>
      <c r="S2913"/>
      <c r="T2913"/>
      <c r="U2913"/>
      <c r="V2913"/>
      <c r="W2913"/>
      <c r="X2913"/>
      <c r="Y2913"/>
      <c r="Z2913"/>
      <c r="AA2913"/>
      <c r="AB2913"/>
      <c r="AC2913"/>
    </row>
    <row r="2914" spans="11:29" x14ac:dyDescent="0.45">
      <c r="K2914"/>
      <c r="S2914"/>
      <c r="T2914"/>
      <c r="U2914"/>
      <c r="V2914"/>
      <c r="W2914"/>
      <c r="X2914"/>
      <c r="Y2914"/>
      <c r="Z2914"/>
      <c r="AA2914"/>
      <c r="AB2914"/>
      <c r="AC2914"/>
    </row>
    <row r="2915" spans="11:29" x14ac:dyDescent="0.45">
      <c r="K2915"/>
      <c r="S2915"/>
      <c r="T2915"/>
      <c r="U2915"/>
      <c r="V2915"/>
      <c r="W2915"/>
      <c r="X2915"/>
      <c r="Y2915"/>
      <c r="Z2915"/>
      <c r="AA2915"/>
      <c r="AB2915"/>
      <c r="AC2915"/>
    </row>
    <row r="2916" spans="11:29" x14ac:dyDescent="0.45">
      <c r="K2916"/>
      <c r="S2916"/>
      <c r="T2916"/>
      <c r="U2916"/>
      <c r="V2916"/>
      <c r="W2916"/>
      <c r="X2916"/>
      <c r="Y2916"/>
      <c r="Z2916"/>
      <c r="AA2916"/>
      <c r="AB2916"/>
      <c r="AC2916"/>
    </row>
    <row r="2917" spans="11:29" x14ac:dyDescent="0.45">
      <c r="K2917"/>
      <c r="S2917"/>
      <c r="T2917"/>
      <c r="U2917"/>
      <c r="V2917"/>
      <c r="W2917"/>
      <c r="X2917"/>
      <c r="Y2917"/>
      <c r="Z2917"/>
      <c r="AA2917"/>
      <c r="AB2917"/>
      <c r="AC2917"/>
    </row>
    <row r="2918" spans="11:29" x14ac:dyDescent="0.45">
      <c r="K2918"/>
      <c r="S2918"/>
      <c r="T2918"/>
      <c r="U2918"/>
      <c r="V2918"/>
      <c r="W2918"/>
      <c r="X2918"/>
      <c r="Y2918"/>
      <c r="Z2918"/>
      <c r="AA2918"/>
      <c r="AB2918"/>
      <c r="AC2918"/>
    </row>
    <row r="2919" spans="11:29" x14ac:dyDescent="0.45">
      <c r="K2919"/>
      <c r="S2919"/>
      <c r="T2919"/>
      <c r="U2919"/>
      <c r="V2919"/>
      <c r="W2919"/>
      <c r="X2919"/>
      <c r="Y2919"/>
      <c r="Z2919"/>
      <c r="AA2919"/>
      <c r="AB2919"/>
      <c r="AC2919"/>
    </row>
    <row r="2920" spans="11:29" x14ac:dyDescent="0.45">
      <c r="K2920"/>
      <c r="S2920"/>
      <c r="T2920"/>
      <c r="U2920"/>
      <c r="V2920"/>
      <c r="W2920"/>
      <c r="X2920"/>
      <c r="Y2920"/>
      <c r="Z2920"/>
      <c r="AA2920"/>
      <c r="AB2920"/>
      <c r="AC2920"/>
    </row>
    <row r="2921" spans="11:29" x14ac:dyDescent="0.45">
      <c r="K2921"/>
      <c r="S2921"/>
      <c r="T2921"/>
      <c r="U2921"/>
      <c r="V2921"/>
      <c r="W2921"/>
      <c r="X2921"/>
      <c r="Y2921"/>
      <c r="Z2921"/>
      <c r="AA2921"/>
      <c r="AB2921"/>
      <c r="AC2921"/>
    </row>
    <row r="2922" spans="11:29" x14ac:dyDescent="0.45">
      <c r="K2922"/>
      <c r="S2922"/>
      <c r="T2922"/>
      <c r="U2922"/>
      <c r="V2922"/>
      <c r="W2922"/>
      <c r="X2922"/>
      <c r="Y2922"/>
      <c r="Z2922"/>
      <c r="AA2922"/>
      <c r="AB2922"/>
      <c r="AC2922"/>
    </row>
    <row r="2923" spans="11:29" x14ac:dyDescent="0.45">
      <c r="K2923"/>
      <c r="S2923"/>
      <c r="T2923"/>
      <c r="U2923"/>
      <c r="V2923"/>
      <c r="W2923"/>
      <c r="X2923"/>
      <c r="Y2923"/>
      <c r="Z2923"/>
      <c r="AA2923"/>
      <c r="AB2923"/>
      <c r="AC2923"/>
    </row>
    <row r="2924" spans="11:29" x14ac:dyDescent="0.45">
      <c r="K2924"/>
      <c r="S2924"/>
      <c r="T2924"/>
      <c r="U2924"/>
      <c r="V2924"/>
      <c r="W2924"/>
      <c r="X2924"/>
      <c r="Y2924"/>
      <c r="Z2924"/>
      <c r="AA2924"/>
      <c r="AB2924"/>
      <c r="AC2924"/>
    </row>
    <row r="2925" spans="11:29" x14ac:dyDescent="0.45">
      <c r="K2925"/>
      <c r="S2925"/>
      <c r="T2925"/>
      <c r="U2925"/>
      <c r="V2925"/>
      <c r="W2925"/>
      <c r="X2925"/>
      <c r="Y2925"/>
      <c r="Z2925"/>
      <c r="AA2925"/>
      <c r="AB2925"/>
      <c r="AC2925"/>
    </row>
    <row r="2926" spans="11:29" x14ac:dyDescent="0.45">
      <c r="K2926"/>
      <c r="S2926"/>
      <c r="T2926"/>
      <c r="U2926"/>
      <c r="V2926"/>
      <c r="W2926"/>
      <c r="X2926"/>
      <c r="Y2926"/>
      <c r="Z2926"/>
      <c r="AA2926"/>
      <c r="AB2926"/>
      <c r="AC2926"/>
    </row>
    <row r="2927" spans="11:29" x14ac:dyDescent="0.45">
      <c r="K2927"/>
      <c r="S2927"/>
      <c r="T2927"/>
      <c r="U2927"/>
      <c r="V2927"/>
      <c r="W2927"/>
      <c r="X2927"/>
      <c r="Y2927"/>
      <c r="Z2927"/>
      <c r="AA2927"/>
      <c r="AB2927"/>
      <c r="AC2927"/>
    </row>
    <row r="2928" spans="11:29" x14ac:dyDescent="0.45">
      <c r="K2928"/>
      <c r="S2928"/>
      <c r="T2928"/>
      <c r="U2928"/>
      <c r="V2928"/>
      <c r="W2928"/>
      <c r="X2928"/>
      <c r="Y2928"/>
      <c r="Z2928"/>
      <c r="AA2928"/>
      <c r="AB2928"/>
      <c r="AC2928"/>
    </row>
    <row r="2929" spans="11:29" x14ac:dyDescent="0.45">
      <c r="K2929"/>
      <c r="S2929"/>
      <c r="T2929"/>
      <c r="U2929"/>
      <c r="V2929"/>
      <c r="W2929"/>
      <c r="X2929"/>
      <c r="Y2929"/>
      <c r="Z2929"/>
      <c r="AA2929"/>
      <c r="AB2929"/>
      <c r="AC2929"/>
    </row>
    <row r="2930" spans="11:29" x14ac:dyDescent="0.45">
      <c r="K2930"/>
      <c r="S2930"/>
      <c r="T2930"/>
      <c r="U2930"/>
      <c r="V2930"/>
      <c r="W2930"/>
      <c r="X2930"/>
      <c r="Y2930"/>
      <c r="Z2930"/>
      <c r="AA2930"/>
      <c r="AB2930"/>
      <c r="AC2930"/>
    </row>
    <row r="2931" spans="11:29" x14ac:dyDescent="0.45">
      <c r="K2931"/>
      <c r="S2931"/>
      <c r="T2931"/>
      <c r="U2931"/>
      <c r="V2931"/>
      <c r="W2931"/>
      <c r="X2931"/>
      <c r="Y2931"/>
      <c r="Z2931"/>
      <c r="AA2931"/>
      <c r="AB2931"/>
      <c r="AC2931"/>
    </row>
    <row r="2932" spans="11:29" x14ac:dyDescent="0.45">
      <c r="K2932"/>
      <c r="S2932"/>
      <c r="T2932"/>
      <c r="U2932"/>
      <c r="V2932"/>
      <c r="W2932"/>
      <c r="X2932"/>
      <c r="Y2932"/>
      <c r="Z2932"/>
      <c r="AA2932"/>
      <c r="AB2932"/>
      <c r="AC2932"/>
    </row>
    <row r="2933" spans="11:29" x14ac:dyDescent="0.45">
      <c r="K2933"/>
      <c r="S2933"/>
      <c r="T2933"/>
      <c r="U2933"/>
      <c r="V2933"/>
      <c r="W2933"/>
      <c r="X2933"/>
      <c r="Y2933"/>
      <c r="Z2933"/>
      <c r="AA2933"/>
      <c r="AB2933"/>
      <c r="AC2933"/>
    </row>
    <row r="2934" spans="11:29" x14ac:dyDescent="0.45">
      <c r="K2934"/>
      <c r="S2934"/>
      <c r="T2934"/>
      <c r="U2934"/>
      <c r="V2934"/>
      <c r="W2934"/>
      <c r="X2934"/>
      <c r="Y2934"/>
      <c r="Z2934"/>
      <c r="AA2934"/>
      <c r="AB2934"/>
      <c r="AC2934"/>
    </row>
    <row r="2935" spans="11:29" x14ac:dyDescent="0.45">
      <c r="K2935"/>
      <c r="S2935"/>
      <c r="T2935"/>
      <c r="U2935"/>
      <c r="V2935"/>
      <c r="W2935"/>
      <c r="X2935"/>
      <c r="Y2935"/>
      <c r="Z2935"/>
      <c r="AA2935"/>
      <c r="AB2935"/>
      <c r="AC2935"/>
    </row>
    <row r="2936" spans="11:29" x14ac:dyDescent="0.45">
      <c r="K2936"/>
      <c r="S2936"/>
      <c r="T2936"/>
      <c r="U2936"/>
      <c r="V2936"/>
      <c r="W2936"/>
      <c r="X2936"/>
      <c r="Y2936"/>
      <c r="Z2936"/>
      <c r="AA2936"/>
      <c r="AB2936"/>
      <c r="AC2936"/>
    </row>
    <row r="2937" spans="11:29" x14ac:dyDescent="0.45">
      <c r="K2937"/>
      <c r="S2937"/>
      <c r="T2937"/>
      <c r="U2937"/>
      <c r="V2937"/>
      <c r="W2937"/>
      <c r="X2937"/>
      <c r="Y2937"/>
      <c r="Z2937"/>
      <c r="AA2937"/>
      <c r="AB2937"/>
      <c r="AC2937"/>
    </row>
    <row r="2938" spans="11:29" x14ac:dyDescent="0.45">
      <c r="K2938"/>
      <c r="S2938"/>
      <c r="T2938"/>
      <c r="U2938"/>
      <c r="V2938"/>
      <c r="W2938"/>
      <c r="X2938"/>
      <c r="Y2938"/>
      <c r="Z2938"/>
      <c r="AA2938"/>
      <c r="AB2938"/>
      <c r="AC2938"/>
    </row>
    <row r="2939" spans="11:29" x14ac:dyDescent="0.45">
      <c r="K2939"/>
      <c r="S2939"/>
      <c r="T2939"/>
      <c r="U2939"/>
      <c r="V2939"/>
      <c r="W2939"/>
      <c r="X2939"/>
      <c r="Y2939"/>
      <c r="Z2939"/>
      <c r="AA2939"/>
      <c r="AB2939"/>
      <c r="AC2939"/>
    </row>
    <row r="2940" spans="11:29" x14ac:dyDescent="0.45">
      <c r="K2940"/>
      <c r="S2940"/>
      <c r="T2940"/>
      <c r="U2940"/>
      <c r="V2940"/>
      <c r="W2940"/>
      <c r="X2940"/>
      <c r="Y2940"/>
      <c r="Z2940"/>
      <c r="AA2940"/>
      <c r="AB2940"/>
      <c r="AC2940"/>
    </row>
    <row r="2941" spans="11:29" x14ac:dyDescent="0.45">
      <c r="K2941"/>
      <c r="S2941"/>
      <c r="T2941"/>
      <c r="U2941"/>
      <c r="V2941"/>
      <c r="W2941"/>
      <c r="X2941"/>
      <c r="Y2941"/>
      <c r="Z2941"/>
      <c r="AA2941"/>
      <c r="AB2941"/>
      <c r="AC2941"/>
    </row>
    <row r="2942" spans="11:29" x14ac:dyDescent="0.45">
      <c r="K2942"/>
      <c r="S2942"/>
      <c r="T2942"/>
      <c r="U2942"/>
      <c r="V2942"/>
      <c r="W2942"/>
      <c r="X2942"/>
      <c r="Y2942"/>
      <c r="Z2942"/>
      <c r="AA2942"/>
      <c r="AB2942"/>
      <c r="AC2942"/>
    </row>
    <row r="2943" spans="11:29" x14ac:dyDescent="0.45">
      <c r="K2943"/>
      <c r="S2943"/>
      <c r="T2943"/>
      <c r="U2943"/>
      <c r="V2943"/>
      <c r="W2943"/>
      <c r="X2943"/>
      <c r="Y2943"/>
      <c r="Z2943"/>
      <c r="AA2943"/>
      <c r="AB2943"/>
      <c r="AC2943"/>
    </row>
    <row r="2944" spans="11:29" x14ac:dyDescent="0.45">
      <c r="K2944"/>
      <c r="S2944"/>
      <c r="T2944"/>
      <c r="U2944"/>
      <c r="V2944"/>
      <c r="W2944"/>
      <c r="X2944"/>
      <c r="Y2944"/>
      <c r="Z2944"/>
      <c r="AA2944"/>
      <c r="AB2944"/>
      <c r="AC2944"/>
    </row>
    <row r="2945" spans="11:29" x14ac:dyDescent="0.45">
      <c r="K2945"/>
      <c r="S2945"/>
      <c r="T2945"/>
      <c r="U2945"/>
      <c r="V2945"/>
      <c r="W2945"/>
      <c r="X2945"/>
      <c r="Y2945"/>
      <c r="Z2945"/>
      <c r="AA2945"/>
      <c r="AB2945"/>
      <c r="AC2945"/>
    </row>
    <row r="2946" spans="11:29" x14ac:dyDescent="0.45">
      <c r="K2946"/>
      <c r="S2946"/>
      <c r="T2946"/>
      <c r="U2946"/>
      <c r="V2946"/>
      <c r="W2946"/>
      <c r="X2946"/>
      <c r="Y2946"/>
      <c r="Z2946"/>
      <c r="AA2946"/>
      <c r="AB2946"/>
      <c r="AC2946"/>
    </row>
    <row r="2947" spans="11:29" x14ac:dyDescent="0.45">
      <c r="K2947"/>
      <c r="S2947"/>
      <c r="T2947"/>
      <c r="U2947"/>
      <c r="V2947"/>
      <c r="W2947"/>
      <c r="X2947"/>
      <c r="Y2947"/>
      <c r="Z2947"/>
      <c r="AA2947"/>
      <c r="AB2947"/>
      <c r="AC2947"/>
    </row>
    <row r="2948" spans="11:29" x14ac:dyDescent="0.45">
      <c r="K2948"/>
      <c r="S2948"/>
      <c r="T2948"/>
      <c r="U2948"/>
      <c r="V2948"/>
      <c r="W2948"/>
      <c r="X2948"/>
      <c r="Y2948"/>
      <c r="Z2948"/>
      <c r="AA2948"/>
      <c r="AB2948"/>
      <c r="AC2948"/>
    </row>
    <row r="2949" spans="11:29" x14ac:dyDescent="0.45">
      <c r="K2949"/>
      <c r="S2949"/>
      <c r="T2949"/>
      <c r="U2949"/>
      <c r="V2949"/>
      <c r="W2949"/>
      <c r="X2949"/>
      <c r="Y2949"/>
      <c r="Z2949"/>
      <c r="AA2949"/>
      <c r="AB2949"/>
      <c r="AC2949"/>
    </row>
    <row r="2950" spans="11:29" x14ac:dyDescent="0.45">
      <c r="K2950"/>
      <c r="S2950"/>
      <c r="T2950"/>
      <c r="U2950"/>
      <c r="V2950"/>
      <c r="W2950"/>
      <c r="X2950"/>
      <c r="Y2950"/>
      <c r="Z2950"/>
      <c r="AA2950"/>
      <c r="AB2950"/>
      <c r="AC2950"/>
    </row>
    <row r="2951" spans="11:29" x14ac:dyDescent="0.45">
      <c r="K2951"/>
      <c r="S2951"/>
      <c r="T2951"/>
      <c r="U2951"/>
      <c r="V2951"/>
      <c r="W2951"/>
      <c r="X2951"/>
      <c r="Y2951"/>
      <c r="Z2951"/>
      <c r="AA2951"/>
      <c r="AB2951"/>
      <c r="AC2951"/>
    </row>
    <row r="2952" spans="11:29" x14ac:dyDescent="0.45">
      <c r="K2952"/>
      <c r="S2952"/>
      <c r="T2952"/>
      <c r="U2952"/>
      <c r="V2952"/>
      <c r="W2952"/>
      <c r="X2952"/>
      <c r="Y2952"/>
      <c r="Z2952"/>
      <c r="AA2952"/>
      <c r="AB2952"/>
      <c r="AC2952"/>
    </row>
    <row r="2953" spans="11:29" x14ac:dyDescent="0.45">
      <c r="K2953"/>
      <c r="S2953"/>
      <c r="T2953"/>
      <c r="U2953"/>
      <c r="V2953"/>
      <c r="W2953"/>
      <c r="X2953"/>
      <c r="Y2953"/>
      <c r="Z2953"/>
      <c r="AA2953"/>
      <c r="AB2953"/>
      <c r="AC2953"/>
    </row>
    <row r="2954" spans="11:29" x14ac:dyDescent="0.45">
      <c r="K2954"/>
      <c r="S2954"/>
      <c r="T2954"/>
      <c r="U2954"/>
      <c r="V2954"/>
      <c r="W2954"/>
      <c r="X2954"/>
      <c r="Y2954"/>
      <c r="Z2954"/>
      <c r="AA2954"/>
      <c r="AB2954"/>
      <c r="AC2954"/>
    </row>
    <row r="2955" spans="11:29" x14ac:dyDescent="0.45">
      <c r="K2955"/>
      <c r="S2955"/>
      <c r="T2955"/>
      <c r="U2955"/>
      <c r="V2955"/>
      <c r="W2955"/>
      <c r="X2955"/>
      <c r="Y2955"/>
      <c r="Z2955"/>
      <c r="AA2955"/>
      <c r="AB2955"/>
      <c r="AC2955"/>
    </row>
    <row r="2956" spans="11:29" x14ac:dyDescent="0.45">
      <c r="K2956"/>
      <c r="S2956"/>
      <c r="T2956"/>
      <c r="U2956"/>
      <c r="V2956"/>
      <c r="W2956"/>
      <c r="X2956"/>
      <c r="Y2956"/>
      <c r="Z2956"/>
      <c r="AA2956"/>
      <c r="AB2956"/>
      <c r="AC2956"/>
    </row>
    <row r="2957" spans="11:29" x14ac:dyDescent="0.45">
      <c r="K2957"/>
      <c r="S2957"/>
      <c r="T2957"/>
      <c r="U2957"/>
      <c r="V2957"/>
      <c r="W2957"/>
      <c r="X2957"/>
      <c r="Y2957"/>
      <c r="Z2957"/>
      <c r="AA2957"/>
      <c r="AB2957"/>
      <c r="AC2957"/>
    </row>
    <row r="2958" spans="11:29" x14ac:dyDescent="0.45">
      <c r="K2958"/>
      <c r="S2958"/>
      <c r="T2958"/>
      <c r="U2958"/>
      <c r="V2958"/>
      <c r="W2958"/>
      <c r="X2958"/>
      <c r="Y2958"/>
      <c r="Z2958"/>
      <c r="AA2958"/>
      <c r="AB2958"/>
      <c r="AC2958"/>
    </row>
    <row r="2959" spans="11:29" x14ac:dyDescent="0.45">
      <c r="K2959"/>
      <c r="S2959"/>
      <c r="T2959"/>
      <c r="U2959"/>
      <c r="V2959"/>
      <c r="W2959"/>
      <c r="X2959"/>
      <c r="Y2959"/>
      <c r="Z2959"/>
      <c r="AA2959"/>
      <c r="AB2959"/>
      <c r="AC2959"/>
    </row>
    <row r="2960" spans="11:29" x14ac:dyDescent="0.45">
      <c r="K2960"/>
      <c r="S2960"/>
      <c r="T2960"/>
      <c r="U2960"/>
      <c r="V2960"/>
      <c r="W2960"/>
      <c r="X2960"/>
      <c r="Y2960"/>
      <c r="Z2960"/>
      <c r="AA2960"/>
      <c r="AB2960"/>
      <c r="AC2960"/>
    </row>
    <row r="2961" spans="11:29" x14ac:dyDescent="0.45">
      <c r="K2961"/>
      <c r="S2961"/>
      <c r="T2961"/>
      <c r="U2961"/>
      <c r="V2961"/>
      <c r="W2961"/>
      <c r="X2961"/>
      <c r="Y2961"/>
      <c r="Z2961"/>
      <c r="AA2961"/>
      <c r="AB2961"/>
      <c r="AC2961"/>
    </row>
    <row r="2962" spans="11:29" x14ac:dyDescent="0.45">
      <c r="K2962"/>
      <c r="S2962"/>
      <c r="T2962"/>
      <c r="U2962"/>
      <c r="V2962"/>
      <c r="W2962"/>
      <c r="X2962"/>
      <c r="Y2962"/>
      <c r="Z2962"/>
      <c r="AA2962"/>
      <c r="AB2962"/>
      <c r="AC2962"/>
    </row>
    <row r="2963" spans="11:29" x14ac:dyDescent="0.45">
      <c r="K2963"/>
      <c r="S2963"/>
      <c r="T2963"/>
      <c r="U2963"/>
      <c r="V2963"/>
      <c r="W2963"/>
      <c r="X2963"/>
      <c r="Y2963"/>
      <c r="Z2963"/>
      <c r="AA2963"/>
      <c r="AB2963"/>
      <c r="AC2963"/>
    </row>
    <row r="2964" spans="11:29" x14ac:dyDescent="0.45">
      <c r="K2964"/>
      <c r="S2964"/>
      <c r="T2964"/>
      <c r="U2964"/>
      <c r="V2964"/>
      <c r="W2964"/>
      <c r="X2964"/>
      <c r="Y2964"/>
      <c r="Z2964"/>
      <c r="AA2964"/>
      <c r="AB2964"/>
      <c r="AC2964"/>
    </row>
    <row r="2965" spans="11:29" x14ac:dyDescent="0.45">
      <c r="K2965"/>
      <c r="S2965"/>
      <c r="T2965"/>
      <c r="U2965"/>
      <c r="V2965"/>
      <c r="W2965"/>
      <c r="X2965"/>
      <c r="Y2965"/>
      <c r="Z2965"/>
      <c r="AA2965"/>
      <c r="AB2965"/>
      <c r="AC2965"/>
    </row>
    <row r="2966" spans="11:29" x14ac:dyDescent="0.45">
      <c r="K2966"/>
      <c r="S2966"/>
      <c r="T2966"/>
      <c r="U2966"/>
      <c r="V2966"/>
      <c r="W2966"/>
      <c r="X2966"/>
      <c r="Y2966"/>
      <c r="Z2966"/>
      <c r="AA2966"/>
      <c r="AB2966"/>
      <c r="AC2966"/>
    </row>
    <row r="2967" spans="11:29" x14ac:dyDescent="0.45">
      <c r="K2967"/>
      <c r="S2967"/>
      <c r="T2967"/>
      <c r="U2967"/>
      <c r="V2967"/>
      <c r="W2967"/>
      <c r="X2967"/>
      <c r="Y2967"/>
      <c r="Z2967"/>
      <c r="AA2967"/>
      <c r="AB2967"/>
      <c r="AC2967"/>
    </row>
    <row r="2968" spans="11:29" x14ac:dyDescent="0.45">
      <c r="K2968"/>
      <c r="S2968"/>
      <c r="T2968"/>
      <c r="U2968"/>
      <c r="V2968"/>
      <c r="W2968"/>
      <c r="X2968"/>
      <c r="Y2968"/>
      <c r="Z2968"/>
      <c r="AA2968"/>
      <c r="AB2968"/>
      <c r="AC2968"/>
    </row>
    <row r="2969" spans="11:29" x14ac:dyDescent="0.45">
      <c r="K2969"/>
      <c r="S2969"/>
      <c r="T2969"/>
      <c r="U2969"/>
      <c r="V2969"/>
      <c r="W2969"/>
      <c r="X2969"/>
      <c r="Y2969"/>
      <c r="Z2969"/>
      <c r="AA2969"/>
      <c r="AB2969"/>
      <c r="AC2969"/>
    </row>
    <row r="2970" spans="11:29" x14ac:dyDescent="0.45">
      <c r="K2970"/>
      <c r="S2970"/>
      <c r="T2970"/>
      <c r="U2970"/>
      <c r="V2970"/>
      <c r="W2970"/>
      <c r="X2970"/>
      <c r="Y2970"/>
      <c r="Z2970"/>
      <c r="AA2970"/>
      <c r="AB2970"/>
      <c r="AC2970"/>
    </row>
    <row r="2971" spans="11:29" x14ac:dyDescent="0.45">
      <c r="K2971"/>
      <c r="S2971"/>
      <c r="T2971"/>
      <c r="U2971"/>
      <c r="V2971"/>
      <c r="W2971"/>
      <c r="X2971"/>
      <c r="Y2971"/>
      <c r="Z2971"/>
      <c r="AA2971"/>
      <c r="AB2971"/>
      <c r="AC2971"/>
    </row>
    <row r="2972" spans="11:29" x14ac:dyDescent="0.45">
      <c r="K2972"/>
      <c r="S2972"/>
      <c r="T2972"/>
      <c r="U2972"/>
      <c r="V2972"/>
      <c r="W2972"/>
      <c r="X2972"/>
      <c r="Y2972"/>
      <c r="Z2972"/>
      <c r="AA2972"/>
      <c r="AB2972"/>
      <c r="AC2972"/>
    </row>
    <row r="2973" spans="11:29" x14ac:dyDescent="0.45">
      <c r="K2973"/>
      <c r="S2973"/>
      <c r="T2973"/>
      <c r="U2973"/>
      <c r="V2973"/>
      <c r="W2973"/>
      <c r="X2973"/>
      <c r="Y2973"/>
      <c r="Z2973"/>
      <c r="AA2973"/>
      <c r="AB2973"/>
      <c r="AC2973"/>
    </row>
    <row r="2974" spans="11:29" x14ac:dyDescent="0.45">
      <c r="K2974"/>
      <c r="S2974"/>
      <c r="T2974"/>
      <c r="U2974"/>
      <c r="V2974"/>
      <c r="W2974"/>
      <c r="X2974"/>
      <c r="Y2974"/>
      <c r="Z2974"/>
      <c r="AA2974"/>
      <c r="AB2974"/>
      <c r="AC2974"/>
    </row>
    <row r="2975" spans="11:29" x14ac:dyDescent="0.45">
      <c r="K2975"/>
      <c r="S2975"/>
      <c r="T2975"/>
      <c r="U2975"/>
      <c r="V2975"/>
      <c r="W2975"/>
      <c r="X2975"/>
      <c r="Y2975"/>
      <c r="Z2975"/>
      <c r="AA2975"/>
      <c r="AB2975"/>
      <c r="AC2975"/>
    </row>
    <row r="2976" spans="11:29" x14ac:dyDescent="0.45">
      <c r="K2976"/>
      <c r="S2976"/>
      <c r="T2976"/>
      <c r="U2976"/>
      <c r="V2976"/>
      <c r="W2976"/>
      <c r="X2976"/>
      <c r="Y2976"/>
      <c r="Z2976"/>
      <c r="AA2976"/>
      <c r="AB2976"/>
      <c r="AC2976"/>
    </row>
    <row r="2977" spans="11:29" x14ac:dyDescent="0.45">
      <c r="K2977"/>
      <c r="S2977"/>
      <c r="T2977"/>
      <c r="U2977"/>
      <c r="V2977"/>
      <c r="W2977"/>
      <c r="X2977"/>
      <c r="Y2977"/>
      <c r="Z2977"/>
      <c r="AA2977"/>
      <c r="AB2977"/>
      <c r="AC2977"/>
    </row>
    <row r="2978" spans="11:29" x14ac:dyDescent="0.45">
      <c r="K2978"/>
      <c r="S2978"/>
      <c r="T2978"/>
      <c r="U2978"/>
      <c r="V2978"/>
      <c r="W2978"/>
      <c r="X2978"/>
      <c r="Y2978"/>
      <c r="Z2978"/>
      <c r="AA2978"/>
      <c r="AB2978"/>
      <c r="AC2978"/>
    </row>
    <row r="2979" spans="11:29" x14ac:dyDescent="0.45">
      <c r="K2979"/>
      <c r="S2979"/>
      <c r="T2979"/>
      <c r="U2979"/>
      <c r="V2979"/>
      <c r="W2979"/>
      <c r="X2979"/>
      <c r="Y2979"/>
      <c r="Z2979"/>
      <c r="AA2979"/>
      <c r="AB2979"/>
      <c r="AC2979"/>
    </row>
    <row r="2980" spans="11:29" x14ac:dyDescent="0.45">
      <c r="K2980"/>
      <c r="S2980"/>
      <c r="T2980"/>
      <c r="U2980"/>
      <c r="V2980"/>
      <c r="W2980"/>
      <c r="X2980"/>
      <c r="Y2980"/>
      <c r="Z2980"/>
      <c r="AA2980"/>
      <c r="AB2980"/>
      <c r="AC2980"/>
    </row>
    <row r="2981" spans="11:29" x14ac:dyDescent="0.45">
      <c r="K2981"/>
      <c r="S2981"/>
      <c r="T2981"/>
      <c r="U2981"/>
      <c r="V2981"/>
      <c r="W2981"/>
      <c r="X2981"/>
      <c r="Y2981"/>
      <c r="Z2981"/>
      <c r="AA2981"/>
      <c r="AB2981"/>
      <c r="AC2981"/>
    </row>
    <row r="2982" spans="11:29" x14ac:dyDescent="0.45">
      <c r="K2982"/>
      <c r="S2982"/>
      <c r="T2982"/>
      <c r="U2982"/>
      <c r="V2982"/>
      <c r="W2982"/>
      <c r="X2982"/>
      <c r="Y2982"/>
      <c r="Z2982"/>
      <c r="AA2982"/>
      <c r="AB2982"/>
      <c r="AC2982"/>
    </row>
    <row r="2983" spans="11:29" x14ac:dyDescent="0.45">
      <c r="K2983"/>
      <c r="S2983"/>
      <c r="T2983"/>
      <c r="U2983"/>
      <c r="V2983"/>
      <c r="W2983"/>
      <c r="X2983"/>
      <c r="Y2983"/>
      <c r="Z2983"/>
      <c r="AA2983"/>
      <c r="AB2983"/>
      <c r="AC2983"/>
    </row>
    <row r="2984" spans="11:29" x14ac:dyDescent="0.45">
      <c r="K2984"/>
      <c r="S2984"/>
      <c r="T2984"/>
      <c r="U2984"/>
      <c r="V2984"/>
      <c r="W2984"/>
      <c r="X2984"/>
      <c r="Y2984"/>
      <c r="Z2984"/>
      <c r="AA2984"/>
      <c r="AB2984"/>
      <c r="AC2984"/>
    </row>
    <row r="2985" spans="11:29" x14ac:dyDescent="0.45">
      <c r="K2985"/>
      <c r="S2985"/>
      <c r="T2985"/>
      <c r="U2985"/>
      <c r="V2985"/>
      <c r="W2985"/>
      <c r="X2985"/>
      <c r="Y2985"/>
      <c r="Z2985"/>
      <c r="AA2985"/>
      <c r="AB2985"/>
      <c r="AC2985"/>
    </row>
    <row r="2986" spans="11:29" x14ac:dyDescent="0.45">
      <c r="K2986"/>
      <c r="S2986"/>
      <c r="T2986"/>
      <c r="U2986"/>
      <c r="V2986"/>
      <c r="W2986"/>
      <c r="X2986"/>
      <c r="Y2986"/>
      <c r="Z2986"/>
      <c r="AA2986"/>
      <c r="AB2986"/>
      <c r="AC2986"/>
    </row>
    <row r="2987" spans="11:29" x14ac:dyDescent="0.45">
      <c r="K2987"/>
      <c r="S2987"/>
      <c r="T2987"/>
      <c r="U2987"/>
      <c r="V2987"/>
      <c r="W2987"/>
      <c r="X2987"/>
      <c r="Y2987"/>
      <c r="Z2987"/>
      <c r="AA2987"/>
      <c r="AB2987"/>
      <c r="AC2987"/>
    </row>
    <row r="2988" spans="11:29" x14ac:dyDescent="0.45">
      <c r="K2988"/>
      <c r="S2988"/>
      <c r="T2988"/>
      <c r="U2988"/>
      <c r="V2988"/>
      <c r="W2988"/>
      <c r="X2988"/>
      <c r="Y2988"/>
      <c r="Z2988"/>
      <c r="AA2988"/>
      <c r="AB2988"/>
      <c r="AC2988"/>
    </row>
    <row r="2989" spans="11:29" x14ac:dyDescent="0.45">
      <c r="K2989"/>
      <c r="S2989"/>
      <c r="T2989"/>
      <c r="U2989"/>
      <c r="V2989"/>
      <c r="W2989"/>
      <c r="X2989"/>
      <c r="Y2989"/>
      <c r="Z2989"/>
      <c r="AA2989"/>
      <c r="AB2989"/>
      <c r="AC2989"/>
    </row>
    <row r="2990" spans="11:29" x14ac:dyDescent="0.45">
      <c r="K2990"/>
      <c r="S2990"/>
      <c r="T2990"/>
      <c r="U2990"/>
      <c r="V2990"/>
      <c r="W2990"/>
      <c r="X2990"/>
      <c r="Y2990"/>
      <c r="Z2990"/>
      <c r="AA2990"/>
      <c r="AB2990"/>
      <c r="AC2990"/>
    </row>
    <row r="2991" spans="11:29" x14ac:dyDescent="0.45">
      <c r="K2991"/>
      <c r="S2991"/>
      <c r="T2991"/>
      <c r="U2991"/>
      <c r="V2991"/>
      <c r="W2991"/>
      <c r="X2991"/>
      <c r="Y2991"/>
      <c r="Z2991"/>
      <c r="AA2991"/>
      <c r="AB2991"/>
      <c r="AC2991"/>
    </row>
    <row r="2992" spans="11:29" x14ac:dyDescent="0.45">
      <c r="K2992"/>
      <c r="S2992"/>
      <c r="T2992"/>
      <c r="U2992"/>
      <c r="V2992"/>
      <c r="W2992"/>
      <c r="X2992"/>
      <c r="Y2992"/>
      <c r="Z2992"/>
      <c r="AA2992"/>
      <c r="AB2992"/>
      <c r="AC2992"/>
    </row>
    <row r="2993" spans="11:29" x14ac:dyDescent="0.45">
      <c r="K2993"/>
      <c r="S2993"/>
      <c r="T2993"/>
      <c r="U2993"/>
      <c r="V2993"/>
      <c r="W2993"/>
      <c r="X2993"/>
      <c r="Y2993"/>
      <c r="Z2993"/>
      <c r="AA2993"/>
      <c r="AB2993"/>
      <c r="AC2993"/>
    </row>
    <row r="2994" spans="11:29" x14ac:dyDescent="0.45">
      <c r="K2994"/>
      <c r="S2994"/>
      <c r="T2994"/>
      <c r="U2994"/>
      <c r="V2994"/>
      <c r="W2994"/>
      <c r="X2994"/>
      <c r="Y2994"/>
      <c r="Z2994"/>
      <c r="AA2994"/>
      <c r="AB2994"/>
      <c r="AC2994"/>
    </row>
    <row r="2995" spans="11:29" x14ac:dyDescent="0.45">
      <c r="K2995"/>
      <c r="S2995"/>
      <c r="T2995"/>
      <c r="U2995"/>
      <c r="V2995"/>
      <c r="W2995"/>
      <c r="X2995"/>
      <c r="Y2995"/>
      <c r="Z2995"/>
      <c r="AA2995"/>
      <c r="AB2995"/>
      <c r="AC2995"/>
    </row>
    <row r="2996" spans="11:29" x14ac:dyDescent="0.45">
      <c r="K2996"/>
      <c r="S2996"/>
      <c r="T2996"/>
      <c r="U2996"/>
      <c r="V2996"/>
      <c r="W2996"/>
      <c r="X2996"/>
      <c r="Y2996"/>
      <c r="Z2996"/>
      <c r="AA2996"/>
      <c r="AB2996"/>
      <c r="AC2996"/>
    </row>
    <row r="2997" spans="11:29" x14ac:dyDescent="0.45">
      <c r="K2997"/>
      <c r="S2997"/>
      <c r="T2997"/>
      <c r="U2997"/>
      <c r="V2997"/>
      <c r="W2997"/>
      <c r="X2997"/>
      <c r="Y2997"/>
      <c r="Z2997"/>
      <c r="AA2997"/>
      <c r="AB2997"/>
      <c r="AC2997"/>
    </row>
    <row r="2998" spans="11:29" x14ac:dyDescent="0.45">
      <c r="K2998"/>
      <c r="S2998"/>
      <c r="T2998"/>
      <c r="U2998"/>
      <c r="V2998"/>
      <c r="W2998"/>
      <c r="X2998"/>
      <c r="Y2998"/>
      <c r="Z2998"/>
      <c r="AA2998"/>
      <c r="AB2998"/>
      <c r="AC2998"/>
    </row>
    <row r="2999" spans="11:29" x14ac:dyDescent="0.45">
      <c r="K2999"/>
      <c r="S2999"/>
      <c r="T2999"/>
      <c r="U2999"/>
      <c r="V2999"/>
      <c r="W2999"/>
      <c r="X2999"/>
      <c r="Y2999"/>
      <c r="Z2999"/>
      <c r="AA2999"/>
      <c r="AB2999"/>
      <c r="AC2999"/>
    </row>
    <row r="3000" spans="11:29" x14ac:dyDescent="0.45">
      <c r="K3000"/>
      <c r="S3000"/>
      <c r="T3000"/>
      <c r="U3000"/>
      <c r="V3000"/>
      <c r="W3000"/>
      <c r="X3000"/>
      <c r="Y3000"/>
      <c r="Z3000"/>
      <c r="AA3000"/>
      <c r="AB3000"/>
      <c r="AC3000"/>
    </row>
    <row r="3001" spans="11:29" x14ac:dyDescent="0.45">
      <c r="K3001"/>
      <c r="S3001"/>
      <c r="T3001"/>
      <c r="U3001"/>
      <c r="V3001"/>
      <c r="W3001"/>
      <c r="X3001"/>
      <c r="Y3001"/>
      <c r="Z3001"/>
      <c r="AA3001"/>
      <c r="AB3001"/>
      <c r="AC3001"/>
    </row>
    <row r="3002" spans="11:29" x14ac:dyDescent="0.45">
      <c r="K3002"/>
      <c r="S3002"/>
      <c r="T3002"/>
      <c r="U3002"/>
      <c r="V3002"/>
      <c r="W3002"/>
      <c r="X3002"/>
      <c r="Y3002"/>
      <c r="Z3002"/>
      <c r="AA3002"/>
      <c r="AB3002"/>
      <c r="AC3002"/>
    </row>
    <row r="3003" spans="11:29" x14ac:dyDescent="0.45">
      <c r="K3003"/>
      <c r="S3003"/>
      <c r="T3003"/>
      <c r="U3003"/>
      <c r="V3003"/>
      <c r="W3003"/>
      <c r="X3003"/>
      <c r="Y3003"/>
      <c r="Z3003"/>
      <c r="AA3003"/>
      <c r="AB3003"/>
      <c r="AC3003"/>
    </row>
    <row r="3004" spans="11:29" x14ac:dyDescent="0.45">
      <c r="K3004"/>
      <c r="S3004"/>
      <c r="T3004"/>
      <c r="U3004"/>
      <c r="V3004"/>
      <c r="W3004"/>
      <c r="X3004"/>
      <c r="Y3004"/>
      <c r="Z3004"/>
      <c r="AA3004"/>
      <c r="AB3004"/>
      <c r="AC3004"/>
    </row>
    <row r="3005" spans="11:29" x14ac:dyDescent="0.45">
      <c r="K3005"/>
      <c r="S3005"/>
      <c r="T3005"/>
      <c r="U3005"/>
      <c r="V3005"/>
      <c r="W3005"/>
      <c r="X3005"/>
      <c r="Y3005"/>
      <c r="Z3005"/>
      <c r="AA3005"/>
      <c r="AB3005"/>
      <c r="AC3005"/>
    </row>
    <row r="3006" spans="11:29" x14ac:dyDescent="0.45">
      <c r="K3006"/>
      <c r="S3006"/>
      <c r="T3006"/>
      <c r="U3006"/>
      <c r="V3006"/>
      <c r="W3006"/>
      <c r="X3006"/>
      <c r="Y3006"/>
      <c r="Z3006"/>
      <c r="AA3006"/>
      <c r="AB3006"/>
      <c r="AC3006"/>
    </row>
    <row r="3007" spans="11:29" x14ac:dyDescent="0.45">
      <c r="K3007"/>
      <c r="S3007"/>
      <c r="T3007"/>
      <c r="U3007"/>
      <c r="V3007"/>
      <c r="W3007"/>
      <c r="X3007"/>
      <c r="Y3007"/>
      <c r="Z3007"/>
      <c r="AA3007"/>
      <c r="AB3007"/>
      <c r="AC3007"/>
    </row>
    <row r="3008" spans="11:29" x14ac:dyDescent="0.45">
      <c r="K3008"/>
      <c r="S3008"/>
      <c r="T3008"/>
      <c r="U3008"/>
      <c r="V3008"/>
      <c r="W3008"/>
      <c r="X3008"/>
      <c r="Y3008"/>
      <c r="Z3008"/>
      <c r="AA3008"/>
      <c r="AB3008"/>
      <c r="AC3008"/>
    </row>
    <row r="3009" spans="11:29" x14ac:dyDescent="0.45">
      <c r="K3009"/>
      <c r="S3009"/>
      <c r="T3009"/>
      <c r="U3009"/>
      <c r="V3009"/>
      <c r="W3009"/>
      <c r="X3009"/>
      <c r="Y3009"/>
      <c r="Z3009"/>
      <c r="AA3009"/>
      <c r="AB3009"/>
      <c r="AC3009"/>
    </row>
    <row r="3010" spans="11:29" x14ac:dyDescent="0.45">
      <c r="K3010"/>
      <c r="S3010"/>
      <c r="T3010"/>
      <c r="U3010"/>
      <c r="V3010"/>
      <c r="W3010"/>
      <c r="X3010"/>
      <c r="Y3010"/>
      <c r="Z3010"/>
      <c r="AA3010"/>
      <c r="AB3010"/>
      <c r="AC3010"/>
    </row>
    <row r="3011" spans="11:29" x14ac:dyDescent="0.45">
      <c r="K3011"/>
      <c r="S3011"/>
      <c r="T3011"/>
      <c r="U3011"/>
      <c r="V3011"/>
      <c r="W3011"/>
      <c r="X3011"/>
      <c r="Y3011"/>
      <c r="Z3011"/>
      <c r="AA3011"/>
      <c r="AB3011"/>
      <c r="AC3011"/>
    </row>
    <row r="3012" spans="11:29" x14ac:dyDescent="0.45">
      <c r="K3012"/>
      <c r="S3012"/>
      <c r="T3012"/>
      <c r="U3012"/>
      <c r="V3012"/>
      <c r="W3012"/>
      <c r="X3012"/>
      <c r="Y3012"/>
      <c r="Z3012"/>
      <c r="AA3012"/>
      <c r="AB3012"/>
      <c r="AC3012"/>
    </row>
    <row r="3013" spans="11:29" x14ac:dyDescent="0.45">
      <c r="K3013"/>
      <c r="S3013"/>
      <c r="T3013"/>
      <c r="U3013"/>
      <c r="V3013"/>
      <c r="W3013"/>
      <c r="X3013"/>
      <c r="Y3013"/>
      <c r="Z3013"/>
      <c r="AA3013"/>
      <c r="AB3013"/>
      <c r="AC3013"/>
    </row>
    <row r="3014" spans="11:29" x14ac:dyDescent="0.45">
      <c r="K3014"/>
      <c r="S3014"/>
      <c r="T3014"/>
      <c r="U3014"/>
      <c r="V3014"/>
      <c r="W3014"/>
      <c r="X3014"/>
      <c r="Y3014"/>
      <c r="Z3014"/>
      <c r="AA3014"/>
      <c r="AB3014"/>
      <c r="AC3014"/>
    </row>
    <row r="3015" spans="11:29" x14ac:dyDescent="0.45">
      <c r="K3015"/>
      <c r="S3015"/>
      <c r="T3015"/>
      <c r="U3015"/>
      <c r="V3015"/>
      <c r="W3015"/>
      <c r="X3015"/>
      <c r="Y3015"/>
      <c r="Z3015"/>
      <c r="AA3015"/>
      <c r="AB3015"/>
      <c r="AC3015"/>
    </row>
    <row r="3016" spans="11:29" x14ac:dyDescent="0.45">
      <c r="K3016"/>
      <c r="S3016"/>
      <c r="T3016"/>
      <c r="U3016"/>
      <c r="V3016"/>
      <c r="W3016"/>
      <c r="X3016"/>
      <c r="Y3016"/>
      <c r="Z3016"/>
      <c r="AA3016"/>
      <c r="AB3016"/>
      <c r="AC3016"/>
    </row>
    <row r="3017" spans="11:29" x14ac:dyDescent="0.45">
      <c r="K3017"/>
      <c r="S3017"/>
      <c r="T3017"/>
      <c r="U3017"/>
      <c r="V3017"/>
      <c r="W3017"/>
      <c r="X3017"/>
      <c r="Y3017"/>
      <c r="Z3017"/>
      <c r="AA3017"/>
      <c r="AB3017"/>
      <c r="AC3017"/>
    </row>
    <row r="3018" spans="11:29" x14ac:dyDescent="0.45">
      <c r="K3018"/>
      <c r="S3018"/>
      <c r="T3018"/>
      <c r="U3018"/>
      <c r="V3018"/>
      <c r="W3018"/>
      <c r="X3018"/>
      <c r="Y3018"/>
      <c r="Z3018"/>
      <c r="AA3018"/>
      <c r="AB3018"/>
      <c r="AC3018"/>
    </row>
    <row r="3019" spans="11:29" x14ac:dyDescent="0.45">
      <c r="K3019"/>
      <c r="S3019"/>
      <c r="T3019"/>
      <c r="U3019"/>
      <c r="V3019"/>
      <c r="W3019"/>
      <c r="X3019"/>
      <c r="Y3019"/>
      <c r="Z3019"/>
      <c r="AA3019"/>
      <c r="AB3019"/>
      <c r="AC3019"/>
    </row>
    <row r="3020" spans="11:29" x14ac:dyDescent="0.45">
      <c r="K3020"/>
      <c r="S3020"/>
      <c r="T3020"/>
      <c r="U3020"/>
      <c r="V3020"/>
      <c r="W3020"/>
      <c r="X3020"/>
      <c r="Y3020"/>
      <c r="Z3020"/>
      <c r="AA3020"/>
      <c r="AB3020"/>
      <c r="AC3020"/>
    </row>
    <row r="3021" spans="11:29" x14ac:dyDescent="0.45">
      <c r="K3021"/>
      <c r="S3021"/>
      <c r="T3021"/>
      <c r="U3021"/>
      <c r="V3021"/>
      <c r="W3021"/>
      <c r="X3021"/>
      <c r="Y3021"/>
      <c r="Z3021"/>
      <c r="AA3021"/>
      <c r="AB3021"/>
      <c r="AC3021"/>
    </row>
    <row r="3022" spans="11:29" x14ac:dyDescent="0.45">
      <c r="K3022"/>
      <c r="S3022"/>
      <c r="T3022"/>
      <c r="U3022"/>
      <c r="V3022"/>
      <c r="W3022"/>
      <c r="X3022"/>
      <c r="Y3022"/>
      <c r="Z3022"/>
      <c r="AA3022"/>
      <c r="AB3022"/>
      <c r="AC3022"/>
    </row>
    <row r="3023" spans="11:29" x14ac:dyDescent="0.45">
      <c r="K3023"/>
      <c r="S3023"/>
      <c r="T3023"/>
      <c r="U3023"/>
      <c r="V3023"/>
      <c r="W3023"/>
      <c r="X3023"/>
      <c r="Y3023"/>
      <c r="Z3023"/>
      <c r="AA3023"/>
      <c r="AB3023"/>
      <c r="AC3023"/>
    </row>
    <row r="3024" spans="11:29" x14ac:dyDescent="0.45">
      <c r="K3024"/>
      <c r="S3024"/>
      <c r="T3024"/>
      <c r="U3024"/>
      <c r="V3024"/>
      <c r="W3024"/>
      <c r="X3024"/>
      <c r="Y3024"/>
      <c r="Z3024"/>
      <c r="AA3024"/>
      <c r="AB3024"/>
      <c r="AC3024"/>
    </row>
    <row r="3025" spans="11:29" x14ac:dyDescent="0.45">
      <c r="K3025"/>
      <c r="S3025"/>
      <c r="T3025"/>
      <c r="U3025"/>
      <c r="V3025"/>
      <c r="W3025"/>
      <c r="X3025"/>
      <c r="Y3025"/>
      <c r="Z3025"/>
      <c r="AA3025"/>
      <c r="AB3025"/>
      <c r="AC3025"/>
    </row>
    <row r="3026" spans="11:29" x14ac:dyDescent="0.45">
      <c r="K3026"/>
      <c r="S3026"/>
      <c r="T3026"/>
      <c r="U3026"/>
      <c r="V3026"/>
      <c r="W3026"/>
      <c r="X3026"/>
      <c r="Y3026"/>
      <c r="Z3026"/>
      <c r="AA3026"/>
      <c r="AB3026"/>
      <c r="AC3026"/>
    </row>
    <row r="3027" spans="11:29" x14ac:dyDescent="0.45">
      <c r="K3027"/>
      <c r="S3027"/>
      <c r="T3027"/>
      <c r="U3027"/>
      <c r="V3027"/>
      <c r="W3027"/>
      <c r="X3027"/>
      <c r="Y3027"/>
      <c r="Z3027"/>
      <c r="AA3027"/>
      <c r="AB3027"/>
      <c r="AC3027"/>
    </row>
    <row r="3028" spans="11:29" x14ac:dyDescent="0.45">
      <c r="K3028"/>
      <c r="S3028"/>
      <c r="T3028"/>
      <c r="U3028"/>
      <c r="V3028"/>
      <c r="W3028"/>
      <c r="X3028"/>
      <c r="Y3028"/>
      <c r="Z3028"/>
      <c r="AA3028"/>
      <c r="AB3028"/>
      <c r="AC3028"/>
    </row>
    <row r="3029" spans="11:29" x14ac:dyDescent="0.45">
      <c r="K3029"/>
      <c r="S3029"/>
      <c r="T3029"/>
      <c r="U3029"/>
      <c r="V3029"/>
      <c r="W3029"/>
      <c r="X3029"/>
      <c r="Y3029"/>
      <c r="Z3029"/>
      <c r="AA3029"/>
      <c r="AB3029"/>
      <c r="AC3029"/>
    </row>
    <row r="3030" spans="11:29" x14ac:dyDescent="0.45">
      <c r="K3030"/>
      <c r="S3030"/>
      <c r="T3030"/>
      <c r="U3030"/>
      <c r="V3030"/>
      <c r="W3030"/>
      <c r="X3030"/>
      <c r="Y3030"/>
      <c r="Z3030"/>
      <c r="AA3030"/>
      <c r="AB3030"/>
      <c r="AC3030"/>
    </row>
    <row r="3031" spans="11:29" x14ac:dyDescent="0.45">
      <c r="K3031"/>
      <c r="S3031"/>
      <c r="T3031"/>
      <c r="U3031"/>
      <c r="V3031"/>
      <c r="W3031"/>
      <c r="X3031"/>
      <c r="Y3031"/>
      <c r="Z3031"/>
      <c r="AA3031"/>
      <c r="AB3031"/>
      <c r="AC3031"/>
    </row>
    <row r="3032" spans="11:29" x14ac:dyDescent="0.45">
      <c r="K3032"/>
      <c r="S3032"/>
      <c r="T3032"/>
      <c r="U3032"/>
      <c r="V3032"/>
      <c r="W3032"/>
      <c r="X3032"/>
      <c r="Y3032"/>
      <c r="Z3032"/>
      <c r="AA3032"/>
      <c r="AB3032"/>
      <c r="AC3032"/>
    </row>
    <row r="3033" spans="11:29" x14ac:dyDescent="0.45">
      <c r="K3033"/>
      <c r="S3033"/>
      <c r="T3033"/>
      <c r="U3033"/>
      <c r="V3033"/>
      <c r="W3033"/>
      <c r="X3033"/>
      <c r="Y3033"/>
      <c r="Z3033"/>
      <c r="AA3033"/>
      <c r="AB3033"/>
      <c r="AC3033"/>
    </row>
    <row r="3034" spans="11:29" x14ac:dyDescent="0.45">
      <c r="K3034"/>
      <c r="S3034"/>
      <c r="T3034"/>
      <c r="U3034"/>
      <c r="V3034"/>
      <c r="W3034"/>
      <c r="X3034"/>
      <c r="Y3034"/>
      <c r="Z3034"/>
      <c r="AA3034"/>
      <c r="AB3034"/>
      <c r="AC3034"/>
    </row>
    <row r="3035" spans="11:29" x14ac:dyDescent="0.45">
      <c r="K3035"/>
      <c r="S3035"/>
      <c r="T3035"/>
      <c r="U3035"/>
      <c r="V3035"/>
      <c r="W3035"/>
      <c r="X3035"/>
      <c r="Y3035"/>
      <c r="Z3035"/>
      <c r="AA3035"/>
      <c r="AB3035"/>
      <c r="AC3035"/>
    </row>
    <row r="3036" spans="11:29" x14ac:dyDescent="0.45">
      <c r="K3036"/>
      <c r="S3036"/>
      <c r="T3036"/>
      <c r="U3036"/>
      <c r="V3036"/>
      <c r="W3036"/>
      <c r="X3036"/>
      <c r="Y3036"/>
      <c r="Z3036"/>
      <c r="AA3036"/>
      <c r="AB3036"/>
      <c r="AC3036"/>
    </row>
    <row r="3037" spans="11:29" x14ac:dyDescent="0.45">
      <c r="K3037"/>
      <c r="S3037"/>
      <c r="T3037"/>
      <c r="U3037"/>
      <c r="V3037"/>
      <c r="W3037"/>
      <c r="X3037"/>
      <c r="Y3037"/>
      <c r="Z3037"/>
      <c r="AA3037"/>
      <c r="AB3037"/>
      <c r="AC3037"/>
    </row>
    <row r="3038" spans="11:29" x14ac:dyDescent="0.45">
      <c r="K3038"/>
      <c r="S3038"/>
      <c r="T3038"/>
      <c r="U3038"/>
      <c r="V3038"/>
      <c r="W3038"/>
      <c r="X3038"/>
      <c r="Y3038"/>
      <c r="Z3038"/>
      <c r="AA3038"/>
      <c r="AB3038"/>
      <c r="AC3038"/>
    </row>
    <row r="3039" spans="11:29" x14ac:dyDescent="0.45">
      <c r="K3039"/>
      <c r="S3039"/>
      <c r="T3039"/>
      <c r="U3039"/>
      <c r="V3039"/>
      <c r="W3039"/>
      <c r="X3039"/>
      <c r="Y3039"/>
      <c r="Z3039"/>
      <c r="AA3039"/>
      <c r="AB3039"/>
      <c r="AC3039"/>
    </row>
    <row r="3040" spans="11:29" x14ac:dyDescent="0.45">
      <c r="K3040"/>
      <c r="S3040"/>
      <c r="T3040"/>
      <c r="U3040"/>
      <c r="V3040"/>
      <c r="W3040"/>
      <c r="X3040"/>
      <c r="Y3040"/>
      <c r="Z3040"/>
      <c r="AA3040"/>
      <c r="AB3040"/>
      <c r="AC3040"/>
    </row>
    <row r="3041" spans="11:29" x14ac:dyDescent="0.45">
      <c r="K3041"/>
      <c r="S3041"/>
      <c r="T3041"/>
      <c r="U3041"/>
      <c r="V3041"/>
      <c r="W3041"/>
      <c r="X3041"/>
      <c r="Y3041"/>
      <c r="Z3041"/>
      <c r="AA3041"/>
      <c r="AB3041"/>
      <c r="AC3041"/>
    </row>
    <row r="3042" spans="11:29" x14ac:dyDescent="0.45">
      <c r="K3042"/>
      <c r="S3042"/>
      <c r="T3042"/>
      <c r="U3042"/>
      <c r="V3042"/>
      <c r="W3042"/>
      <c r="X3042"/>
      <c r="Y3042"/>
      <c r="Z3042"/>
      <c r="AA3042"/>
      <c r="AB3042"/>
      <c r="AC3042"/>
    </row>
    <row r="3043" spans="11:29" x14ac:dyDescent="0.45">
      <c r="K3043"/>
      <c r="S3043"/>
      <c r="T3043"/>
      <c r="U3043"/>
      <c r="V3043"/>
      <c r="W3043"/>
      <c r="X3043"/>
      <c r="Y3043"/>
      <c r="Z3043"/>
      <c r="AA3043"/>
      <c r="AB3043"/>
      <c r="AC3043"/>
    </row>
    <row r="3044" spans="11:29" x14ac:dyDescent="0.45">
      <c r="K3044"/>
      <c r="S3044"/>
      <c r="T3044"/>
      <c r="U3044"/>
      <c r="V3044"/>
      <c r="W3044"/>
      <c r="X3044"/>
      <c r="Y3044"/>
      <c r="Z3044"/>
      <c r="AA3044"/>
      <c r="AB3044"/>
      <c r="AC3044"/>
    </row>
    <row r="3045" spans="11:29" x14ac:dyDescent="0.45">
      <c r="K3045"/>
      <c r="S3045"/>
      <c r="T3045"/>
      <c r="U3045"/>
      <c r="V3045"/>
      <c r="W3045"/>
      <c r="X3045"/>
      <c r="Y3045"/>
      <c r="Z3045"/>
      <c r="AA3045"/>
      <c r="AB3045"/>
      <c r="AC3045"/>
    </row>
    <row r="3046" spans="11:29" x14ac:dyDescent="0.45">
      <c r="K3046"/>
      <c r="S3046"/>
      <c r="T3046"/>
      <c r="U3046"/>
      <c r="V3046"/>
      <c r="W3046"/>
      <c r="X3046"/>
      <c r="Y3046"/>
      <c r="Z3046"/>
      <c r="AA3046"/>
      <c r="AB3046"/>
      <c r="AC3046"/>
    </row>
    <row r="3047" spans="11:29" x14ac:dyDescent="0.45">
      <c r="K3047"/>
      <c r="S3047"/>
      <c r="T3047"/>
      <c r="U3047"/>
      <c r="V3047"/>
      <c r="W3047"/>
      <c r="X3047"/>
      <c r="Y3047"/>
      <c r="Z3047"/>
      <c r="AA3047"/>
      <c r="AB3047"/>
      <c r="AC3047"/>
    </row>
    <row r="3048" spans="11:29" x14ac:dyDescent="0.45">
      <c r="K3048"/>
      <c r="S3048"/>
      <c r="T3048"/>
      <c r="U3048"/>
      <c r="V3048"/>
      <c r="W3048"/>
      <c r="X3048"/>
      <c r="Y3048"/>
      <c r="Z3048"/>
      <c r="AA3048"/>
      <c r="AB3048"/>
      <c r="AC3048"/>
    </row>
    <row r="3049" spans="11:29" x14ac:dyDescent="0.45">
      <c r="K3049"/>
      <c r="S3049"/>
      <c r="T3049"/>
      <c r="U3049"/>
      <c r="V3049"/>
      <c r="W3049"/>
      <c r="X3049"/>
      <c r="Y3049"/>
      <c r="Z3049"/>
      <c r="AA3049"/>
      <c r="AB3049"/>
      <c r="AC3049"/>
    </row>
    <row r="3050" spans="11:29" x14ac:dyDescent="0.45">
      <c r="K3050"/>
      <c r="S3050"/>
      <c r="T3050"/>
      <c r="U3050"/>
      <c r="V3050"/>
      <c r="W3050"/>
      <c r="X3050"/>
      <c r="Y3050"/>
      <c r="Z3050"/>
      <c r="AA3050"/>
      <c r="AB3050"/>
      <c r="AC3050"/>
    </row>
    <row r="3051" spans="11:29" x14ac:dyDescent="0.45">
      <c r="K3051"/>
      <c r="S3051"/>
      <c r="T3051"/>
      <c r="U3051"/>
      <c r="V3051"/>
      <c r="W3051"/>
      <c r="X3051"/>
      <c r="Y3051"/>
      <c r="Z3051"/>
      <c r="AA3051"/>
      <c r="AB3051"/>
      <c r="AC3051"/>
    </row>
    <row r="3052" spans="11:29" x14ac:dyDescent="0.45">
      <c r="K3052"/>
      <c r="S3052"/>
      <c r="T3052"/>
      <c r="U3052"/>
      <c r="V3052"/>
      <c r="W3052"/>
      <c r="X3052"/>
      <c r="Y3052"/>
      <c r="Z3052"/>
      <c r="AA3052"/>
      <c r="AB3052"/>
      <c r="AC3052"/>
    </row>
    <row r="3053" spans="11:29" x14ac:dyDescent="0.45">
      <c r="K3053"/>
      <c r="S3053"/>
      <c r="T3053"/>
      <c r="U3053"/>
      <c r="V3053"/>
      <c r="W3053"/>
      <c r="X3053"/>
      <c r="Y3053"/>
      <c r="Z3053"/>
      <c r="AA3053"/>
      <c r="AB3053"/>
      <c r="AC3053"/>
    </row>
    <row r="3054" spans="11:29" x14ac:dyDescent="0.45">
      <c r="K3054"/>
      <c r="S3054"/>
      <c r="T3054"/>
      <c r="U3054"/>
      <c r="V3054"/>
      <c r="W3054"/>
      <c r="X3054"/>
      <c r="Y3054"/>
      <c r="Z3054"/>
      <c r="AA3054"/>
      <c r="AB3054"/>
      <c r="AC3054"/>
    </row>
    <row r="3055" spans="11:29" x14ac:dyDescent="0.45">
      <c r="K3055"/>
      <c r="S3055"/>
      <c r="T3055"/>
      <c r="U3055"/>
      <c r="V3055"/>
      <c r="W3055"/>
      <c r="X3055"/>
      <c r="Y3055"/>
      <c r="Z3055"/>
      <c r="AA3055"/>
      <c r="AB3055"/>
      <c r="AC3055"/>
    </row>
    <row r="3056" spans="11:29" x14ac:dyDescent="0.45">
      <c r="K3056"/>
      <c r="S3056"/>
      <c r="T3056"/>
      <c r="U3056"/>
      <c r="V3056"/>
      <c r="W3056"/>
      <c r="X3056"/>
      <c r="Y3056"/>
      <c r="Z3056"/>
      <c r="AA3056"/>
      <c r="AB3056"/>
      <c r="AC3056"/>
    </row>
    <row r="3057" spans="11:29" x14ac:dyDescent="0.45">
      <c r="K3057"/>
      <c r="S3057"/>
      <c r="T3057"/>
      <c r="U3057"/>
      <c r="V3057"/>
      <c r="W3057"/>
      <c r="X3057"/>
      <c r="Y3057"/>
      <c r="Z3057"/>
      <c r="AA3057"/>
      <c r="AB3057"/>
      <c r="AC3057"/>
    </row>
    <row r="3058" spans="11:29" x14ac:dyDescent="0.45">
      <c r="K3058"/>
      <c r="S3058"/>
      <c r="T3058"/>
      <c r="U3058"/>
      <c r="V3058"/>
      <c r="W3058"/>
      <c r="X3058"/>
      <c r="Y3058"/>
      <c r="Z3058"/>
      <c r="AA3058"/>
      <c r="AB3058"/>
      <c r="AC3058"/>
    </row>
    <row r="3059" spans="11:29" x14ac:dyDescent="0.45">
      <c r="K3059"/>
      <c r="S3059"/>
      <c r="T3059"/>
      <c r="U3059"/>
      <c r="V3059"/>
      <c r="W3059"/>
      <c r="X3059"/>
      <c r="Y3059"/>
      <c r="Z3059"/>
      <c r="AA3059"/>
      <c r="AB3059"/>
      <c r="AC3059"/>
    </row>
    <row r="3060" spans="11:29" x14ac:dyDescent="0.45">
      <c r="K3060"/>
      <c r="S3060"/>
      <c r="T3060"/>
      <c r="U3060"/>
      <c r="V3060"/>
      <c r="W3060"/>
      <c r="X3060"/>
      <c r="Y3060"/>
      <c r="Z3060"/>
      <c r="AA3060"/>
      <c r="AB3060"/>
      <c r="AC3060"/>
    </row>
    <row r="3061" spans="11:29" x14ac:dyDescent="0.45">
      <c r="K3061"/>
      <c r="S3061"/>
      <c r="T3061"/>
      <c r="U3061"/>
      <c r="V3061"/>
      <c r="W3061"/>
      <c r="X3061"/>
      <c r="Y3061"/>
      <c r="Z3061"/>
      <c r="AA3061"/>
      <c r="AB3061"/>
      <c r="AC3061"/>
    </row>
    <row r="3062" spans="11:29" x14ac:dyDescent="0.45">
      <c r="K3062"/>
      <c r="S3062"/>
      <c r="T3062"/>
      <c r="U3062"/>
      <c r="V3062"/>
      <c r="W3062"/>
      <c r="X3062"/>
      <c r="Y3062"/>
      <c r="Z3062"/>
      <c r="AA3062"/>
      <c r="AB3062"/>
      <c r="AC3062"/>
    </row>
    <row r="3063" spans="11:29" x14ac:dyDescent="0.45">
      <c r="K3063"/>
      <c r="S3063"/>
      <c r="T3063"/>
      <c r="U3063"/>
      <c r="V3063"/>
      <c r="W3063"/>
      <c r="X3063"/>
      <c r="Y3063"/>
      <c r="Z3063"/>
      <c r="AA3063"/>
      <c r="AB3063"/>
      <c r="AC3063"/>
    </row>
    <row r="3064" spans="11:29" x14ac:dyDescent="0.45">
      <c r="K3064"/>
      <c r="S3064"/>
      <c r="T3064"/>
      <c r="U3064"/>
      <c r="V3064"/>
      <c r="W3064"/>
      <c r="X3064"/>
      <c r="Y3064"/>
      <c r="Z3064"/>
      <c r="AA3064"/>
      <c r="AB3064"/>
      <c r="AC3064"/>
    </row>
    <row r="3065" spans="11:29" x14ac:dyDescent="0.45">
      <c r="K3065"/>
      <c r="S3065"/>
      <c r="T3065"/>
      <c r="U3065"/>
      <c r="V3065"/>
      <c r="W3065"/>
      <c r="X3065"/>
      <c r="Y3065"/>
      <c r="Z3065"/>
      <c r="AA3065"/>
      <c r="AB3065"/>
      <c r="AC3065"/>
    </row>
    <row r="3066" spans="11:29" x14ac:dyDescent="0.45">
      <c r="K3066"/>
      <c r="S3066"/>
      <c r="T3066"/>
      <c r="U3066"/>
      <c r="V3066"/>
      <c r="W3066"/>
      <c r="X3066"/>
      <c r="Y3066"/>
      <c r="Z3066"/>
      <c r="AA3066"/>
      <c r="AB3066"/>
      <c r="AC3066"/>
    </row>
    <row r="3067" spans="11:29" x14ac:dyDescent="0.45">
      <c r="K3067"/>
      <c r="S3067"/>
      <c r="T3067"/>
      <c r="U3067"/>
      <c r="V3067"/>
      <c r="W3067"/>
      <c r="X3067"/>
      <c r="Y3067"/>
      <c r="Z3067"/>
      <c r="AA3067"/>
      <c r="AB3067"/>
      <c r="AC3067"/>
    </row>
    <row r="3068" spans="11:29" x14ac:dyDescent="0.45">
      <c r="K3068"/>
      <c r="S3068"/>
      <c r="T3068"/>
      <c r="U3068"/>
      <c r="V3068"/>
      <c r="W3068"/>
      <c r="X3068"/>
      <c r="Y3068"/>
      <c r="Z3068"/>
      <c r="AA3068"/>
      <c r="AB3068"/>
      <c r="AC3068"/>
    </row>
    <row r="3069" spans="11:29" x14ac:dyDescent="0.45">
      <c r="K3069"/>
      <c r="S3069"/>
      <c r="T3069"/>
      <c r="U3069"/>
      <c r="V3069"/>
      <c r="W3069"/>
      <c r="X3069"/>
      <c r="Y3069"/>
      <c r="Z3069"/>
      <c r="AA3069"/>
      <c r="AB3069"/>
      <c r="AC3069"/>
    </row>
    <row r="3070" spans="11:29" x14ac:dyDescent="0.45">
      <c r="K3070"/>
      <c r="S3070"/>
      <c r="T3070"/>
      <c r="U3070"/>
      <c r="V3070"/>
      <c r="W3070"/>
      <c r="X3070"/>
      <c r="Y3070"/>
      <c r="Z3070"/>
      <c r="AA3070"/>
      <c r="AB3070"/>
      <c r="AC3070"/>
    </row>
    <row r="3071" spans="11:29" x14ac:dyDescent="0.45">
      <c r="K3071"/>
      <c r="S3071"/>
      <c r="T3071"/>
      <c r="U3071"/>
      <c r="V3071"/>
      <c r="W3071"/>
      <c r="X3071"/>
      <c r="Y3071"/>
      <c r="Z3071"/>
      <c r="AA3071"/>
      <c r="AB3071"/>
      <c r="AC3071"/>
    </row>
    <row r="3072" spans="11:29" x14ac:dyDescent="0.45">
      <c r="K3072"/>
      <c r="S3072"/>
      <c r="T3072"/>
      <c r="U3072"/>
      <c r="V3072"/>
      <c r="W3072"/>
      <c r="X3072"/>
      <c r="Y3072"/>
      <c r="Z3072"/>
      <c r="AA3072"/>
      <c r="AB3072"/>
      <c r="AC3072"/>
    </row>
    <row r="3073" spans="11:29" x14ac:dyDescent="0.45">
      <c r="K3073"/>
      <c r="S3073"/>
      <c r="T3073"/>
      <c r="U3073"/>
      <c r="V3073"/>
      <c r="W3073"/>
      <c r="X3073"/>
      <c r="Y3073"/>
      <c r="Z3073"/>
      <c r="AA3073"/>
      <c r="AB3073"/>
      <c r="AC3073"/>
    </row>
    <row r="3074" spans="11:29" x14ac:dyDescent="0.45">
      <c r="K3074"/>
      <c r="S3074"/>
      <c r="T3074"/>
      <c r="U3074"/>
      <c r="V3074"/>
      <c r="W3074"/>
      <c r="X3074"/>
      <c r="Y3074"/>
      <c r="Z3074"/>
      <c r="AA3074"/>
      <c r="AB3074"/>
      <c r="AC3074"/>
    </row>
    <row r="3075" spans="11:29" x14ac:dyDescent="0.45">
      <c r="K3075"/>
      <c r="S3075"/>
      <c r="T3075"/>
      <c r="U3075"/>
      <c r="V3075"/>
      <c r="W3075"/>
      <c r="X3075"/>
      <c r="Y3075"/>
      <c r="Z3075"/>
      <c r="AA3075"/>
      <c r="AB3075"/>
      <c r="AC3075"/>
    </row>
    <row r="3076" spans="11:29" x14ac:dyDescent="0.45">
      <c r="K3076"/>
      <c r="S3076"/>
      <c r="T3076"/>
      <c r="U3076"/>
      <c r="V3076"/>
      <c r="W3076"/>
      <c r="X3076"/>
      <c r="Y3076"/>
      <c r="Z3076"/>
      <c r="AA3076"/>
      <c r="AB3076"/>
      <c r="AC3076"/>
    </row>
    <row r="3077" spans="11:29" x14ac:dyDescent="0.45">
      <c r="K3077"/>
      <c r="S3077"/>
      <c r="T3077"/>
      <c r="U3077"/>
      <c r="V3077"/>
      <c r="W3077"/>
      <c r="X3077"/>
      <c r="Y3077"/>
      <c r="Z3077"/>
      <c r="AA3077"/>
      <c r="AB3077"/>
      <c r="AC3077"/>
    </row>
    <row r="3078" spans="11:29" x14ac:dyDescent="0.45">
      <c r="K3078"/>
      <c r="S3078"/>
      <c r="T3078"/>
      <c r="U3078"/>
      <c r="V3078"/>
      <c r="W3078"/>
      <c r="X3078"/>
      <c r="Y3078"/>
      <c r="Z3078"/>
      <c r="AA3078"/>
      <c r="AB3078"/>
      <c r="AC3078"/>
    </row>
    <row r="3079" spans="11:29" x14ac:dyDescent="0.45">
      <c r="K3079"/>
      <c r="S3079"/>
      <c r="T3079"/>
      <c r="U3079"/>
      <c r="V3079"/>
      <c r="W3079"/>
      <c r="X3079"/>
      <c r="Y3079"/>
      <c r="Z3079"/>
      <c r="AA3079"/>
      <c r="AB3079"/>
      <c r="AC3079"/>
    </row>
    <row r="3080" spans="11:29" x14ac:dyDescent="0.45">
      <c r="K3080"/>
      <c r="S3080"/>
      <c r="T3080"/>
      <c r="U3080"/>
      <c r="V3080"/>
      <c r="W3080"/>
      <c r="X3080"/>
      <c r="Y3080"/>
      <c r="Z3080"/>
      <c r="AA3080"/>
      <c r="AB3080"/>
      <c r="AC3080"/>
    </row>
    <row r="3081" spans="11:29" x14ac:dyDescent="0.45">
      <c r="K3081"/>
      <c r="S3081"/>
      <c r="T3081"/>
      <c r="U3081"/>
      <c r="V3081"/>
      <c r="W3081"/>
      <c r="X3081"/>
      <c r="Y3081"/>
      <c r="Z3081"/>
      <c r="AA3081"/>
      <c r="AB3081"/>
      <c r="AC3081"/>
    </row>
    <row r="3082" spans="11:29" x14ac:dyDescent="0.45">
      <c r="K3082"/>
      <c r="S3082"/>
      <c r="T3082"/>
      <c r="U3082"/>
      <c r="V3082"/>
      <c r="W3082"/>
      <c r="X3082"/>
      <c r="Y3082"/>
      <c r="Z3082"/>
      <c r="AA3082"/>
      <c r="AB3082"/>
      <c r="AC3082"/>
    </row>
    <row r="3083" spans="11:29" x14ac:dyDescent="0.45">
      <c r="K3083"/>
      <c r="S3083"/>
      <c r="T3083"/>
      <c r="U3083"/>
      <c r="V3083"/>
      <c r="W3083"/>
      <c r="X3083"/>
      <c r="Y3083"/>
      <c r="Z3083"/>
      <c r="AA3083"/>
      <c r="AB3083"/>
      <c r="AC3083"/>
    </row>
    <row r="3084" spans="11:29" x14ac:dyDescent="0.45">
      <c r="K3084"/>
      <c r="S3084"/>
      <c r="T3084"/>
      <c r="U3084"/>
      <c r="V3084"/>
      <c r="W3084"/>
      <c r="X3084"/>
      <c r="Y3084"/>
      <c r="Z3084"/>
      <c r="AA3084"/>
      <c r="AB3084"/>
      <c r="AC3084"/>
    </row>
    <row r="3085" spans="11:29" x14ac:dyDescent="0.45">
      <c r="K3085"/>
      <c r="S3085"/>
      <c r="T3085"/>
      <c r="U3085"/>
      <c r="V3085"/>
      <c r="W3085"/>
      <c r="X3085"/>
      <c r="Y3085"/>
      <c r="Z3085"/>
      <c r="AA3085"/>
      <c r="AB3085"/>
      <c r="AC3085"/>
    </row>
    <row r="3086" spans="11:29" x14ac:dyDescent="0.45">
      <c r="K3086"/>
      <c r="S3086"/>
      <c r="T3086"/>
      <c r="U3086"/>
      <c r="V3086"/>
      <c r="W3086"/>
      <c r="X3086"/>
      <c r="Y3086"/>
      <c r="Z3086"/>
      <c r="AA3086"/>
      <c r="AB3086"/>
      <c r="AC3086"/>
    </row>
    <row r="3087" spans="11:29" x14ac:dyDescent="0.45">
      <c r="K3087"/>
      <c r="S3087"/>
      <c r="T3087"/>
      <c r="U3087"/>
      <c r="V3087"/>
      <c r="W3087"/>
      <c r="X3087"/>
      <c r="Y3087"/>
      <c r="Z3087"/>
      <c r="AA3087"/>
      <c r="AB3087"/>
      <c r="AC3087"/>
    </row>
    <row r="3088" spans="11:29" x14ac:dyDescent="0.45">
      <c r="K3088"/>
      <c r="S3088"/>
      <c r="T3088"/>
      <c r="U3088"/>
      <c r="V3088"/>
      <c r="W3088"/>
      <c r="X3088"/>
      <c r="Y3088"/>
      <c r="Z3088"/>
      <c r="AA3088"/>
      <c r="AB3088"/>
      <c r="AC3088"/>
    </row>
    <row r="3089" spans="11:29" x14ac:dyDescent="0.45">
      <c r="K3089"/>
      <c r="S3089"/>
      <c r="T3089"/>
      <c r="U3089"/>
      <c r="V3089"/>
      <c r="W3089"/>
      <c r="X3089"/>
      <c r="Y3089"/>
      <c r="Z3089"/>
      <c r="AA3089"/>
      <c r="AB3089"/>
      <c r="AC3089"/>
    </row>
    <row r="3090" spans="11:29" x14ac:dyDescent="0.45">
      <c r="K3090"/>
      <c r="S3090"/>
      <c r="T3090"/>
      <c r="U3090"/>
      <c r="V3090"/>
      <c r="W3090"/>
      <c r="X3090"/>
      <c r="Y3090"/>
      <c r="Z3090"/>
      <c r="AA3090"/>
      <c r="AB3090"/>
      <c r="AC3090"/>
    </row>
    <row r="3091" spans="11:29" x14ac:dyDescent="0.45">
      <c r="K3091"/>
      <c r="S3091"/>
      <c r="T3091"/>
      <c r="U3091"/>
      <c r="V3091"/>
      <c r="W3091"/>
      <c r="X3091"/>
      <c r="Y3091"/>
      <c r="Z3091"/>
      <c r="AA3091"/>
      <c r="AB3091"/>
      <c r="AC3091"/>
    </row>
    <row r="3092" spans="11:29" x14ac:dyDescent="0.45">
      <c r="K3092"/>
      <c r="S3092"/>
      <c r="T3092"/>
      <c r="U3092"/>
      <c r="V3092"/>
      <c r="W3092"/>
      <c r="X3092"/>
      <c r="Y3092"/>
      <c r="Z3092"/>
      <c r="AA3092"/>
      <c r="AB3092"/>
      <c r="AC3092"/>
    </row>
    <row r="3093" spans="11:29" x14ac:dyDescent="0.45">
      <c r="K3093"/>
      <c r="S3093"/>
      <c r="T3093"/>
      <c r="U3093"/>
      <c r="V3093"/>
      <c r="W3093"/>
      <c r="X3093"/>
      <c r="Y3093"/>
      <c r="Z3093"/>
      <c r="AA3093"/>
      <c r="AB3093"/>
      <c r="AC3093"/>
    </row>
    <row r="3094" spans="11:29" x14ac:dyDescent="0.45">
      <c r="K3094"/>
      <c r="S3094"/>
      <c r="T3094"/>
      <c r="U3094"/>
      <c r="V3094"/>
      <c r="W3094"/>
      <c r="X3094"/>
      <c r="Y3094"/>
      <c r="Z3094"/>
      <c r="AA3094"/>
      <c r="AB3094"/>
      <c r="AC3094"/>
    </row>
    <row r="3095" spans="11:29" x14ac:dyDescent="0.45">
      <c r="K3095"/>
      <c r="S3095"/>
      <c r="T3095"/>
      <c r="U3095"/>
      <c r="V3095"/>
      <c r="W3095"/>
      <c r="X3095"/>
      <c r="Y3095"/>
      <c r="Z3095"/>
      <c r="AA3095"/>
      <c r="AB3095"/>
      <c r="AC3095"/>
    </row>
    <row r="3096" spans="11:29" x14ac:dyDescent="0.45">
      <c r="K3096"/>
      <c r="S3096"/>
      <c r="T3096"/>
      <c r="U3096"/>
      <c r="V3096"/>
      <c r="W3096"/>
      <c r="X3096"/>
      <c r="Y3096"/>
      <c r="Z3096"/>
      <c r="AA3096"/>
      <c r="AB3096"/>
      <c r="AC3096"/>
    </row>
    <row r="3097" spans="11:29" x14ac:dyDescent="0.45">
      <c r="K3097"/>
      <c r="S3097"/>
      <c r="T3097"/>
      <c r="U3097"/>
      <c r="V3097"/>
      <c r="W3097"/>
      <c r="X3097"/>
      <c r="Y3097"/>
      <c r="Z3097"/>
      <c r="AA3097"/>
      <c r="AB3097"/>
      <c r="AC3097"/>
    </row>
    <row r="3098" spans="11:29" x14ac:dyDescent="0.45">
      <c r="K3098"/>
      <c r="S3098"/>
      <c r="T3098"/>
      <c r="U3098"/>
      <c r="V3098"/>
      <c r="W3098"/>
      <c r="X3098"/>
      <c r="Y3098"/>
      <c r="Z3098"/>
      <c r="AA3098"/>
      <c r="AB3098"/>
      <c r="AC3098"/>
    </row>
    <row r="3099" spans="11:29" x14ac:dyDescent="0.45">
      <c r="K3099"/>
      <c r="S3099"/>
      <c r="T3099"/>
      <c r="U3099"/>
      <c r="V3099"/>
      <c r="W3099"/>
      <c r="X3099"/>
      <c r="Y3099"/>
      <c r="Z3099"/>
      <c r="AA3099"/>
      <c r="AB3099"/>
      <c r="AC3099"/>
    </row>
    <row r="3100" spans="11:29" x14ac:dyDescent="0.45">
      <c r="K3100"/>
      <c r="S3100"/>
      <c r="T3100"/>
      <c r="U3100"/>
      <c r="V3100"/>
      <c r="W3100"/>
      <c r="X3100"/>
      <c r="Y3100"/>
      <c r="Z3100"/>
      <c r="AA3100"/>
      <c r="AB3100"/>
      <c r="AC3100"/>
    </row>
    <row r="3101" spans="11:29" x14ac:dyDescent="0.45">
      <c r="K3101"/>
      <c r="S3101"/>
      <c r="T3101"/>
      <c r="U3101"/>
      <c r="V3101"/>
      <c r="W3101"/>
      <c r="X3101"/>
      <c r="Y3101"/>
      <c r="Z3101"/>
      <c r="AA3101"/>
      <c r="AB3101"/>
      <c r="AC3101"/>
    </row>
    <row r="3102" spans="11:29" x14ac:dyDescent="0.45">
      <c r="K3102"/>
      <c r="S3102"/>
      <c r="T3102"/>
      <c r="U3102"/>
      <c r="V3102"/>
      <c r="W3102"/>
      <c r="X3102"/>
      <c r="Y3102"/>
      <c r="Z3102"/>
      <c r="AA3102"/>
      <c r="AB3102"/>
      <c r="AC3102"/>
    </row>
    <row r="3103" spans="11:29" x14ac:dyDescent="0.45">
      <c r="K3103"/>
      <c r="S3103"/>
      <c r="T3103"/>
      <c r="U3103"/>
      <c r="V3103"/>
      <c r="W3103"/>
      <c r="X3103"/>
      <c r="Y3103"/>
      <c r="Z3103"/>
      <c r="AA3103"/>
      <c r="AB3103"/>
      <c r="AC3103"/>
    </row>
    <row r="3104" spans="11:29" x14ac:dyDescent="0.45">
      <c r="K3104"/>
      <c r="S3104"/>
      <c r="T3104"/>
      <c r="U3104"/>
      <c r="V3104"/>
      <c r="W3104"/>
      <c r="X3104"/>
      <c r="Y3104"/>
      <c r="Z3104"/>
      <c r="AA3104"/>
      <c r="AB3104"/>
      <c r="AC3104"/>
    </row>
    <row r="3105" spans="11:29" x14ac:dyDescent="0.45">
      <c r="K3105"/>
      <c r="S3105"/>
      <c r="T3105"/>
      <c r="U3105"/>
      <c r="V3105"/>
      <c r="W3105"/>
      <c r="X3105"/>
      <c r="Y3105"/>
      <c r="Z3105"/>
      <c r="AA3105"/>
      <c r="AB3105"/>
      <c r="AC3105"/>
    </row>
    <row r="3106" spans="11:29" x14ac:dyDescent="0.45">
      <c r="K3106"/>
      <c r="S3106"/>
      <c r="T3106"/>
      <c r="U3106"/>
      <c r="V3106"/>
      <c r="W3106"/>
      <c r="X3106"/>
      <c r="Y3106"/>
      <c r="Z3106"/>
      <c r="AA3106"/>
      <c r="AB3106"/>
      <c r="AC3106"/>
    </row>
    <row r="3107" spans="11:29" x14ac:dyDescent="0.45">
      <c r="K3107"/>
      <c r="S3107"/>
      <c r="T3107"/>
      <c r="U3107"/>
      <c r="V3107"/>
      <c r="W3107"/>
      <c r="X3107"/>
      <c r="Y3107"/>
      <c r="Z3107"/>
      <c r="AA3107"/>
      <c r="AB3107"/>
      <c r="AC3107"/>
    </row>
    <row r="3108" spans="11:29" x14ac:dyDescent="0.45">
      <c r="K3108"/>
      <c r="S3108"/>
      <c r="T3108"/>
      <c r="U3108"/>
      <c r="V3108"/>
      <c r="W3108"/>
      <c r="X3108"/>
      <c r="Y3108"/>
      <c r="Z3108"/>
      <c r="AA3108"/>
      <c r="AB3108"/>
      <c r="AC3108"/>
    </row>
    <row r="3109" spans="11:29" x14ac:dyDescent="0.45">
      <c r="K3109"/>
      <c r="S3109"/>
      <c r="T3109"/>
      <c r="U3109"/>
      <c r="V3109"/>
      <c r="W3109"/>
      <c r="X3109"/>
      <c r="Y3109"/>
      <c r="Z3109"/>
      <c r="AA3109"/>
      <c r="AB3109"/>
      <c r="AC3109"/>
    </row>
    <row r="3110" spans="11:29" x14ac:dyDescent="0.45">
      <c r="K3110"/>
      <c r="S3110"/>
      <c r="T3110"/>
      <c r="U3110"/>
      <c r="V3110"/>
      <c r="W3110"/>
      <c r="X3110"/>
      <c r="Y3110"/>
      <c r="Z3110"/>
      <c r="AA3110"/>
      <c r="AB3110"/>
      <c r="AC3110"/>
    </row>
    <row r="3111" spans="11:29" x14ac:dyDescent="0.45">
      <c r="K3111"/>
      <c r="S3111"/>
      <c r="T3111"/>
      <c r="U3111"/>
      <c r="V3111"/>
      <c r="W3111"/>
      <c r="X3111"/>
      <c r="Y3111"/>
      <c r="Z3111"/>
      <c r="AA3111"/>
      <c r="AB3111"/>
      <c r="AC3111"/>
    </row>
    <row r="3112" spans="11:29" x14ac:dyDescent="0.45">
      <c r="K3112"/>
      <c r="S3112"/>
      <c r="T3112"/>
      <c r="U3112"/>
      <c r="V3112"/>
      <c r="W3112"/>
      <c r="X3112"/>
      <c r="Y3112"/>
      <c r="Z3112"/>
      <c r="AA3112"/>
      <c r="AB3112"/>
      <c r="AC3112"/>
    </row>
    <row r="3113" spans="11:29" x14ac:dyDescent="0.45">
      <c r="K3113"/>
      <c r="S3113"/>
      <c r="T3113"/>
      <c r="U3113"/>
      <c r="V3113"/>
      <c r="W3113"/>
      <c r="X3113"/>
      <c r="Y3113"/>
      <c r="Z3113"/>
      <c r="AA3113"/>
      <c r="AB3113"/>
      <c r="AC3113"/>
    </row>
    <row r="3114" spans="11:29" x14ac:dyDescent="0.45">
      <c r="K3114"/>
      <c r="S3114"/>
      <c r="T3114"/>
      <c r="U3114"/>
      <c r="V3114"/>
      <c r="W3114"/>
      <c r="X3114"/>
      <c r="Y3114"/>
      <c r="Z3114"/>
      <c r="AA3114"/>
      <c r="AB3114"/>
      <c r="AC3114"/>
    </row>
    <row r="3115" spans="11:29" x14ac:dyDescent="0.45">
      <c r="K3115"/>
      <c r="S3115"/>
      <c r="T3115"/>
      <c r="U3115"/>
      <c r="V3115"/>
      <c r="W3115"/>
      <c r="X3115"/>
      <c r="Y3115"/>
      <c r="Z3115"/>
      <c r="AA3115"/>
      <c r="AB3115"/>
      <c r="AC3115"/>
    </row>
    <row r="3116" spans="11:29" x14ac:dyDescent="0.45">
      <c r="K3116"/>
      <c r="S3116"/>
      <c r="T3116"/>
      <c r="U3116"/>
      <c r="V3116"/>
      <c r="W3116"/>
      <c r="X3116"/>
      <c r="Y3116"/>
      <c r="Z3116"/>
      <c r="AA3116"/>
      <c r="AB3116"/>
      <c r="AC3116"/>
    </row>
    <row r="3117" spans="11:29" x14ac:dyDescent="0.45">
      <c r="K3117"/>
      <c r="S3117"/>
      <c r="T3117"/>
      <c r="U3117"/>
      <c r="V3117"/>
      <c r="W3117"/>
      <c r="X3117"/>
      <c r="Y3117"/>
      <c r="Z3117"/>
      <c r="AA3117"/>
      <c r="AB3117"/>
      <c r="AC3117"/>
    </row>
    <row r="3118" spans="11:29" x14ac:dyDescent="0.45">
      <c r="K3118"/>
      <c r="S3118"/>
      <c r="T3118"/>
      <c r="U3118"/>
      <c r="V3118"/>
      <c r="W3118"/>
      <c r="X3118"/>
      <c r="Y3118"/>
      <c r="Z3118"/>
      <c r="AA3118"/>
      <c r="AB3118"/>
      <c r="AC3118"/>
    </row>
    <row r="3119" spans="11:29" x14ac:dyDescent="0.45">
      <c r="K3119"/>
      <c r="S3119"/>
      <c r="T3119"/>
      <c r="U3119"/>
      <c r="V3119"/>
      <c r="W3119"/>
      <c r="X3119"/>
      <c r="Y3119"/>
      <c r="Z3119"/>
      <c r="AA3119"/>
      <c r="AB3119"/>
      <c r="AC3119"/>
    </row>
    <row r="3120" spans="11:29" x14ac:dyDescent="0.45">
      <c r="K3120"/>
      <c r="S3120"/>
      <c r="T3120"/>
      <c r="U3120"/>
      <c r="V3120"/>
      <c r="W3120"/>
      <c r="X3120"/>
      <c r="Y3120"/>
      <c r="Z3120"/>
      <c r="AA3120"/>
      <c r="AB3120"/>
      <c r="AC3120"/>
    </row>
    <row r="3121" spans="11:29" x14ac:dyDescent="0.45">
      <c r="K3121"/>
      <c r="S3121"/>
      <c r="T3121"/>
      <c r="U3121"/>
      <c r="V3121"/>
      <c r="W3121"/>
      <c r="X3121"/>
      <c r="Y3121"/>
      <c r="Z3121"/>
      <c r="AA3121"/>
      <c r="AB3121"/>
      <c r="AC3121"/>
    </row>
    <row r="3122" spans="11:29" x14ac:dyDescent="0.45">
      <c r="K3122"/>
      <c r="S3122"/>
      <c r="T3122"/>
      <c r="U3122"/>
      <c r="V3122"/>
      <c r="W3122"/>
      <c r="X3122"/>
      <c r="Y3122"/>
      <c r="Z3122"/>
      <c r="AA3122"/>
      <c r="AB3122"/>
      <c r="AC3122"/>
    </row>
    <row r="3123" spans="11:29" x14ac:dyDescent="0.45">
      <c r="K3123"/>
      <c r="S3123"/>
      <c r="T3123"/>
      <c r="U3123"/>
      <c r="V3123"/>
      <c r="W3123"/>
      <c r="X3123"/>
      <c r="Y3123"/>
      <c r="Z3123"/>
      <c r="AA3123"/>
      <c r="AB3123"/>
      <c r="AC3123"/>
    </row>
    <row r="3124" spans="11:29" x14ac:dyDescent="0.45">
      <c r="K3124"/>
      <c r="S3124"/>
      <c r="T3124"/>
      <c r="U3124"/>
      <c r="V3124"/>
      <c r="W3124"/>
      <c r="X3124"/>
      <c r="Y3124"/>
      <c r="Z3124"/>
      <c r="AA3124"/>
      <c r="AB3124"/>
      <c r="AC3124"/>
    </row>
    <row r="3125" spans="11:29" x14ac:dyDescent="0.45">
      <c r="K3125"/>
      <c r="S3125"/>
      <c r="T3125"/>
      <c r="U3125"/>
      <c r="V3125"/>
      <c r="W3125"/>
      <c r="X3125"/>
      <c r="Y3125"/>
      <c r="Z3125"/>
      <c r="AA3125"/>
      <c r="AB3125"/>
      <c r="AC3125"/>
    </row>
    <row r="3126" spans="11:29" x14ac:dyDescent="0.45">
      <c r="K3126"/>
      <c r="S3126"/>
      <c r="T3126"/>
      <c r="U3126"/>
      <c r="V3126"/>
      <c r="W3126"/>
      <c r="X3126"/>
      <c r="Y3126"/>
      <c r="Z3126"/>
      <c r="AA3126"/>
      <c r="AB3126"/>
      <c r="AC3126"/>
    </row>
    <row r="3127" spans="11:29" x14ac:dyDescent="0.45">
      <c r="K3127"/>
      <c r="S3127"/>
      <c r="T3127"/>
      <c r="U3127"/>
      <c r="V3127"/>
      <c r="W3127"/>
      <c r="X3127"/>
      <c r="Y3127"/>
      <c r="Z3127"/>
      <c r="AA3127"/>
      <c r="AB3127"/>
      <c r="AC3127"/>
    </row>
    <row r="3128" spans="11:29" x14ac:dyDescent="0.45">
      <c r="K3128"/>
      <c r="S3128"/>
      <c r="T3128"/>
      <c r="U3128"/>
      <c r="V3128"/>
      <c r="W3128"/>
      <c r="X3128"/>
      <c r="Y3128"/>
      <c r="Z3128"/>
      <c r="AA3128"/>
      <c r="AB3128"/>
      <c r="AC3128"/>
    </row>
    <row r="3129" spans="11:29" x14ac:dyDescent="0.45">
      <c r="K3129"/>
      <c r="S3129"/>
      <c r="T3129"/>
      <c r="U3129"/>
      <c r="V3129"/>
      <c r="W3129"/>
      <c r="X3129"/>
      <c r="Y3129"/>
      <c r="Z3129"/>
      <c r="AA3129"/>
      <c r="AB3129"/>
      <c r="AC3129"/>
    </row>
    <row r="3130" spans="11:29" x14ac:dyDescent="0.45">
      <c r="K3130"/>
      <c r="S3130"/>
      <c r="T3130"/>
      <c r="U3130"/>
      <c r="V3130"/>
      <c r="W3130"/>
      <c r="X3130"/>
      <c r="Y3130"/>
      <c r="Z3130"/>
      <c r="AA3130"/>
      <c r="AB3130"/>
      <c r="AC3130"/>
    </row>
    <row r="3131" spans="11:29" x14ac:dyDescent="0.45">
      <c r="K3131"/>
      <c r="S3131"/>
      <c r="T3131"/>
      <c r="U3131"/>
      <c r="V3131"/>
      <c r="W3131"/>
      <c r="X3131"/>
      <c r="Y3131"/>
      <c r="Z3131"/>
      <c r="AA3131"/>
      <c r="AB3131"/>
      <c r="AC3131"/>
    </row>
    <row r="3132" spans="11:29" x14ac:dyDescent="0.45">
      <c r="K3132"/>
      <c r="S3132"/>
      <c r="T3132"/>
      <c r="U3132"/>
      <c r="V3132"/>
      <c r="W3132"/>
      <c r="X3132"/>
      <c r="Y3132"/>
      <c r="Z3132"/>
      <c r="AA3132"/>
      <c r="AB3132"/>
      <c r="AC3132"/>
    </row>
    <row r="3133" spans="11:29" x14ac:dyDescent="0.45">
      <c r="K3133"/>
      <c r="S3133"/>
      <c r="T3133"/>
      <c r="U3133"/>
      <c r="V3133"/>
      <c r="W3133"/>
      <c r="X3133"/>
      <c r="Y3133"/>
      <c r="Z3133"/>
      <c r="AA3133"/>
      <c r="AB3133"/>
      <c r="AC3133"/>
    </row>
    <row r="3134" spans="11:29" x14ac:dyDescent="0.45">
      <c r="K3134"/>
      <c r="S3134"/>
      <c r="T3134"/>
      <c r="U3134"/>
      <c r="V3134"/>
      <c r="W3134"/>
      <c r="X3134"/>
      <c r="Y3134"/>
      <c r="Z3134"/>
      <c r="AA3134"/>
      <c r="AB3134"/>
      <c r="AC3134"/>
    </row>
    <row r="3135" spans="11:29" x14ac:dyDescent="0.45">
      <c r="K3135"/>
      <c r="S3135"/>
      <c r="T3135"/>
      <c r="U3135"/>
      <c r="V3135"/>
      <c r="W3135"/>
      <c r="X3135"/>
      <c r="Y3135"/>
      <c r="Z3135"/>
      <c r="AA3135"/>
      <c r="AB3135"/>
      <c r="AC3135"/>
    </row>
    <row r="3136" spans="11:29" x14ac:dyDescent="0.45">
      <c r="K3136"/>
      <c r="S3136"/>
      <c r="T3136"/>
      <c r="U3136"/>
      <c r="V3136"/>
      <c r="W3136"/>
      <c r="X3136"/>
      <c r="Y3136"/>
      <c r="Z3136"/>
      <c r="AA3136"/>
      <c r="AB3136"/>
      <c r="AC3136"/>
    </row>
    <row r="3137" spans="11:29" x14ac:dyDescent="0.45">
      <c r="K3137"/>
      <c r="S3137"/>
      <c r="T3137"/>
      <c r="U3137"/>
      <c r="V3137"/>
      <c r="W3137"/>
      <c r="X3137"/>
      <c r="Y3137"/>
      <c r="Z3137"/>
      <c r="AA3137"/>
      <c r="AB3137"/>
      <c r="AC3137"/>
    </row>
    <row r="3138" spans="11:29" x14ac:dyDescent="0.45">
      <c r="K3138"/>
      <c r="S3138"/>
      <c r="T3138"/>
      <c r="U3138"/>
      <c r="V3138"/>
      <c r="W3138"/>
      <c r="X3138"/>
      <c r="Y3138"/>
      <c r="Z3138"/>
      <c r="AA3138"/>
      <c r="AB3138"/>
      <c r="AC3138"/>
    </row>
    <row r="3139" spans="11:29" x14ac:dyDescent="0.45">
      <c r="K3139"/>
      <c r="S3139"/>
      <c r="T3139"/>
      <c r="U3139"/>
      <c r="V3139"/>
      <c r="W3139"/>
      <c r="X3139"/>
      <c r="Y3139"/>
      <c r="Z3139"/>
      <c r="AA3139"/>
      <c r="AB3139"/>
      <c r="AC3139"/>
    </row>
    <row r="3140" spans="11:29" x14ac:dyDescent="0.45">
      <c r="K3140"/>
      <c r="S3140"/>
      <c r="T3140"/>
      <c r="U3140"/>
      <c r="V3140"/>
      <c r="W3140"/>
      <c r="X3140"/>
      <c r="Y3140"/>
      <c r="Z3140"/>
      <c r="AA3140"/>
      <c r="AB3140"/>
      <c r="AC3140"/>
    </row>
    <row r="3141" spans="11:29" x14ac:dyDescent="0.45">
      <c r="K3141"/>
      <c r="S3141"/>
      <c r="T3141"/>
      <c r="U3141"/>
      <c r="V3141"/>
      <c r="W3141"/>
      <c r="X3141"/>
      <c r="Y3141"/>
      <c r="Z3141"/>
      <c r="AA3141"/>
      <c r="AB3141"/>
      <c r="AC3141"/>
    </row>
    <row r="3142" spans="11:29" x14ac:dyDescent="0.45">
      <c r="K3142"/>
      <c r="S3142"/>
      <c r="T3142"/>
      <c r="U3142"/>
      <c r="V3142"/>
      <c r="W3142"/>
      <c r="X3142"/>
      <c r="Y3142"/>
      <c r="Z3142"/>
      <c r="AA3142"/>
      <c r="AB3142"/>
      <c r="AC3142"/>
    </row>
    <row r="3143" spans="11:29" x14ac:dyDescent="0.45">
      <c r="K3143"/>
      <c r="S3143"/>
      <c r="T3143"/>
      <c r="U3143"/>
      <c r="V3143"/>
      <c r="W3143"/>
      <c r="X3143"/>
      <c r="Y3143"/>
      <c r="Z3143"/>
      <c r="AA3143"/>
      <c r="AB3143"/>
      <c r="AC3143"/>
    </row>
    <row r="3144" spans="11:29" x14ac:dyDescent="0.45">
      <c r="K3144"/>
      <c r="S3144"/>
      <c r="T3144"/>
      <c r="U3144"/>
      <c r="V3144"/>
      <c r="W3144"/>
      <c r="X3144"/>
      <c r="Y3144"/>
      <c r="Z3144"/>
      <c r="AA3144"/>
      <c r="AB3144"/>
      <c r="AC3144"/>
    </row>
    <row r="3145" spans="11:29" x14ac:dyDescent="0.45">
      <c r="K3145"/>
      <c r="S3145"/>
      <c r="T3145"/>
      <c r="U3145"/>
      <c r="V3145"/>
      <c r="W3145"/>
      <c r="X3145"/>
      <c r="Y3145"/>
      <c r="Z3145"/>
      <c r="AA3145"/>
      <c r="AB3145"/>
      <c r="AC3145"/>
    </row>
    <row r="3146" spans="11:29" x14ac:dyDescent="0.45">
      <c r="K3146"/>
      <c r="S3146"/>
      <c r="T3146"/>
      <c r="U3146"/>
      <c r="V3146"/>
      <c r="W3146"/>
      <c r="X3146"/>
      <c r="Y3146"/>
      <c r="Z3146"/>
      <c r="AA3146"/>
      <c r="AB3146"/>
      <c r="AC3146"/>
    </row>
    <row r="3147" spans="11:29" x14ac:dyDescent="0.45">
      <c r="K3147"/>
      <c r="S3147"/>
      <c r="T3147"/>
      <c r="U3147"/>
      <c r="V3147"/>
      <c r="W3147"/>
      <c r="X3147"/>
      <c r="Y3147"/>
      <c r="Z3147"/>
      <c r="AA3147"/>
      <c r="AB3147"/>
      <c r="AC3147"/>
    </row>
    <row r="3148" spans="11:29" x14ac:dyDescent="0.45">
      <c r="K3148"/>
      <c r="S3148"/>
      <c r="T3148"/>
      <c r="U3148"/>
      <c r="V3148"/>
      <c r="W3148"/>
      <c r="X3148"/>
      <c r="Y3148"/>
      <c r="Z3148"/>
      <c r="AA3148"/>
      <c r="AB3148"/>
      <c r="AC3148"/>
    </row>
    <row r="3149" spans="11:29" x14ac:dyDescent="0.45">
      <c r="K3149"/>
      <c r="S3149"/>
      <c r="T3149"/>
      <c r="U3149"/>
      <c r="V3149"/>
      <c r="W3149"/>
      <c r="X3149"/>
      <c r="Y3149"/>
      <c r="Z3149"/>
      <c r="AA3149"/>
      <c r="AB3149"/>
      <c r="AC3149"/>
    </row>
    <row r="3150" spans="11:29" x14ac:dyDescent="0.45">
      <c r="K3150"/>
      <c r="S3150"/>
      <c r="T3150"/>
      <c r="U3150"/>
      <c r="V3150"/>
      <c r="W3150"/>
      <c r="X3150"/>
      <c r="Y3150"/>
      <c r="Z3150"/>
      <c r="AA3150"/>
      <c r="AB3150"/>
      <c r="AC3150"/>
    </row>
    <row r="3151" spans="11:29" x14ac:dyDescent="0.45">
      <c r="K3151"/>
      <c r="S3151"/>
      <c r="T3151"/>
      <c r="U3151"/>
      <c r="V3151"/>
      <c r="W3151"/>
      <c r="X3151"/>
      <c r="Y3151"/>
      <c r="Z3151"/>
      <c r="AA3151"/>
      <c r="AB3151"/>
      <c r="AC3151"/>
    </row>
    <row r="3152" spans="11:29" x14ac:dyDescent="0.45">
      <c r="K3152"/>
      <c r="S3152"/>
      <c r="T3152"/>
      <c r="U3152"/>
      <c r="V3152"/>
      <c r="W3152"/>
      <c r="X3152"/>
      <c r="Y3152"/>
      <c r="Z3152"/>
      <c r="AA3152"/>
      <c r="AB3152"/>
      <c r="AC3152"/>
    </row>
    <row r="3153" spans="11:29" x14ac:dyDescent="0.45">
      <c r="K3153"/>
      <c r="S3153"/>
      <c r="T3153"/>
      <c r="U3153"/>
      <c r="V3153"/>
      <c r="W3153"/>
      <c r="X3153"/>
      <c r="Y3153"/>
      <c r="Z3153"/>
      <c r="AA3153"/>
      <c r="AB3153"/>
      <c r="AC3153"/>
    </row>
    <row r="3154" spans="11:29" x14ac:dyDescent="0.45">
      <c r="K3154"/>
      <c r="S3154"/>
      <c r="T3154"/>
      <c r="U3154"/>
      <c r="V3154"/>
      <c r="W3154"/>
      <c r="X3154"/>
      <c r="Y3154"/>
      <c r="Z3154"/>
      <c r="AA3154"/>
      <c r="AB3154"/>
      <c r="AC3154"/>
    </row>
    <row r="3155" spans="11:29" x14ac:dyDescent="0.45">
      <c r="K3155"/>
      <c r="S3155"/>
      <c r="T3155"/>
      <c r="U3155"/>
      <c r="V3155"/>
      <c r="W3155"/>
      <c r="X3155"/>
      <c r="Y3155"/>
      <c r="Z3155"/>
      <c r="AA3155"/>
      <c r="AB3155"/>
      <c r="AC3155"/>
    </row>
    <row r="3156" spans="11:29" x14ac:dyDescent="0.45">
      <c r="K3156"/>
      <c r="S3156"/>
      <c r="T3156"/>
      <c r="U3156"/>
      <c r="V3156"/>
      <c r="W3156"/>
      <c r="X3156"/>
      <c r="Y3156"/>
      <c r="Z3156"/>
      <c r="AA3156"/>
      <c r="AB3156"/>
      <c r="AC3156"/>
    </row>
    <row r="3157" spans="11:29" x14ac:dyDescent="0.45">
      <c r="K3157"/>
      <c r="S3157"/>
      <c r="T3157"/>
      <c r="U3157"/>
      <c r="V3157"/>
      <c r="W3157"/>
      <c r="X3157"/>
      <c r="Y3157"/>
      <c r="Z3157"/>
      <c r="AA3157"/>
      <c r="AB3157"/>
      <c r="AC3157"/>
    </row>
    <row r="3158" spans="11:29" x14ac:dyDescent="0.45">
      <c r="K3158"/>
      <c r="S3158"/>
      <c r="T3158"/>
      <c r="U3158"/>
      <c r="V3158"/>
      <c r="W3158"/>
      <c r="X3158"/>
      <c r="Y3158"/>
      <c r="Z3158"/>
      <c r="AA3158"/>
      <c r="AB3158"/>
      <c r="AC3158"/>
    </row>
    <row r="3159" spans="11:29" x14ac:dyDescent="0.45">
      <c r="K3159"/>
      <c r="S3159"/>
      <c r="T3159"/>
      <c r="U3159"/>
      <c r="V3159"/>
      <c r="W3159"/>
      <c r="X3159"/>
      <c r="Y3159"/>
      <c r="Z3159"/>
      <c r="AA3159"/>
      <c r="AB3159"/>
      <c r="AC3159"/>
    </row>
    <row r="3160" spans="11:29" x14ac:dyDescent="0.45">
      <c r="K3160"/>
      <c r="S3160"/>
      <c r="T3160"/>
      <c r="U3160"/>
      <c r="V3160"/>
      <c r="W3160"/>
      <c r="X3160"/>
      <c r="Y3160"/>
      <c r="Z3160"/>
      <c r="AA3160"/>
      <c r="AB3160"/>
      <c r="AC3160"/>
    </row>
    <row r="3161" spans="11:29" x14ac:dyDescent="0.45">
      <c r="K3161"/>
      <c r="S3161"/>
      <c r="T3161"/>
      <c r="U3161"/>
      <c r="V3161"/>
      <c r="W3161"/>
      <c r="X3161"/>
      <c r="Y3161"/>
      <c r="Z3161"/>
      <c r="AA3161"/>
      <c r="AB3161"/>
      <c r="AC3161"/>
    </row>
    <row r="3162" spans="11:29" x14ac:dyDescent="0.45">
      <c r="K3162"/>
      <c r="S3162"/>
      <c r="T3162"/>
      <c r="U3162"/>
      <c r="V3162"/>
      <c r="W3162"/>
      <c r="X3162"/>
      <c r="Y3162"/>
      <c r="Z3162"/>
      <c r="AA3162"/>
      <c r="AB3162"/>
      <c r="AC3162"/>
    </row>
    <row r="3163" spans="11:29" x14ac:dyDescent="0.45">
      <c r="K3163"/>
      <c r="S3163"/>
      <c r="T3163"/>
      <c r="U3163"/>
      <c r="V3163"/>
      <c r="W3163"/>
      <c r="X3163"/>
      <c r="Y3163"/>
      <c r="Z3163"/>
      <c r="AA3163"/>
      <c r="AB3163"/>
      <c r="AC3163"/>
    </row>
    <row r="3164" spans="11:29" x14ac:dyDescent="0.45">
      <c r="K3164"/>
      <c r="S3164"/>
      <c r="T3164"/>
      <c r="U3164"/>
      <c r="V3164"/>
      <c r="W3164"/>
      <c r="X3164"/>
      <c r="Y3164"/>
      <c r="Z3164"/>
      <c r="AA3164"/>
      <c r="AB3164"/>
      <c r="AC3164"/>
    </row>
    <row r="3165" spans="11:29" x14ac:dyDescent="0.45">
      <c r="K3165"/>
      <c r="S3165"/>
      <c r="T3165"/>
      <c r="U3165"/>
      <c r="V3165"/>
      <c r="W3165"/>
      <c r="X3165"/>
      <c r="Y3165"/>
      <c r="Z3165"/>
      <c r="AA3165"/>
      <c r="AB3165"/>
      <c r="AC3165"/>
    </row>
    <row r="3166" spans="11:29" x14ac:dyDescent="0.45">
      <c r="K3166"/>
      <c r="S3166"/>
      <c r="T3166"/>
      <c r="U3166"/>
      <c r="V3166"/>
      <c r="W3166"/>
      <c r="X3166"/>
      <c r="Y3166"/>
      <c r="Z3166"/>
      <c r="AA3166"/>
      <c r="AB3166"/>
      <c r="AC3166"/>
    </row>
    <row r="3167" spans="11:29" x14ac:dyDescent="0.45">
      <c r="K3167"/>
      <c r="S3167"/>
      <c r="T3167"/>
      <c r="U3167"/>
      <c r="V3167"/>
      <c r="W3167"/>
      <c r="X3167"/>
      <c r="Y3167"/>
      <c r="Z3167"/>
      <c r="AA3167"/>
      <c r="AB3167"/>
      <c r="AC3167"/>
    </row>
    <row r="3168" spans="11:29" x14ac:dyDescent="0.45">
      <c r="K3168"/>
      <c r="S3168"/>
      <c r="T3168"/>
      <c r="U3168"/>
      <c r="V3168"/>
      <c r="W3168"/>
      <c r="X3168"/>
      <c r="Y3168"/>
      <c r="Z3168"/>
      <c r="AA3168"/>
      <c r="AB3168"/>
      <c r="AC3168"/>
    </row>
    <row r="3169" spans="11:29" x14ac:dyDescent="0.45">
      <c r="K3169"/>
      <c r="S3169"/>
      <c r="T3169"/>
      <c r="U3169"/>
      <c r="V3169"/>
      <c r="W3169"/>
      <c r="X3169"/>
      <c r="Y3169"/>
      <c r="Z3169"/>
      <c r="AA3169"/>
      <c r="AB3169"/>
      <c r="AC3169"/>
    </row>
    <row r="3170" spans="11:29" x14ac:dyDescent="0.45">
      <c r="K3170"/>
      <c r="S3170"/>
      <c r="T3170"/>
      <c r="U3170"/>
      <c r="V3170"/>
      <c r="W3170"/>
      <c r="X3170"/>
      <c r="Y3170"/>
      <c r="Z3170"/>
      <c r="AA3170"/>
      <c r="AB3170"/>
      <c r="AC3170"/>
    </row>
    <row r="3171" spans="11:29" x14ac:dyDescent="0.45">
      <c r="K3171"/>
      <c r="S3171"/>
      <c r="T3171"/>
      <c r="U3171"/>
      <c r="V3171"/>
      <c r="W3171"/>
      <c r="X3171"/>
      <c r="Y3171"/>
      <c r="Z3171"/>
      <c r="AA3171"/>
      <c r="AB3171"/>
      <c r="AC3171"/>
    </row>
    <row r="3172" spans="11:29" x14ac:dyDescent="0.45">
      <c r="K3172"/>
      <c r="S3172"/>
      <c r="T3172"/>
      <c r="U3172"/>
      <c r="V3172"/>
      <c r="W3172"/>
      <c r="X3172"/>
      <c r="Y3172"/>
      <c r="Z3172"/>
      <c r="AA3172"/>
      <c r="AB3172"/>
      <c r="AC3172"/>
    </row>
    <row r="3173" spans="11:29" x14ac:dyDescent="0.45">
      <c r="K3173"/>
      <c r="S3173"/>
      <c r="T3173"/>
      <c r="U3173"/>
      <c r="V3173"/>
      <c r="W3173"/>
      <c r="X3173"/>
      <c r="Y3173"/>
      <c r="Z3173"/>
      <c r="AA3173"/>
      <c r="AB3173"/>
      <c r="AC3173"/>
    </row>
    <row r="3174" spans="11:29" x14ac:dyDescent="0.45">
      <c r="K3174"/>
      <c r="S3174"/>
      <c r="T3174"/>
      <c r="U3174"/>
      <c r="V3174"/>
      <c r="W3174"/>
      <c r="X3174"/>
      <c r="Y3174"/>
      <c r="Z3174"/>
      <c r="AA3174"/>
      <c r="AB3174"/>
      <c r="AC3174"/>
    </row>
    <row r="3175" spans="11:29" x14ac:dyDescent="0.45">
      <c r="K3175"/>
      <c r="S3175"/>
      <c r="T3175"/>
      <c r="U3175"/>
      <c r="V3175"/>
      <c r="W3175"/>
      <c r="X3175"/>
      <c r="Y3175"/>
      <c r="Z3175"/>
      <c r="AA3175"/>
      <c r="AB3175"/>
      <c r="AC3175"/>
    </row>
    <row r="3176" spans="11:29" x14ac:dyDescent="0.45">
      <c r="K3176"/>
      <c r="S3176"/>
      <c r="T3176"/>
      <c r="U3176"/>
      <c r="V3176"/>
      <c r="W3176"/>
      <c r="X3176"/>
      <c r="Y3176"/>
      <c r="Z3176"/>
      <c r="AA3176"/>
      <c r="AB3176"/>
      <c r="AC3176"/>
    </row>
    <row r="3177" spans="11:29" x14ac:dyDescent="0.45">
      <c r="K3177"/>
      <c r="S3177"/>
      <c r="T3177"/>
      <c r="U3177"/>
      <c r="V3177"/>
      <c r="W3177"/>
      <c r="X3177"/>
      <c r="Y3177"/>
      <c r="Z3177"/>
      <c r="AA3177"/>
      <c r="AB3177"/>
      <c r="AC3177"/>
    </row>
    <row r="3178" spans="11:29" x14ac:dyDescent="0.45">
      <c r="K3178"/>
      <c r="S3178"/>
      <c r="T3178"/>
      <c r="U3178"/>
      <c r="V3178"/>
      <c r="W3178"/>
      <c r="X3178"/>
      <c r="Y3178"/>
      <c r="Z3178"/>
      <c r="AA3178"/>
      <c r="AB3178"/>
      <c r="AC3178"/>
    </row>
    <row r="3179" spans="11:29" x14ac:dyDescent="0.45">
      <c r="K3179"/>
      <c r="S3179"/>
      <c r="T3179"/>
      <c r="U3179"/>
      <c r="V3179"/>
      <c r="W3179"/>
      <c r="X3179"/>
      <c r="Y3179"/>
      <c r="Z3179"/>
      <c r="AA3179"/>
      <c r="AB3179"/>
      <c r="AC3179"/>
    </row>
    <row r="3180" spans="11:29" x14ac:dyDescent="0.45">
      <c r="K3180"/>
      <c r="S3180"/>
      <c r="T3180"/>
      <c r="U3180"/>
      <c r="V3180"/>
      <c r="W3180"/>
      <c r="X3180"/>
      <c r="Y3180"/>
      <c r="Z3180"/>
      <c r="AA3180"/>
      <c r="AB3180"/>
      <c r="AC3180"/>
    </row>
    <row r="3181" spans="11:29" x14ac:dyDescent="0.45">
      <c r="K3181"/>
      <c r="S3181"/>
      <c r="T3181"/>
      <c r="U3181"/>
      <c r="V3181"/>
      <c r="W3181"/>
      <c r="X3181"/>
      <c r="Y3181"/>
      <c r="Z3181"/>
      <c r="AA3181"/>
      <c r="AB3181"/>
      <c r="AC3181"/>
    </row>
    <row r="3182" spans="11:29" x14ac:dyDescent="0.45">
      <c r="K3182"/>
      <c r="S3182"/>
      <c r="T3182"/>
      <c r="U3182"/>
      <c r="V3182"/>
      <c r="W3182"/>
      <c r="X3182"/>
      <c r="Y3182"/>
      <c r="Z3182"/>
      <c r="AA3182"/>
      <c r="AB3182"/>
      <c r="AC3182"/>
    </row>
    <row r="3183" spans="11:29" x14ac:dyDescent="0.45">
      <c r="K3183"/>
      <c r="S3183"/>
      <c r="T3183"/>
      <c r="U3183"/>
      <c r="V3183"/>
      <c r="W3183"/>
      <c r="X3183"/>
      <c r="Y3183"/>
      <c r="Z3183"/>
      <c r="AA3183"/>
      <c r="AB3183"/>
      <c r="AC3183"/>
    </row>
    <row r="3184" spans="11:29" x14ac:dyDescent="0.45">
      <c r="K3184"/>
      <c r="S3184"/>
      <c r="T3184"/>
      <c r="U3184"/>
      <c r="V3184"/>
      <c r="W3184"/>
      <c r="X3184"/>
      <c r="Y3184"/>
      <c r="Z3184"/>
      <c r="AA3184"/>
      <c r="AB3184"/>
      <c r="AC3184"/>
    </row>
    <row r="3185" spans="11:29" x14ac:dyDescent="0.45">
      <c r="K3185"/>
      <c r="S3185"/>
      <c r="T3185"/>
      <c r="U3185"/>
      <c r="V3185"/>
      <c r="W3185"/>
      <c r="X3185"/>
      <c r="Y3185"/>
      <c r="Z3185"/>
      <c r="AA3185"/>
      <c r="AB3185"/>
      <c r="AC3185"/>
    </row>
    <row r="3186" spans="11:29" x14ac:dyDescent="0.45">
      <c r="K3186"/>
      <c r="S3186"/>
      <c r="T3186"/>
      <c r="U3186"/>
      <c r="V3186"/>
      <c r="W3186"/>
      <c r="X3186"/>
      <c r="Y3186"/>
      <c r="Z3186"/>
      <c r="AA3186"/>
      <c r="AB3186"/>
      <c r="AC3186"/>
    </row>
    <row r="3187" spans="11:29" x14ac:dyDescent="0.45">
      <c r="K3187"/>
      <c r="S3187"/>
      <c r="T3187"/>
      <c r="U3187"/>
      <c r="V3187"/>
      <c r="W3187"/>
      <c r="X3187"/>
      <c r="Y3187"/>
      <c r="Z3187"/>
      <c r="AA3187"/>
      <c r="AB3187"/>
      <c r="AC3187"/>
    </row>
    <row r="3188" spans="11:29" x14ac:dyDescent="0.45">
      <c r="K3188"/>
      <c r="S3188"/>
      <c r="T3188"/>
      <c r="U3188"/>
      <c r="V3188"/>
      <c r="W3188"/>
      <c r="X3188"/>
      <c r="Y3188"/>
      <c r="Z3188"/>
      <c r="AA3188"/>
      <c r="AB3188"/>
      <c r="AC3188"/>
    </row>
    <row r="3189" spans="11:29" x14ac:dyDescent="0.45">
      <c r="K3189"/>
      <c r="S3189"/>
      <c r="T3189"/>
      <c r="U3189"/>
      <c r="V3189"/>
      <c r="W3189"/>
      <c r="X3189"/>
      <c r="Y3189"/>
      <c r="Z3189"/>
      <c r="AA3189"/>
      <c r="AB3189"/>
      <c r="AC3189"/>
    </row>
    <row r="3190" spans="11:29" x14ac:dyDescent="0.45">
      <c r="K3190"/>
      <c r="S3190"/>
      <c r="T3190"/>
      <c r="U3190"/>
      <c r="V3190"/>
      <c r="W3190"/>
      <c r="X3190"/>
      <c r="Y3190"/>
      <c r="Z3190"/>
      <c r="AA3190"/>
      <c r="AB3190"/>
      <c r="AC3190"/>
    </row>
    <row r="3191" spans="11:29" x14ac:dyDescent="0.45">
      <c r="K3191"/>
      <c r="S3191"/>
      <c r="T3191"/>
      <c r="U3191"/>
      <c r="V3191"/>
      <c r="W3191"/>
      <c r="X3191"/>
      <c r="Y3191"/>
      <c r="Z3191"/>
      <c r="AA3191"/>
      <c r="AB3191"/>
      <c r="AC3191"/>
    </row>
    <row r="3192" spans="11:29" x14ac:dyDescent="0.45">
      <c r="K3192"/>
      <c r="S3192"/>
      <c r="T3192"/>
      <c r="U3192"/>
      <c r="V3192"/>
      <c r="W3192"/>
      <c r="X3192"/>
      <c r="Y3192"/>
      <c r="Z3192"/>
      <c r="AA3192"/>
      <c r="AB3192"/>
      <c r="AC3192"/>
    </row>
    <row r="3193" spans="11:29" x14ac:dyDescent="0.45">
      <c r="K3193"/>
      <c r="S3193"/>
      <c r="T3193"/>
      <c r="U3193"/>
      <c r="V3193"/>
      <c r="W3193"/>
      <c r="X3193"/>
      <c r="Y3193"/>
      <c r="Z3193"/>
      <c r="AA3193"/>
      <c r="AB3193"/>
      <c r="AC3193"/>
    </row>
    <row r="3194" spans="11:29" x14ac:dyDescent="0.45">
      <c r="K3194"/>
      <c r="S3194"/>
      <c r="T3194"/>
      <c r="U3194"/>
      <c r="V3194"/>
      <c r="W3194"/>
      <c r="X3194"/>
      <c r="Y3194"/>
      <c r="Z3194"/>
      <c r="AA3194"/>
      <c r="AB3194"/>
      <c r="AC3194"/>
    </row>
    <row r="3195" spans="11:29" x14ac:dyDescent="0.45">
      <c r="K3195"/>
      <c r="S3195"/>
      <c r="T3195"/>
      <c r="U3195"/>
      <c r="V3195"/>
      <c r="W3195"/>
      <c r="X3195"/>
      <c r="Y3195"/>
      <c r="Z3195"/>
      <c r="AA3195"/>
      <c r="AB3195"/>
      <c r="AC3195"/>
    </row>
    <row r="3196" spans="11:29" x14ac:dyDescent="0.45">
      <c r="K3196"/>
      <c r="S3196"/>
      <c r="T3196"/>
      <c r="U3196"/>
      <c r="V3196"/>
      <c r="W3196"/>
      <c r="X3196"/>
      <c r="Y3196"/>
      <c r="Z3196"/>
      <c r="AA3196"/>
      <c r="AB3196"/>
      <c r="AC3196"/>
    </row>
    <row r="3197" spans="11:29" x14ac:dyDescent="0.45">
      <c r="K3197"/>
      <c r="S3197"/>
      <c r="T3197"/>
      <c r="U3197"/>
      <c r="V3197"/>
      <c r="W3197"/>
      <c r="X3197"/>
      <c r="Y3197"/>
      <c r="Z3197"/>
      <c r="AA3197"/>
      <c r="AB3197"/>
      <c r="AC3197"/>
    </row>
    <row r="3198" spans="11:29" x14ac:dyDescent="0.45">
      <c r="K3198"/>
      <c r="S3198"/>
      <c r="T3198"/>
      <c r="U3198"/>
      <c r="V3198"/>
      <c r="W3198"/>
      <c r="X3198"/>
      <c r="Y3198"/>
      <c r="Z3198"/>
      <c r="AA3198"/>
      <c r="AB3198"/>
      <c r="AC3198"/>
    </row>
    <row r="3199" spans="11:29" x14ac:dyDescent="0.45">
      <c r="K3199"/>
      <c r="S3199"/>
      <c r="T3199"/>
      <c r="U3199"/>
      <c r="V3199"/>
      <c r="W3199"/>
      <c r="X3199"/>
      <c r="Y3199"/>
      <c r="Z3199"/>
      <c r="AA3199"/>
      <c r="AB3199"/>
      <c r="AC3199"/>
    </row>
    <row r="3200" spans="11:29" x14ac:dyDescent="0.45">
      <c r="K3200"/>
      <c r="S3200"/>
      <c r="T3200"/>
      <c r="U3200"/>
      <c r="V3200"/>
      <c r="W3200"/>
      <c r="X3200"/>
      <c r="Y3200"/>
      <c r="Z3200"/>
      <c r="AA3200"/>
      <c r="AB3200"/>
      <c r="AC3200"/>
    </row>
    <row r="3201" spans="11:29" x14ac:dyDescent="0.45">
      <c r="K3201"/>
      <c r="S3201"/>
      <c r="T3201"/>
      <c r="U3201"/>
      <c r="V3201"/>
      <c r="W3201"/>
      <c r="X3201"/>
      <c r="Y3201"/>
      <c r="Z3201"/>
      <c r="AA3201"/>
      <c r="AB3201"/>
      <c r="AC3201"/>
    </row>
    <row r="3202" spans="11:29" x14ac:dyDescent="0.45">
      <c r="K3202"/>
      <c r="S3202"/>
      <c r="T3202"/>
      <c r="U3202"/>
      <c r="V3202"/>
      <c r="W3202"/>
      <c r="X3202"/>
      <c r="Y3202"/>
      <c r="Z3202"/>
      <c r="AA3202"/>
      <c r="AB3202"/>
      <c r="AC3202"/>
    </row>
    <row r="3203" spans="11:29" x14ac:dyDescent="0.45">
      <c r="K3203"/>
      <c r="S3203"/>
      <c r="T3203"/>
      <c r="U3203"/>
      <c r="V3203"/>
      <c r="W3203"/>
      <c r="X3203"/>
      <c r="Y3203"/>
      <c r="Z3203"/>
      <c r="AA3203"/>
      <c r="AB3203"/>
      <c r="AC3203"/>
    </row>
    <row r="3204" spans="11:29" x14ac:dyDescent="0.45">
      <c r="K3204"/>
      <c r="S3204"/>
      <c r="T3204"/>
      <c r="U3204"/>
      <c r="V3204"/>
      <c r="W3204"/>
      <c r="X3204"/>
      <c r="Y3204"/>
      <c r="Z3204"/>
      <c r="AA3204"/>
      <c r="AB3204"/>
      <c r="AC3204"/>
    </row>
    <row r="3205" spans="11:29" x14ac:dyDescent="0.45">
      <c r="K3205"/>
      <c r="S3205"/>
      <c r="T3205"/>
      <c r="U3205"/>
      <c r="V3205"/>
      <c r="W3205"/>
      <c r="X3205"/>
      <c r="Y3205"/>
      <c r="Z3205"/>
      <c r="AA3205"/>
      <c r="AB3205"/>
      <c r="AC3205"/>
    </row>
    <row r="3206" spans="11:29" x14ac:dyDescent="0.45">
      <c r="K3206"/>
      <c r="S3206"/>
      <c r="T3206"/>
      <c r="U3206"/>
      <c r="V3206"/>
      <c r="W3206"/>
      <c r="X3206"/>
      <c r="Y3206"/>
      <c r="Z3206"/>
      <c r="AA3206"/>
      <c r="AB3206"/>
      <c r="AC3206"/>
    </row>
    <row r="3207" spans="11:29" x14ac:dyDescent="0.45">
      <c r="K3207"/>
      <c r="S3207"/>
      <c r="T3207"/>
      <c r="U3207"/>
      <c r="V3207"/>
      <c r="W3207"/>
      <c r="X3207"/>
      <c r="Y3207"/>
      <c r="Z3207"/>
      <c r="AA3207"/>
      <c r="AB3207"/>
      <c r="AC3207"/>
    </row>
    <row r="3208" spans="11:29" x14ac:dyDescent="0.45">
      <c r="K3208"/>
      <c r="S3208"/>
      <c r="T3208"/>
      <c r="U3208"/>
      <c r="V3208"/>
      <c r="W3208"/>
      <c r="X3208"/>
      <c r="Y3208"/>
      <c r="Z3208"/>
      <c r="AA3208"/>
      <c r="AB3208"/>
      <c r="AC3208"/>
    </row>
    <row r="3209" spans="11:29" x14ac:dyDescent="0.45">
      <c r="K3209"/>
      <c r="S3209"/>
      <c r="T3209"/>
      <c r="U3209"/>
      <c r="V3209"/>
      <c r="W3209"/>
      <c r="X3209"/>
      <c r="Y3209"/>
      <c r="Z3209"/>
      <c r="AA3209"/>
      <c r="AB3209"/>
      <c r="AC3209"/>
    </row>
    <row r="3210" spans="11:29" x14ac:dyDescent="0.45">
      <c r="K3210"/>
      <c r="S3210"/>
      <c r="T3210"/>
      <c r="U3210"/>
      <c r="V3210"/>
      <c r="W3210"/>
      <c r="X3210"/>
      <c r="Y3210"/>
      <c r="Z3210"/>
      <c r="AA3210"/>
      <c r="AB3210"/>
      <c r="AC3210"/>
    </row>
    <row r="3211" spans="11:29" x14ac:dyDescent="0.45">
      <c r="K3211"/>
      <c r="S3211"/>
      <c r="T3211"/>
      <c r="U3211"/>
      <c r="V3211"/>
      <c r="W3211"/>
      <c r="X3211"/>
      <c r="Y3211"/>
      <c r="Z3211"/>
      <c r="AA3211"/>
      <c r="AB3211"/>
      <c r="AC3211"/>
    </row>
    <row r="3212" spans="11:29" x14ac:dyDescent="0.45">
      <c r="K3212"/>
      <c r="S3212"/>
      <c r="T3212"/>
      <c r="U3212"/>
      <c r="V3212"/>
      <c r="W3212"/>
      <c r="X3212"/>
      <c r="Y3212"/>
      <c r="Z3212"/>
      <c r="AA3212"/>
      <c r="AB3212"/>
      <c r="AC3212"/>
    </row>
    <row r="3213" spans="11:29" x14ac:dyDescent="0.45">
      <c r="K3213"/>
      <c r="S3213"/>
      <c r="T3213"/>
      <c r="U3213"/>
      <c r="V3213"/>
      <c r="W3213"/>
      <c r="X3213"/>
      <c r="Y3213"/>
      <c r="Z3213"/>
      <c r="AA3213"/>
      <c r="AB3213"/>
      <c r="AC3213"/>
    </row>
    <row r="3214" spans="11:29" x14ac:dyDescent="0.45">
      <c r="K3214"/>
      <c r="S3214"/>
      <c r="T3214"/>
      <c r="U3214"/>
      <c r="V3214"/>
      <c r="W3214"/>
      <c r="X3214"/>
      <c r="Y3214"/>
      <c r="Z3214"/>
      <c r="AA3214"/>
      <c r="AB3214"/>
      <c r="AC3214"/>
    </row>
    <row r="3215" spans="11:29" x14ac:dyDescent="0.45">
      <c r="K3215"/>
      <c r="S3215"/>
      <c r="T3215"/>
      <c r="U3215"/>
      <c r="V3215"/>
      <c r="W3215"/>
      <c r="X3215"/>
      <c r="Y3215"/>
      <c r="Z3215"/>
      <c r="AA3215"/>
      <c r="AB3215"/>
      <c r="AC3215"/>
    </row>
    <row r="3216" spans="11:29" x14ac:dyDescent="0.45">
      <c r="K3216"/>
      <c r="S3216"/>
      <c r="T3216"/>
      <c r="U3216"/>
      <c r="V3216"/>
      <c r="W3216"/>
      <c r="X3216"/>
      <c r="Y3216"/>
      <c r="Z3216"/>
      <c r="AA3216"/>
      <c r="AB3216"/>
      <c r="AC3216"/>
    </row>
    <row r="3217" spans="11:29" x14ac:dyDescent="0.45">
      <c r="K3217"/>
      <c r="S3217"/>
      <c r="T3217"/>
      <c r="U3217"/>
      <c r="V3217"/>
      <c r="W3217"/>
      <c r="X3217"/>
      <c r="Y3217"/>
      <c r="Z3217"/>
      <c r="AA3217"/>
      <c r="AB3217"/>
      <c r="AC3217"/>
    </row>
    <row r="3218" spans="11:29" x14ac:dyDescent="0.45">
      <c r="K3218"/>
      <c r="S3218"/>
      <c r="T3218"/>
      <c r="U3218"/>
      <c r="V3218"/>
      <c r="W3218"/>
      <c r="X3218"/>
      <c r="Y3218"/>
      <c r="Z3218"/>
      <c r="AA3218"/>
      <c r="AB3218"/>
      <c r="AC3218"/>
    </row>
    <row r="3219" spans="11:29" x14ac:dyDescent="0.45">
      <c r="K3219"/>
      <c r="S3219"/>
      <c r="T3219"/>
      <c r="U3219"/>
      <c r="V3219"/>
      <c r="W3219"/>
      <c r="X3219"/>
      <c r="Y3219"/>
      <c r="Z3219"/>
      <c r="AA3219"/>
      <c r="AB3219"/>
      <c r="AC3219"/>
    </row>
    <row r="3220" spans="11:29" x14ac:dyDescent="0.45">
      <c r="K3220"/>
      <c r="S3220"/>
      <c r="T3220"/>
      <c r="U3220"/>
      <c r="V3220"/>
      <c r="W3220"/>
      <c r="X3220"/>
      <c r="Y3220"/>
      <c r="Z3220"/>
      <c r="AA3220"/>
      <c r="AB3220"/>
      <c r="AC3220"/>
    </row>
    <row r="3221" spans="11:29" x14ac:dyDescent="0.45">
      <c r="K3221"/>
      <c r="S3221"/>
      <c r="T3221"/>
      <c r="U3221"/>
      <c r="V3221"/>
      <c r="W3221"/>
      <c r="X3221"/>
      <c r="Y3221"/>
      <c r="Z3221"/>
      <c r="AA3221"/>
      <c r="AB3221"/>
      <c r="AC3221"/>
    </row>
    <row r="3222" spans="11:29" x14ac:dyDescent="0.45">
      <c r="K3222"/>
      <c r="S3222"/>
      <c r="T3222"/>
      <c r="U3222"/>
      <c r="V3222"/>
      <c r="W3222"/>
      <c r="X3222"/>
      <c r="Y3222"/>
      <c r="Z3222"/>
      <c r="AA3222"/>
      <c r="AB3222"/>
      <c r="AC3222"/>
    </row>
    <row r="3223" spans="11:29" x14ac:dyDescent="0.45">
      <c r="K3223"/>
      <c r="S3223"/>
      <c r="T3223"/>
      <c r="U3223"/>
      <c r="V3223"/>
      <c r="W3223"/>
      <c r="X3223"/>
      <c r="Y3223"/>
      <c r="Z3223"/>
      <c r="AA3223"/>
      <c r="AB3223"/>
      <c r="AC3223"/>
    </row>
    <row r="3224" spans="11:29" x14ac:dyDescent="0.45">
      <c r="K3224"/>
      <c r="S3224"/>
      <c r="T3224"/>
      <c r="U3224"/>
      <c r="V3224"/>
      <c r="W3224"/>
      <c r="X3224"/>
      <c r="Y3224"/>
      <c r="Z3224"/>
      <c r="AA3224"/>
      <c r="AB3224"/>
      <c r="AC3224"/>
    </row>
    <row r="3225" spans="11:29" x14ac:dyDescent="0.45">
      <c r="K3225"/>
      <c r="S3225"/>
      <c r="T3225"/>
      <c r="U3225"/>
      <c r="V3225"/>
      <c r="W3225"/>
      <c r="X3225"/>
      <c r="Y3225"/>
      <c r="Z3225"/>
      <c r="AA3225"/>
      <c r="AB3225"/>
      <c r="AC3225"/>
    </row>
    <row r="3226" spans="11:29" x14ac:dyDescent="0.45">
      <c r="K3226"/>
      <c r="S3226"/>
      <c r="T3226"/>
      <c r="U3226"/>
      <c r="V3226"/>
      <c r="W3226"/>
      <c r="X3226"/>
      <c r="Y3226"/>
      <c r="Z3226"/>
      <c r="AA3226"/>
      <c r="AB3226"/>
      <c r="AC3226"/>
    </row>
    <row r="3227" spans="11:29" x14ac:dyDescent="0.45">
      <c r="K3227"/>
      <c r="S3227"/>
      <c r="T3227"/>
      <c r="U3227"/>
      <c r="V3227"/>
      <c r="W3227"/>
      <c r="X3227"/>
      <c r="Y3227"/>
      <c r="Z3227"/>
      <c r="AA3227"/>
      <c r="AB3227"/>
      <c r="AC3227"/>
    </row>
    <row r="3228" spans="11:29" x14ac:dyDescent="0.45">
      <c r="K3228"/>
      <c r="S3228"/>
      <c r="T3228"/>
      <c r="U3228"/>
      <c r="V3228"/>
      <c r="W3228"/>
      <c r="X3228"/>
      <c r="Y3228"/>
      <c r="Z3228"/>
      <c r="AA3228"/>
      <c r="AB3228"/>
      <c r="AC3228"/>
    </row>
    <row r="3229" spans="11:29" x14ac:dyDescent="0.45">
      <c r="K3229"/>
      <c r="S3229"/>
      <c r="T3229"/>
      <c r="U3229"/>
      <c r="V3229"/>
      <c r="W3229"/>
      <c r="X3229"/>
      <c r="Y3229"/>
      <c r="Z3229"/>
      <c r="AA3229"/>
      <c r="AB3229"/>
      <c r="AC3229"/>
    </row>
    <row r="3230" spans="11:29" x14ac:dyDescent="0.45">
      <c r="K3230"/>
      <c r="S3230"/>
      <c r="T3230"/>
      <c r="U3230"/>
      <c r="V3230"/>
      <c r="W3230"/>
      <c r="X3230"/>
      <c r="Y3230"/>
      <c r="Z3230"/>
      <c r="AA3230"/>
      <c r="AB3230"/>
      <c r="AC3230"/>
    </row>
    <row r="3231" spans="11:29" x14ac:dyDescent="0.45">
      <c r="K3231"/>
      <c r="S3231"/>
      <c r="T3231"/>
      <c r="U3231"/>
      <c r="V3231"/>
      <c r="W3231"/>
      <c r="X3231"/>
      <c r="Y3231"/>
      <c r="Z3231"/>
      <c r="AA3231"/>
      <c r="AB3231"/>
      <c r="AC3231"/>
    </row>
    <row r="3232" spans="11:29" x14ac:dyDescent="0.45">
      <c r="K3232"/>
      <c r="S3232"/>
      <c r="T3232"/>
      <c r="U3232"/>
      <c r="V3232"/>
      <c r="W3232"/>
      <c r="X3232"/>
      <c r="Y3232"/>
      <c r="Z3232"/>
      <c r="AA3232"/>
      <c r="AB3232"/>
      <c r="AC3232"/>
    </row>
    <row r="3233" spans="11:29" x14ac:dyDescent="0.45">
      <c r="K3233"/>
      <c r="S3233"/>
      <c r="T3233"/>
      <c r="U3233"/>
      <c r="V3233"/>
      <c r="W3233"/>
      <c r="X3233"/>
      <c r="Y3233"/>
      <c r="Z3233"/>
      <c r="AA3233"/>
      <c r="AB3233"/>
      <c r="AC3233"/>
    </row>
    <row r="3234" spans="11:29" x14ac:dyDescent="0.45">
      <c r="K3234"/>
      <c r="S3234"/>
      <c r="T3234"/>
      <c r="U3234"/>
      <c r="V3234"/>
      <c r="W3234"/>
      <c r="X3234"/>
      <c r="Y3234"/>
      <c r="Z3234"/>
      <c r="AA3234"/>
      <c r="AB3234"/>
      <c r="AC3234"/>
    </row>
    <row r="3235" spans="11:29" x14ac:dyDescent="0.45">
      <c r="K3235"/>
      <c r="S3235"/>
      <c r="T3235"/>
      <c r="U3235"/>
      <c r="V3235"/>
      <c r="W3235"/>
      <c r="X3235"/>
      <c r="Y3235"/>
      <c r="Z3235"/>
      <c r="AA3235"/>
      <c r="AB3235"/>
      <c r="AC3235"/>
    </row>
    <row r="3236" spans="11:29" x14ac:dyDescent="0.45">
      <c r="K3236"/>
      <c r="S3236"/>
      <c r="T3236"/>
      <c r="U3236"/>
      <c r="V3236"/>
      <c r="W3236"/>
      <c r="X3236"/>
      <c r="Y3236"/>
      <c r="Z3236"/>
      <c r="AA3236"/>
      <c r="AB3236"/>
      <c r="AC3236"/>
    </row>
    <row r="3237" spans="11:29" x14ac:dyDescent="0.45">
      <c r="K3237"/>
      <c r="S3237"/>
      <c r="T3237"/>
      <c r="U3237"/>
      <c r="V3237"/>
      <c r="W3237"/>
      <c r="X3237"/>
      <c r="Y3237"/>
      <c r="Z3237"/>
      <c r="AA3237"/>
      <c r="AB3237"/>
      <c r="AC3237"/>
    </row>
    <row r="3238" spans="11:29" x14ac:dyDescent="0.45">
      <c r="K3238"/>
      <c r="S3238"/>
      <c r="T3238"/>
      <c r="U3238"/>
      <c r="V3238"/>
      <c r="W3238"/>
      <c r="X3238"/>
      <c r="Y3238"/>
      <c r="Z3238"/>
      <c r="AA3238"/>
      <c r="AB3238"/>
      <c r="AC3238"/>
    </row>
    <row r="3239" spans="11:29" x14ac:dyDescent="0.45">
      <c r="K3239"/>
      <c r="S3239"/>
      <c r="T3239"/>
      <c r="U3239"/>
      <c r="V3239"/>
      <c r="W3239"/>
      <c r="X3239"/>
      <c r="Y3239"/>
      <c r="Z3239"/>
      <c r="AA3239"/>
      <c r="AB3239"/>
      <c r="AC3239"/>
    </row>
    <row r="3240" spans="11:29" x14ac:dyDescent="0.45">
      <c r="K3240"/>
      <c r="S3240"/>
      <c r="T3240"/>
      <c r="U3240"/>
      <c r="V3240"/>
      <c r="W3240"/>
      <c r="X3240"/>
      <c r="Y3240"/>
      <c r="Z3240"/>
      <c r="AA3240"/>
      <c r="AB3240"/>
      <c r="AC3240"/>
    </row>
    <row r="3241" spans="11:29" x14ac:dyDescent="0.45">
      <c r="K3241"/>
      <c r="S3241"/>
      <c r="T3241"/>
      <c r="U3241"/>
      <c r="V3241"/>
      <c r="W3241"/>
      <c r="X3241"/>
      <c r="Y3241"/>
      <c r="Z3241"/>
      <c r="AA3241"/>
      <c r="AB3241"/>
      <c r="AC3241"/>
    </row>
    <row r="3242" spans="11:29" x14ac:dyDescent="0.45">
      <c r="K3242"/>
      <c r="S3242"/>
      <c r="T3242"/>
      <c r="U3242"/>
      <c r="V3242"/>
      <c r="W3242"/>
      <c r="X3242"/>
      <c r="Y3242"/>
      <c r="Z3242"/>
      <c r="AA3242"/>
      <c r="AB3242"/>
      <c r="AC3242"/>
    </row>
    <row r="3243" spans="11:29" x14ac:dyDescent="0.45">
      <c r="K3243"/>
      <c r="S3243"/>
      <c r="T3243"/>
      <c r="U3243"/>
      <c r="V3243"/>
      <c r="W3243"/>
      <c r="X3243"/>
      <c r="Y3243"/>
      <c r="Z3243"/>
      <c r="AA3243"/>
      <c r="AB3243"/>
      <c r="AC3243"/>
    </row>
    <row r="3244" spans="11:29" x14ac:dyDescent="0.45">
      <c r="K3244"/>
      <c r="S3244"/>
      <c r="T3244"/>
      <c r="U3244"/>
      <c r="V3244"/>
      <c r="W3244"/>
      <c r="X3244"/>
      <c r="Y3244"/>
      <c r="Z3244"/>
      <c r="AA3244"/>
      <c r="AB3244"/>
      <c r="AC3244"/>
    </row>
    <row r="3245" spans="11:29" x14ac:dyDescent="0.45">
      <c r="K3245"/>
      <c r="S3245"/>
      <c r="T3245"/>
      <c r="U3245"/>
      <c r="V3245"/>
      <c r="W3245"/>
      <c r="X3245"/>
      <c r="Y3245"/>
      <c r="Z3245"/>
      <c r="AA3245"/>
      <c r="AB3245"/>
      <c r="AC3245"/>
    </row>
    <row r="3246" spans="11:29" x14ac:dyDescent="0.45">
      <c r="K3246"/>
      <c r="S3246"/>
      <c r="T3246"/>
      <c r="U3246"/>
      <c r="V3246"/>
      <c r="W3246"/>
      <c r="X3246"/>
      <c r="Y3246"/>
      <c r="Z3246"/>
      <c r="AA3246"/>
      <c r="AB3246"/>
      <c r="AC3246"/>
    </row>
    <row r="3247" spans="11:29" x14ac:dyDescent="0.45">
      <c r="K3247"/>
      <c r="S3247"/>
      <c r="T3247"/>
      <c r="U3247"/>
      <c r="V3247"/>
      <c r="W3247"/>
      <c r="X3247"/>
      <c r="Y3247"/>
      <c r="Z3247"/>
      <c r="AA3247"/>
      <c r="AB3247"/>
      <c r="AC3247"/>
    </row>
    <row r="3248" spans="11:29" x14ac:dyDescent="0.45">
      <c r="K3248"/>
      <c r="S3248"/>
      <c r="T3248"/>
      <c r="U3248"/>
      <c r="V3248"/>
      <c r="W3248"/>
      <c r="X3248"/>
      <c r="Y3248"/>
      <c r="Z3248"/>
      <c r="AA3248"/>
      <c r="AB3248"/>
      <c r="AC3248"/>
    </row>
    <row r="3249" spans="11:29" x14ac:dyDescent="0.45">
      <c r="K3249"/>
      <c r="S3249"/>
      <c r="T3249"/>
      <c r="U3249"/>
      <c r="V3249"/>
      <c r="W3249"/>
      <c r="X3249"/>
      <c r="Y3249"/>
      <c r="Z3249"/>
      <c r="AA3249"/>
      <c r="AB3249"/>
      <c r="AC3249"/>
    </row>
    <row r="3250" spans="11:29" x14ac:dyDescent="0.45">
      <c r="K3250"/>
      <c r="S3250"/>
      <c r="T3250"/>
      <c r="U3250"/>
      <c r="V3250"/>
      <c r="W3250"/>
      <c r="X3250"/>
      <c r="Y3250"/>
      <c r="Z3250"/>
      <c r="AA3250"/>
      <c r="AB3250"/>
      <c r="AC3250"/>
    </row>
    <row r="3251" spans="11:29" x14ac:dyDescent="0.45">
      <c r="K3251"/>
      <c r="S3251"/>
      <c r="T3251"/>
      <c r="U3251"/>
      <c r="V3251"/>
      <c r="W3251"/>
      <c r="X3251"/>
      <c r="Y3251"/>
      <c r="Z3251"/>
      <c r="AA3251"/>
      <c r="AB3251"/>
      <c r="AC3251"/>
    </row>
    <row r="3252" spans="11:29" x14ac:dyDescent="0.45">
      <c r="K3252"/>
      <c r="S3252"/>
      <c r="T3252"/>
      <c r="U3252"/>
      <c r="V3252"/>
      <c r="W3252"/>
      <c r="X3252"/>
      <c r="Y3252"/>
      <c r="Z3252"/>
      <c r="AA3252"/>
      <c r="AB3252"/>
      <c r="AC3252"/>
    </row>
    <row r="3253" spans="11:29" x14ac:dyDescent="0.45">
      <c r="K3253"/>
      <c r="S3253"/>
      <c r="T3253"/>
      <c r="U3253"/>
      <c r="V3253"/>
      <c r="W3253"/>
      <c r="X3253"/>
      <c r="Y3253"/>
      <c r="Z3253"/>
      <c r="AA3253"/>
      <c r="AB3253"/>
      <c r="AC3253"/>
    </row>
    <row r="3254" spans="11:29" x14ac:dyDescent="0.45">
      <c r="K3254"/>
      <c r="S3254"/>
      <c r="T3254"/>
      <c r="U3254"/>
      <c r="V3254"/>
      <c r="W3254"/>
      <c r="X3254"/>
      <c r="Y3254"/>
      <c r="Z3254"/>
      <c r="AA3254"/>
      <c r="AB3254"/>
      <c r="AC3254"/>
    </row>
    <row r="3255" spans="11:29" x14ac:dyDescent="0.45">
      <c r="K3255"/>
      <c r="S3255"/>
      <c r="T3255"/>
      <c r="U3255"/>
      <c r="V3255"/>
      <c r="W3255"/>
      <c r="X3255"/>
      <c r="Y3255"/>
      <c r="Z3255"/>
      <c r="AA3255"/>
      <c r="AB3255"/>
      <c r="AC3255"/>
    </row>
    <row r="3256" spans="11:29" x14ac:dyDescent="0.45">
      <c r="K3256"/>
      <c r="S3256"/>
      <c r="T3256"/>
      <c r="U3256"/>
      <c r="V3256"/>
      <c r="W3256"/>
      <c r="X3256"/>
      <c r="Y3256"/>
      <c r="Z3256"/>
      <c r="AA3256"/>
      <c r="AB3256"/>
      <c r="AC3256"/>
    </row>
    <row r="3257" spans="11:29" x14ac:dyDescent="0.45">
      <c r="K3257"/>
      <c r="S3257"/>
      <c r="T3257"/>
      <c r="U3257"/>
      <c r="V3257"/>
      <c r="W3257"/>
      <c r="X3257"/>
      <c r="Y3257"/>
      <c r="Z3257"/>
      <c r="AA3257"/>
      <c r="AB3257"/>
      <c r="AC3257"/>
    </row>
    <row r="3258" spans="11:29" x14ac:dyDescent="0.45">
      <c r="K3258"/>
      <c r="S3258"/>
      <c r="T3258"/>
      <c r="U3258"/>
      <c r="V3258"/>
      <c r="W3258"/>
      <c r="X3258"/>
      <c r="Y3258"/>
      <c r="Z3258"/>
      <c r="AA3258"/>
      <c r="AB3258"/>
      <c r="AC3258"/>
    </row>
    <row r="3259" spans="11:29" x14ac:dyDescent="0.45">
      <c r="K3259"/>
      <c r="S3259"/>
      <c r="T3259"/>
      <c r="U3259"/>
      <c r="V3259"/>
      <c r="W3259"/>
      <c r="X3259"/>
      <c r="Y3259"/>
      <c r="Z3259"/>
      <c r="AA3259"/>
      <c r="AB3259"/>
      <c r="AC3259"/>
    </row>
    <row r="3260" spans="11:29" x14ac:dyDescent="0.45">
      <c r="K3260"/>
      <c r="S3260"/>
      <c r="T3260"/>
      <c r="U3260"/>
      <c r="V3260"/>
      <c r="W3260"/>
      <c r="X3260"/>
      <c r="Y3260"/>
      <c r="Z3260"/>
      <c r="AA3260"/>
      <c r="AB3260"/>
      <c r="AC3260"/>
    </row>
    <row r="3261" spans="11:29" x14ac:dyDescent="0.45">
      <c r="K3261"/>
      <c r="S3261"/>
      <c r="T3261"/>
      <c r="U3261"/>
      <c r="V3261"/>
      <c r="W3261"/>
      <c r="X3261"/>
      <c r="Y3261"/>
      <c r="Z3261"/>
      <c r="AA3261"/>
      <c r="AB3261"/>
      <c r="AC3261"/>
    </row>
    <row r="3262" spans="11:29" x14ac:dyDescent="0.45">
      <c r="K3262"/>
      <c r="S3262"/>
      <c r="T3262"/>
      <c r="U3262"/>
      <c r="V3262"/>
      <c r="W3262"/>
      <c r="X3262"/>
      <c r="Y3262"/>
      <c r="Z3262"/>
      <c r="AA3262"/>
      <c r="AB3262"/>
      <c r="AC3262"/>
    </row>
    <row r="3263" spans="11:29" x14ac:dyDescent="0.45">
      <c r="K3263"/>
      <c r="S3263"/>
      <c r="T3263"/>
      <c r="U3263"/>
      <c r="V3263"/>
      <c r="W3263"/>
      <c r="X3263"/>
      <c r="Y3263"/>
      <c r="Z3263"/>
      <c r="AA3263"/>
      <c r="AB3263"/>
      <c r="AC3263"/>
    </row>
    <row r="3264" spans="11:29" x14ac:dyDescent="0.45">
      <c r="K3264"/>
      <c r="S3264"/>
      <c r="T3264"/>
      <c r="U3264"/>
      <c r="V3264"/>
      <c r="W3264"/>
      <c r="X3264"/>
      <c r="Y3264"/>
      <c r="Z3264"/>
      <c r="AA3264"/>
      <c r="AB3264"/>
      <c r="AC3264"/>
    </row>
    <row r="3265" spans="11:29" x14ac:dyDescent="0.45">
      <c r="K3265"/>
      <c r="S3265"/>
      <c r="T3265"/>
      <c r="U3265"/>
      <c r="V3265"/>
      <c r="W3265"/>
      <c r="X3265"/>
      <c r="Y3265"/>
      <c r="Z3265"/>
      <c r="AA3265"/>
      <c r="AB3265"/>
      <c r="AC3265"/>
    </row>
    <row r="3266" spans="11:29" x14ac:dyDescent="0.45">
      <c r="K3266"/>
      <c r="S3266"/>
      <c r="T3266"/>
      <c r="U3266"/>
      <c r="V3266"/>
      <c r="W3266"/>
      <c r="X3266"/>
      <c r="Y3266"/>
      <c r="Z3266"/>
      <c r="AA3266"/>
      <c r="AB3266"/>
      <c r="AC3266"/>
    </row>
    <row r="3267" spans="11:29" x14ac:dyDescent="0.45">
      <c r="K3267"/>
      <c r="S3267"/>
      <c r="T3267"/>
      <c r="U3267"/>
      <c r="V3267"/>
      <c r="W3267"/>
      <c r="X3267"/>
      <c r="Y3267"/>
      <c r="Z3267"/>
      <c r="AA3267"/>
      <c r="AB3267"/>
      <c r="AC3267"/>
    </row>
    <row r="3268" spans="11:29" x14ac:dyDescent="0.45">
      <c r="K3268"/>
      <c r="S3268"/>
      <c r="T3268"/>
      <c r="U3268"/>
      <c r="V3268"/>
      <c r="W3268"/>
      <c r="X3268"/>
      <c r="Y3268"/>
      <c r="Z3268"/>
      <c r="AA3268"/>
      <c r="AB3268"/>
      <c r="AC3268"/>
    </row>
    <row r="3269" spans="11:29" x14ac:dyDescent="0.45">
      <c r="K3269"/>
      <c r="S3269"/>
      <c r="T3269"/>
      <c r="U3269"/>
      <c r="V3269"/>
      <c r="W3269"/>
      <c r="X3269"/>
      <c r="Y3269"/>
      <c r="Z3269"/>
      <c r="AA3269"/>
      <c r="AB3269"/>
      <c r="AC3269"/>
    </row>
    <row r="3270" spans="11:29" x14ac:dyDescent="0.45">
      <c r="K3270"/>
      <c r="S3270"/>
      <c r="T3270"/>
      <c r="U3270"/>
      <c r="V3270"/>
      <c r="W3270"/>
      <c r="X3270"/>
      <c r="Y3270"/>
      <c r="Z3270"/>
      <c r="AA3270"/>
      <c r="AB3270"/>
      <c r="AC3270"/>
    </row>
    <row r="3271" spans="11:29" x14ac:dyDescent="0.45">
      <c r="K3271"/>
      <c r="S3271"/>
      <c r="T3271"/>
      <c r="U3271"/>
      <c r="V3271"/>
      <c r="W3271"/>
      <c r="X3271"/>
      <c r="Y3271"/>
      <c r="Z3271"/>
      <c r="AA3271"/>
      <c r="AB3271"/>
      <c r="AC3271"/>
    </row>
    <row r="3272" spans="11:29" x14ac:dyDescent="0.45">
      <c r="K3272"/>
      <c r="S3272"/>
      <c r="T3272"/>
      <c r="U3272"/>
      <c r="V3272"/>
      <c r="W3272"/>
      <c r="X3272"/>
      <c r="Y3272"/>
      <c r="Z3272"/>
      <c r="AA3272"/>
      <c r="AB3272"/>
      <c r="AC3272"/>
    </row>
    <row r="3273" spans="11:29" x14ac:dyDescent="0.45">
      <c r="K3273"/>
      <c r="S3273"/>
      <c r="T3273"/>
      <c r="U3273"/>
      <c r="V3273"/>
      <c r="W3273"/>
      <c r="X3273"/>
      <c r="Y3273"/>
      <c r="Z3273"/>
      <c r="AA3273"/>
      <c r="AB3273"/>
      <c r="AC3273"/>
    </row>
    <row r="3274" spans="11:29" x14ac:dyDescent="0.45">
      <c r="K3274"/>
      <c r="S3274"/>
      <c r="T3274"/>
      <c r="U3274"/>
      <c r="V3274"/>
      <c r="W3274"/>
      <c r="X3274"/>
      <c r="Y3274"/>
      <c r="Z3274"/>
      <c r="AA3274"/>
      <c r="AB3274"/>
      <c r="AC3274"/>
    </row>
    <row r="3275" spans="11:29" x14ac:dyDescent="0.45">
      <c r="K3275"/>
      <c r="S3275"/>
      <c r="T3275"/>
      <c r="U3275"/>
      <c r="V3275"/>
      <c r="W3275"/>
      <c r="X3275"/>
      <c r="Y3275"/>
      <c r="Z3275"/>
      <c r="AA3275"/>
      <c r="AB3275"/>
      <c r="AC3275"/>
    </row>
    <row r="3276" spans="11:29" x14ac:dyDescent="0.45">
      <c r="K3276"/>
      <c r="S3276"/>
      <c r="T3276"/>
      <c r="U3276"/>
      <c r="V3276"/>
      <c r="W3276"/>
      <c r="X3276"/>
      <c r="Y3276"/>
      <c r="Z3276"/>
      <c r="AA3276"/>
      <c r="AB3276"/>
      <c r="AC3276"/>
    </row>
    <row r="3277" spans="11:29" x14ac:dyDescent="0.45">
      <c r="K3277"/>
      <c r="S3277"/>
      <c r="T3277"/>
      <c r="U3277"/>
      <c r="V3277"/>
      <c r="W3277"/>
      <c r="X3277"/>
      <c r="Y3277"/>
      <c r="Z3277"/>
      <c r="AA3277"/>
      <c r="AB3277"/>
      <c r="AC3277"/>
    </row>
    <row r="3278" spans="11:29" x14ac:dyDescent="0.45">
      <c r="K3278"/>
      <c r="S3278"/>
      <c r="T3278"/>
      <c r="U3278"/>
      <c r="V3278"/>
      <c r="W3278"/>
      <c r="X3278"/>
      <c r="Y3278"/>
      <c r="Z3278"/>
      <c r="AA3278"/>
      <c r="AB3278"/>
      <c r="AC3278"/>
    </row>
    <row r="3279" spans="11:29" x14ac:dyDescent="0.45">
      <c r="K3279"/>
      <c r="S3279"/>
      <c r="T3279"/>
      <c r="U3279"/>
      <c r="V3279"/>
      <c r="W3279"/>
      <c r="X3279"/>
      <c r="Y3279"/>
      <c r="Z3279"/>
      <c r="AA3279"/>
      <c r="AB3279"/>
      <c r="AC3279"/>
    </row>
    <row r="3280" spans="11:29" x14ac:dyDescent="0.45">
      <c r="K3280"/>
      <c r="S3280"/>
      <c r="T3280"/>
      <c r="U3280"/>
      <c r="V3280"/>
      <c r="W3280"/>
      <c r="X3280"/>
      <c r="Y3280"/>
      <c r="Z3280"/>
      <c r="AA3280"/>
      <c r="AB3280"/>
      <c r="AC3280"/>
    </row>
    <row r="3281" spans="11:29" x14ac:dyDescent="0.45">
      <c r="K3281"/>
      <c r="S3281"/>
      <c r="T3281"/>
      <c r="U3281"/>
      <c r="V3281"/>
      <c r="W3281"/>
      <c r="X3281"/>
      <c r="Y3281"/>
      <c r="Z3281"/>
      <c r="AA3281"/>
      <c r="AB3281"/>
      <c r="AC3281"/>
    </row>
    <row r="3282" spans="11:29" x14ac:dyDescent="0.45">
      <c r="K3282"/>
      <c r="S3282"/>
      <c r="T3282"/>
      <c r="U3282"/>
      <c r="V3282"/>
      <c r="W3282"/>
      <c r="X3282"/>
      <c r="Y3282"/>
      <c r="Z3282"/>
      <c r="AA3282"/>
      <c r="AB3282"/>
      <c r="AC3282"/>
    </row>
    <row r="3283" spans="11:29" x14ac:dyDescent="0.45">
      <c r="K3283"/>
      <c r="S3283"/>
      <c r="T3283"/>
      <c r="U3283"/>
      <c r="V3283"/>
      <c r="W3283"/>
      <c r="X3283"/>
      <c r="Y3283"/>
      <c r="Z3283"/>
      <c r="AA3283"/>
      <c r="AB3283"/>
      <c r="AC3283"/>
    </row>
    <row r="3284" spans="11:29" x14ac:dyDescent="0.45">
      <c r="K3284"/>
      <c r="S3284"/>
      <c r="T3284"/>
      <c r="U3284"/>
      <c r="V3284"/>
      <c r="W3284"/>
      <c r="X3284"/>
      <c r="Y3284"/>
      <c r="Z3284"/>
      <c r="AA3284"/>
      <c r="AB3284"/>
      <c r="AC3284"/>
    </row>
    <row r="3285" spans="11:29" x14ac:dyDescent="0.45">
      <c r="K3285"/>
      <c r="S3285"/>
      <c r="T3285"/>
      <c r="U3285"/>
      <c r="V3285"/>
      <c r="W3285"/>
      <c r="X3285"/>
      <c r="Y3285"/>
      <c r="Z3285"/>
      <c r="AA3285"/>
      <c r="AB3285"/>
      <c r="AC3285"/>
    </row>
    <row r="3286" spans="11:29" x14ac:dyDescent="0.45">
      <c r="K3286"/>
      <c r="S3286"/>
      <c r="T3286"/>
      <c r="U3286"/>
      <c r="V3286"/>
      <c r="W3286"/>
      <c r="X3286"/>
      <c r="Y3286"/>
      <c r="Z3286"/>
      <c r="AA3286"/>
      <c r="AB3286"/>
      <c r="AC3286"/>
    </row>
    <row r="3287" spans="11:29" x14ac:dyDescent="0.45">
      <c r="K3287"/>
      <c r="S3287"/>
      <c r="T3287"/>
      <c r="U3287"/>
      <c r="V3287"/>
      <c r="W3287"/>
      <c r="X3287"/>
      <c r="Y3287"/>
      <c r="Z3287"/>
      <c r="AA3287"/>
      <c r="AB3287"/>
      <c r="AC3287"/>
    </row>
    <row r="3288" spans="11:29" x14ac:dyDescent="0.45">
      <c r="K3288"/>
      <c r="S3288"/>
      <c r="T3288"/>
      <c r="U3288"/>
      <c r="V3288"/>
      <c r="W3288"/>
      <c r="X3288"/>
      <c r="Y3288"/>
      <c r="Z3288"/>
      <c r="AA3288"/>
      <c r="AB3288"/>
      <c r="AC3288"/>
    </row>
    <row r="3289" spans="11:29" x14ac:dyDescent="0.45">
      <c r="K3289"/>
      <c r="S3289"/>
      <c r="T3289"/>
      <c r="U3289"/>
      <c r="V3289"/>
      <c r="W3289"/>
      <c r="X3289"/>
      <c r="Y3289"/>
      <c r="Z3289"/>
      <c r="AA3289"/>
      <c r="AB3289"/>
      <c r="AC3289"/>
    </row>
    <row r="3290" spans="11:29" x14ac:dyDescent="0.45">
      <c r="K3290"/>
      <c r="S3290"/>
      <c r="T3290"/>
      <c r="U3290"/>
      <c r="V3290"/>
      <c r="W3290"/>
      <c r="X3290"/>
      <c r="Y3290"/>
      <c r="Z3290"/>
      <c r="AA3290"/>
      <c r="AB3290"/>
      <c r="AC3290"/>
    </row>
    <row r="3291" spans="11:29" x14ac:dyDescent="0.45">
      <c r="K3291"/>
      <c r="S3291"/>
      <c r="T3291"/>
      <c r="U3291"/>
      <c r="V3291"/>
      <c r="W3291"/>
      <c r="X3291"/>
      <c r="Y3291"/>
      <c r="Z3291"/>
      <c r="AA3291"/>
      <c r="AB3291"/>
      <c r="AC3291"/>
    </row>
    <row r="3292" spans="11:29" x14ac:dyDescent="0.45">
      <c r="K3292"/>
      <c r="S3292"/>
      <c r="T3292"/>
      <c r="U3292"/>
      <c r="V3292"/>
      <c r="W3292"/>
      <c r="X3292"/>
      <c r="Y3292"/>
      <c r="Z3292"/>
      <c r="AA3292"/>
      <c r="AB3292"/>
      <c r="AC3292"/>
    </row>
    <row r="3293" spans="11:29" x14ac:dyDescent="0.45">
      <c r="K3293"/>
      <c r="S3293"/>
      <c r="T3293"/>
      <c r="U3293"/>
      <c r="V3293"/>
      <c r="W3293"/>
      <c r="X3293"/>
      <c r="Y3293"/>
      <c r="Z3293"/>
      <c r="AA3293"/>
      <c r="AB3293"/>
      <c r="AC3293"/>
    </row>
    <row r="3294" spans="11:29" x14ac:dyDescent="0.45">
      <c r="K3294"/>
      <c r="S3294"/>
      <c r="T3294"/>
      <c r="U3294"/>
      <c r="V3294"/>
      <c r="W3294"/>
      <c r="X3294"/>
      <c r="Y3294"/>
      <c r="Z3294"/>
      <c r="AA3294"/>
      <c r="AB3294"/>
      <c r="AC3294"/>
    </row>
    <row r="3295" spans="11:29" x14ac:dyDescent="0.45">
      <c r="K3295"/>
      <c r="S3295"/>
      <c r="T3295"/>
      <c r="U3295"/>
      <c r="V3295"/>
      <c r="W3295"/>
      <c r="X3295"/>
      <c r="Y3295"/>
      <c r="Z3295"/>
      <c r="AA3295"/>
      <c r="AB3295"/>
      <c r="AC3295"/>
    </row>
    <row r="3296" spans="11:29" x14ac:dyDescent="0.45">
      <c r="K3296"/>
      <c r="S3296"/>
      <c r="T3296"/>
      <c r="U3296"/>
      <c r="V3296"/>
      <c r="W3296"/>
      <c r="X3296"/>
      <c r="Y3296"/>
      <c r="Z3296"/>
      <c r="AA3296"/>
      <c r="AB3296"/>
      <c r="AC3296"/>
    </row>
    <row r="3297" spans="11:29" x14ac:dyDescent="0.45">
      <c r="K3297"/>
      <c r="S3297"/>
      <c r="T3297"/>
      <c r="U3297"/>
      <c r="V3297"/>
      <c r="W3297"/>
      <c r="X3297"/>
      <c r="Y3297"/>
      <c r="Z3297"/>
      <c r="AA3297"/>
      <c r="AB3297"/>
      <c r="AC3297"/>
    </row>
    <row r="3298" spans="11:29" x14ac:dyDescent="0.45">
      <c r="K3298"/>
      <c r="S3298"/>
      <c r="T3298"/>
      <c r="U3298"/>
      <c r="V3298"/>
      <c r="W3298"/>
      <c r="X3298"/>
      <c r="Y3298"/>
      <c r="Z3298"/>
      <c r="AA3298"/>
      <c r="AB3298"/>
      <c r="AC3298"/>
    </row>
    <row r="3299" spans="11:29" x14ac:dyDescent="0.45">
      <c r="K3299"/>
      <c r="S3299"/>
      <c r="T3299"/>
      <c r="U3299"/>
      <c r="V3299"/>
      <c r="W3299"/>
      <c r="X3299"/>
      <c r="Y3299"/>
      <c r="Z3299"/>
      <c r="AA3299"/>
      <c r="AB3299"/>
      <c r="AC3299"/>
    </row>
    <row r="3300" spans="11:29" x14ac:dyDescent="0.45">
      <c r="K3300"/>
      <c r="S3300"/>
      <c r="T3300"/>
      <c r="U3300"/>
      <c r="V3300"/>
      <c r="W3300"/>
      <c r="X3300"/>
      <c r="Y3300"/>
      <c r="Z3300"/>
      <c r="AA3300"/>
      <c r="AB3300"/>
      <c r="AC3300"/>
    </row>
    <row r="3301" spans="11:29" x14ac:dyDescent="0.45">
      <c r="K3301"/>
      <c r="S3301"/>
      <c r="T3301"/>
      <c r="U3301"/>
      <c r="V3301"/>
      <c r="W3301"/>
      <c r="X3301"/>
      <c r="Y3301"/>
      <c r="Z3301"/>
      <c r="AA3301"/>
      <c r="AB3301"/>
      <c r="AC3301"/>
    </row>
    <row r="3302" spans="11:29" x14ac:dyDescent="0.45">
      <c r="K3302"/>
      <c r="S3302"/>
      <c r="T3302"/>
      <c r="U3302"/>
      <c r="V3302"/>
      <c r="W3302"/>
      <c r="X3302"/>
      <c r="Y3302"/>
      <c r="Z3302"/>
      <c r="AA3302"/>
      <c r="AB3302"/>
      <c r="AC3302"/>
    </row>
    <row r="3303" spans="11:29" x14ac:dyDescent="0.45">
      <c r="K3303"/>
      <c r="S3303"/>
      <c r="T3303"/>
      <c r="U3303"/>
      <c r="V3303"/>
      <c r="W3303"/>
      <c r="X3303"/>
      <c r="Y3303"/>
      <c r="Z3303"/>
      <c r="AA3303"/>
      <c r="AB3303"/>
      <c r="AC3303"/>
    </row>
    <row r="3304" spans="11:29" x14ac:dyDescent="0.45">
      <c r="K3304"/>
      <c r="S3304"/>
      <c r="T3304"/>
      <c r="U3304"/>
      <c r="V3304"/>
      <c r="W3304"/>
      <c r="X3304"/>
      <c r="Y3304"/>
      <c r="Z3304"/>
      <c r="AA3304"/>
      <c r="AB3304"/>
      <c r="AC3304"/>
    </row>
    <row r="3305" spans="11:29" x14ac:dyDescent="0.45">
      <c r="K3305"/>
      <c r="S3305"/>
      <c r="T3305"/>
      <c r="U3305"/>
      <c r="V3305"/>
      <c r="W3305"/>
      <c r="X3305"/>
      <c r="Y3305"/>
      <c r="Z3305"/>
      <c r="AA3305"/>
      <c r="AB3305"/>
      <c r="AC3305"/>
    </row>
    <row r="3306" spans="11:29" x14ac:dyDescent="0.45">
      <c r="K3306"/>
      <c r="S3306"/>
      <c r="T3306"/>
      <c r="U3306"/>
      <c r="V3306"/>
      <c r="W3306"/>
      <c r="X3306"/>
      <c r="Y3306"/>
      <c r="Z3306"/>
      <c r="AA3306"/>
      <c r="AB3306"/>
      <c r="AC3306"/>
    </row>
    <row r="3307" spans="11:29" x14ac:dyDescent="0.45">
      <c r="K3307"/>
      <c r="S3307"/>
      <c r="T3307"/>
      <c r="U3307"/>
      <c r="V3307"/>
      <c r="W3307"/>
      <c r="X3307"/>
      <c r="Y3307"/>
      <c r="Z3307"/>
      <c r="AA3307"/>
      <c r="AB3307"/>
      <c r="AC3307"/>
    </row>
    <row r="3308" spans="11:29" x14ac:dyDescent="0.45">
      <c r="K3308"/>
      <c r="S3308"/>
      <c r="T3308"/>
      <c r="U3308"/>
      <c r="V3308"/>
      <c r="W3308"/>
      <c r="X3308"/>
      <c r="Y3308"/>
      <c r="Z3308"/>
      <c r="AA3308"/>
      <c r="AB3308"/>
      <c r="AC3308"/>
    </row>
    <row r="3309" spans="11:29" x14ac:dyDescent="0.45">
      <c r="K3309"/>
      <c r="S3309"/>
      <c r="T3309"/>
      <c r="U3309"/>
      <c r="V3309"/>
      <c r="W3309"/>
      <c r="X3309"/>
      <c r="Y3309"/>
      <c r="Z3309"/>
      <c r="AA3309"/>
      <c r="AB3309"/>
      <c r="AC3309"/>
    </row>
    <row r="3310" spans="11:29" x14ac:dyDescent="0.45">
      <c r="K3310"/>
      <c r="S3310"/>
      <c r="T3310"/>
      <c r="U3310"/>
      <c r="V3310"/>
      <c r="W3310"/>
      <c r="X3310"/>
      <c r="Y3310"/>
      <c r="Z3310"/>
      <c r="AA3310"/>
      <c r="AB3310"/>
      <c r="AC3310"/>
    </row>
    <row r="3311" spans="11:29" x14ac:dyDescent="0.45">
      <c r="K3311"/>
      <c r="S3311"/>
      <c r="T3311"/>
      <c r="U3311"/>
      <c r="V3311"/>
      <c r="W3311"/>
      <c r="X3311"/>
      <c r="Y3311"/>
      <c r="Z3311"/>
      <c r="AA3311"/>
      <c r="AB3311"/>
      <c r="AC3311"/>
    </row>
    <row r="3312" spans="11:29" x14ac:dyDescent="0.45">
      <c r="K3312"/>
      <c r="S3312"/>
      <c r="T3312"/>
      <c r="U3312"/>
      <c r="V3312"/>
      <c r="W3312"/>
      <c r="X3312"/>
      <c r="Y3312"/>
      <c r="Z3312"/>
      <c r="AA3312"/>
      <c r="AB3312"/>
      <c r="AC3312"/>
    </row>
    <row r="3313" spans="11:29" x14ac:dyDescent="0.45">
      <c r="K3313"/>
      <c r="S3313"/>
      <c r="T3313"/>
      <c r="U3313"/>
      <c r="V3313"/>
      <c r="W3313"/>
      <c r="X3313"/>
      <c r="Y3313"/>
      <c r="Z3313"/>
      <c r="AA3313"/>
      <c r="AB3313"/>
      <c r="AC3313"/>
    </row>
    <row r="3314" spans="11:29" x14ac:dyDescent="0.45">
      <c r="K3314"/>
      <c r="S3314"/>
      <c r="T3314"/>
      <c r="U3314"/>
      <c r="V3314"/>
      <c r="W3314"/>
      <c r="X3314"/>
      <c r="Y3314"/>
      <c r="Z3314"/>
      <c r="AA3314"/>
      <c r="AB3314"/>
      <c r="AC3314"/>
    </row>
    <row r="3315" spans="11:29" x14ac:dyDescent="0.45">
      <c r="K3315"/>
      <c r="S3315"/>
      <c r="T3315"/>
      <c r="U3315"/>
      <c r="V3315"/>
      <c r="W3315"/>
      <c r="X3315"/>
      <c r="Y3315"/>
      <c r="Z3315"/>
      <c r="AA3315"/>
      <c r="AB3315"/>
      <c r="AC3315"/>
    </row>
    <row r="3316" spans="11:29" x14ac:dyDescent="0.45">
      <c r="K3316"/>
      <c r="S3316"/>
      <c r="T3316"/>
      <c r="U3316"/>
      <c r="V3316"/>
      <c r="W3316"/>
      <c r="X3316"/>
      <c r="Y3316"/>
      <c r="Z3316"/>
      <c r="AA3316"/>
      <c r="AB3316"/>
      <c r="AC3316"/>
    </row>
    <row r="3317" spans="11:29" x14ac:dyDescent="0.45">
      <c r="K3317"/>
      <c r="S3317"/>
      <c r="T3317"/>
      <c r="U3317"/>
      <c r="V3317"/>
      <c r="W3317"/>
      <c r="X3317"/>
      <c r="Y3317"/>
      <c r="Z3317"/>
      <c r="AA3317"/>
      <c r="AB3317"/>
      <c r="AC3317"/>
    </row>
    <row r="3318" spans="11:29" x14ac:dyDescent="0.45">
      <c r="K3318"/>
      <c r="S3318"/>
      <c r="T3318"/>
      <c r="U3318"/>
      <c r="V3318"/>
      <c r="W3318"/>
      <c r="X3318"/>
      <c r="Y3318"/>
      <c r="Z3318"/>
      <c r="AA3318"/>
      <c r="AB3318"/>
      <c r="AC3318"/>
    </row>
    <row r="3319" spans="11:29" x14ac:dyDescent="0.45">
      <c r="K3319"/>
      <c r="S3319"/>
      <c r="T3319"/>
      <c r="U3319"/>
      <c r="V3319"/>
      <c r="W3319"/>
      <c r="X3319"/>
      <c r="Y3319"/>
      <c r="Z3319"/>
      <c r="AA3319"/>
      <c r="AB3319"/>
      <c r="AC3319"/>
    </row>
    <row r="3320" spans="11:29" x14ac:dyDescent="0.45">
      <c r="K3320"/>
      <c r="S3320"/>
      <c r="T3320"/>
      <c r="U3320"/>
      <c r="V3320"/>
      <c r="W3320"/>
      <c r="X3320"/>
      <c r="Y3320"/>
      <c r="Z3320"/>
      <c r="AA3320"/>
      <c r="AB3320"/>
      <c r="AC3320"/>
    </row>
    <row r="3321" spans="11:29" x14ac:dyDescent="0.45">
      <c r="K3321"/>
      <c r="S3321"/>
      <c r="T3321"/>
      <c r="U3321"/>
      <c r="V3321"/>
      <c r="W3321"/>
      <c r="X3321"/>
      <c r="Y3321"/>
      <c r="Z3321"/>
      <c r="AA3321"/>
      <c r="AB3321"/>
      <c r="AC3321"/>
    </row>
    <row r="3322" spans="11:29" x14ac:dyDescent="0.45">
      <c r="K3322"/>
      <c r="S3322"/>
      <c r="T3322"/>
      <c r="U3322"/>
      <c r="V3322"/>
      <c r="W3322"/>
      <c r="X3322"/>
      <c r="Y3322"/>
      <c r="Z3322"/>
      <c r="AA3322"/>
      <c r="AB3322"/>
      <c r="AC3322"/>
    </row>
    <row r="3323" spans="11:29" x14ac:dyDescent="0.45">
      <c r="K3323"/>
      <c r="S3323"/>
      <c r="T3323"/>
      <c r="U3323"/>
      <c r="V3323"/>
      <c r="W3323"/>
      <c r="X3323"/>
      <c r="Y3323"/>
      <c r="Z3323"/>
      <c r="AA3323"/>
      <c r="AB3323"/>
      <c r="AC3323"/>
    </row>
    <row r="3324" spans="11:29" x14ac:dyDescent="0.45">
      <c r="K3324"/>
      <c r="S3324"/>
      <c r="T3324"/>
      <c r="U3324"/>
      <c r="V3324"/>
      <c r="W3324"/>
      <c r="X3324"/>
      <c r="Y3324"/>
      <c r="Z3324"/>
      <c r="AA3324"/>
      <c r="AB3324"/>
      <c r="AC3324"/>
    </row>
    <row r="3325" spans="11:29" x14ac:dyDescent="0.45">
      <c r="K3325"/>
      <c r="S3325"/>
      <c r="T3325"/>
      <c r="U3325"/>
      <c r="V3325"/>
      <c r="W3325"/>
      <c r="X3325"/>
      <c r="Y3325"/>
      <c r="Z3325"/>
      <c r="AA3325"/>
      <c r="AB3325"/>
      <c r="AC3325"/>
    </row>
    <row r="3326" spans="11:29" x14ac:dyDescent="0.45">
      <c r="K3326"/>
      <c r="S3326"/>
      <c r="T3326"/>
      <c r="U3326"/>
      <c r="V3326"/>
      <c r="W3326"/>
      <c r="X3326"/>
      <c r="Y3326"/>
      <c r="Z3326"/>
      <c r="AA3326"/>
      <c r="AB3326"/>
      <c r="AC3326"/>
    </row>
    <row r="3327" spans="11:29" x14ac:dyDescent="0.45">
      <c r="K3327"/>
      <c r="S3327"/>
      <c r="T3327"/>
      <c r="U3327"/>
      <c r="V3327"/>
      <c r="W3327"/>
      <c r="X3327"/>
      <c r="Y3327"/>
      <c r="Z3327"/>
      <c r="AA3327"/>
      <c r="AB3327"/>
      <c r="AC3327"/>
    </row>
    <row r="3328" spans="11:29" x14ac:dyDescent="0.45">
      <c r="K3328"/>
      <c r="S3328"/>
      <c r="T3328"/>
      <c r="U3328"/>
      <c r="V3328"/>
      <c r="W3328"/>
      <c r="X3328"/>
      <c r="Y3328"/>
      <c r="Z3328"/>
      <c r="AA3328"/>
      <c r="AB3328"/>
      <c r="AC3328"/>
    </row>
    <row r="3329" spans="11:29" x14ac:dyDescent="0.45">
      <c r="K3329"/>
      <c r="S3329"/>
      <c r="T3329"/>
      <c r="U3329"/>
      <c r="V3329"/>
      <c r="W3329"/>
      <c r="X3329"/>
      <c r="Y3329"/>
      <c r="Z3329"/>
      <c r="AA3329"/>
      <c r="AB3329"/>
      <c r="AC3329"/>
    </row>
    <row r="3330" spans="11:29" x14ac:dyDescent="0.45">
      <c r="K3330"/>
      <c r="S3330"/>
      <c r="T3330"/>
      <c r="U3330"/>
      <c r="V3330"/>
      <c r="W3330"/>
      <c r="X3330"/>
      <c r="Y3330"/>
      <c r="Z3330"/>
      <c r="AA3330"/>
      <c r="AB3330"/>
      <c r="AC3330"/>
    </row>
    <row r="3331" spans="11:29" x14ac:dyDescent="0.45">
      <c r="K3331"/>
      <c r="S3331"/>
      <c r="T3331"/>
      <c r="U3331"/>
      <c r="V3331"/>
      <c r="W3331"/>
      <c r="X3331"/>
      <c r="Y3331"/>
      <c r="Z3331"/>
      <c r="AA3331"/>
      <c r="AB3331"/>
      <c r="AC3331"/>
    </row>
    <row r="3332" spans="11:29" x14ac:dyDescent="0.45">
      <c r="K3332"/>
      <c r="S3332"/>
      <c r="T3332"/>
      <c r="U3332"/>
      <c r="V3332"/>
      <c r="W3332"/>
      <c r="X3332"/>
      <c r="Y3332"/>
      <c r="Z3332"/>
      <c r="AA3332"/>
      <c r="AB3332"/>
      <c r="AC3332"/>
    </row>
    <row r="3333" spans="11:29" x14ac:dyDescent="0.45">
      <c r="K3333"/>
      <c r="S3333"/>
      <c r="T3333"/>
      <c r="U3333"/>
      <c r="V3333"/>
      <c r="W3333"/>
      <c r="X3333"/>
      <c r="Y3333"/>
      <c r="Z3333"/>
      <c r="AA3333"/>
      <c r="AB3333"/>
      <c r="AC3333"/>
    </row>
    <row r="3334" spans="11:29" x14ac:dyDescent="0.45">
      <c r="K3334"/>
      <c r="S3334"/>
      <c r="T3334"/>
      <c r="U3334"/>
      <c r="V3334"/>
      <c r="W3334"/>
      <c r="X3334"/>
      <c r="Y3334"/>
      <c r="Z3334"/>
      <c r="AA3334"/>
      <c r="AB3334"/>
      <c r="AC3334"/>
    </row>
    <row r="3335" spans="11:29" x14ac:dyDescent="0.45">
      <c r="K3335"/>
      <c r="S3335"/>
      <c r="T3335"/>
      <c r="U3335"/>
      <c r="V3335"/>
      <c r="W3335"/>
      <c r="X3335"/>
      <c r="Y3335"/>
      <c r="Z3335"/>
      <c r="AA3335"/>
      <c r="AB3335"/>
      <c r="AC3335"/>
    </row>
    <row r="3336" spans="11:29" x14ac:dyDescent="0.45">
      <c r="K3336"/>
      <c r="S3336"/>
      <c r="T3336"/>
      <c r="U3336"/>
      <c r="V3336"/>
      <c r="W3336"/>
      <c r="X3336"/>
      <c r="Y3336"/>
      <c r="Z3336"/>
      <c r="AA3336"/>
      <c r="AB3336"/>
      <c r="AC3336"/>
    </row>
    <row r="3337" spans="11:29" x14ac:dyDescent="0.45">
      <c r="K3337"/>
      <c r="S3337"/>
      <c r="T3337"/>
      <c r="U3337"/>
      <c r="V3337"/>
      <c r="W3337"/>
      <c r="X3337"/>
      <c r="Y3337"/>
      <c r="Z3337"/>
      <c r="AA3337"/>
      <c r="AB3337"/>
      <c r="AC3337"/>
    </row>
    <row r="3338" spans="11:29" x14ac:dyDescent="0.45">
      <c r="K3338"/>
      <c r="S3338"/>
      <c r="T3338"/>
      <c r="U3338"/>
      <c r="V3338"/>
      <c r="W3338"/>
      <c r="X3338"/>
      <c r="Y3338"/>
      <c r="Z3338"/>
      <c r="AA3338"/>
      <c r="AB3338"/>
      <c r="AC3338"/>
    </row>
    <row r="3339" spans="11:29" x14ac:dyDescent="0.45">
      <c r="K3339"/>
      <c r="S3339"/>
      <c r="T3339"/>
      <c r="U3339"/>
      <c r="V3339"/>
      <c r="W3339"/>
      <c r="X3339"/>
      <c r="Y3339"/>
      <c r="Z3339"/>
      <c r="AA3339"/>
      <c r="AB3339"/>
      <c r="AC3339"/>
    </row>
    <row r="3340" spans="11:29" x14ac:dyDescent="0.45">
      <c r="K3340"/>
      <c r="S3340"/>
      <c r="T3340"/>
      <c r="U3340"/>
      <c r="V3340"/>
      <c r="W3340"/>
      <c r="X3340"/>
      <c r="Y3340"/>
      <c r="Z3340"/>
      <c r="AA3340"/>
      <c r="AB3340"/>
      <c r="AC3340"/>
    </row>
    <row r="3341" spans="11:29" x14ac:dyDescent="0.45">
      <c r="K3341"/>
      <c r="S3341"/>
      <c r="T3341"/>
      <c r="U3341"/>
      <c r="V3341"/>
      <c r="W3341"/>
      <c r="X3341"/>
      <c r="Y3341"/>
      <c r="Z3341"/>
      <c r="AA3341"/>
      <c r="AB3341"/>
      <c r="AC3341"/>
    </row>
    <row r="3342" spans="11:29" x14ac:dyDescent="0.45">
      <c r="K3342"/>
      <c r="S3342"/>
      <c r="T3342"/>
      <c r="U3342"/>
      <c r="V3342"/>
      <c r="W3342"/>
      <c r="X3342"/>
      <c r="Y3342"/>
      <c r="Z3342"/>
      <c r="AA3342"/>
      <c r="AB3342"/>
      <c r="AC3342"/>
    </row>
    <row r="3343" spans="11:29" x14ac:dyDescent="0.45">
      <c r="K3343"/>
      <c r="S3343"/>
      <c r="T3343"/>
      <c r="U3343"/>
      <c r="V3343"/>
      <c r="W3343"/>
      <c r="X3343"/>
      <c r="Y3343"/>
      <c r="Z3343"/>
      <c r="AA3343"/>
      <c r="AB3343"/>
      <c r="AC3343"/>
    </row>
    <row r="3344" spans="11:29" x14ac:dyDescent="0.45">
      <c r="K3344"/>
      <c r="S3344"/>
      <c r="T3344"/>
      <c r="U3344"/>
      <c r="V3344"/>
      <c r="W3344"/>
      <c r="X3344"/>
      <c r="Y3344"/>
      <c r="Z3344"/>
      <c r="AA3344"/>
      <c r="AB3344"/>
      <c r="AC3344"/>
    </row>
    <row r="3345" spans="11:29" x14ac:dyDescent="0.45">
      <c r="K3345"/>
      <c r="S3345"/>
      <c r="T3345"/>
      <c r="U3345"/>
      <c r="V3345"/>
      <c r="W3345"/>
      <c r="X3345"/>
      <c r="Y3345"/>
      <c r="Z3345"/>
      <c r="AA3345"/>
      <c r="AB3345"/>
      <c r="AC3345"/>
    </row>
    <row r="3346" spans="11:29" x14ac:dyDescent="0.45">
      <c r="K3346"/>
      <c r="S3346"/>
      <c r="T3346"/>
      <c r="U3346"/>
      <c r="V3346"/>
      <c r="W3346"/>
      <c r="X3346"/>
      <c r="Y3346"/>
      <c r="Z3346"/>
      <c r="AA3346"/>
      <c r="AB3346"/>
      <c r="AC3346"/>
    </row>
    <row r="3347" spans="11:29" x14ac:dyDescent="0.45">
      <c r="K3347"/>
      <c r="S3347"/>
      <c r="T3347"/>
      <c r="U3347"/>
      <c r="V3347"/>
      <c r="W3347"/>
      <c r="X3347"/>
      <c r="Y3347"/>
      <c r="Z3347"/>
      <c r="AA3347"/>
      <c r="AB3347"/>
      <c r="AC3347"/>
    </row>
    <row r="3348" spans="11:29" x14ac:dyDescent="0.45">
      <c r="K3348"/>
      <c r="S3348"/>
      <c r="T3348"/>
      <c r="U3348"/>
      <c r="V3348"/>
      <c r="W3348"/>
      <c r="X3348"/>
      <c r="Y3348"/>
      <c r="Z3348"/>
      <c r="AA3348"/>
      <c r="AB3348"/>
      <c r="AC3348"/>
    </row>
    <row r="3349" spans="11:29" x14ac:dyDescent="0.45">
      <c r="K3349"/>
      <c r="S3349"/>
      <c r="T3349"/>
      <c r="U3349"/>
      <c r="V3349"/>
      <c r="W3349"/>
      <c r="X3349"/>
      <c r="Y3349"/>
      <c r="Z3349"/>
      <c r="AA3349"/>
      <c r="AB3349"/>
      <c r="AC3349"/>
    </row>
    <row r="3350" spans="11:29" x14ac:dyDescent="0.45">
      <c r="K3350"/>
      <c r="S3350"/>
      <c r="T3350"/>
      <c r="U3350"/>
      <c r="V3350"/>
      <c r="W3350"/>
      <c r="X3350"/>
      <c r="Y3350"/>
      <c r="Z3350"/>
      <c r="AA3350"/>
      <c r="AB3350"/>
      <c r="AC3350"/>
    </row>
    <row r="3351" spans="11:29" x14ac:dyDescent="0.45">
      <c r="K3351"/>
      <c r="S3351"/>
      <c r="T3351"/>
      <c r="U3351"/>
      <c r="V3351"/>
      <c r="W3351"/>
      <c r="X3351"/>
      <c r="Y3351"/>
      <c r="Z3351"/>
      <c r="AA3351"/>
      <c r="AB3351"/>
      <c r="AC3351"/>
    </row>
    <row r="3352" spans="11:29" x14ac:dyDescent="0.45">
      <c r="K3352"/>
      <c r="S3352"/>
      <c r="T3352"/>
      <c r="U3352"/>
      <c r="V3352"/>
      <c r="W3352"/>
      <c r="X3352"/>
      <c r="Y3352"/>
      <c r="Z3352"/>
      <c r="AA3352"/>
      <c r="AB3352"/>
      <c r="AC3352"/>
    </row>
    <row r="3353" spans="11:29" x14ac:dyDescent="0.45">
      <c r="K3353"/>
      <c r="S3353"/>
      <c r="T3353"/>
      <c r="U3353"/>
      <c r="V3353"/>
      <c r="W3353"/>
      <c r="X3353"/>
      <c r="Y3353"/>
      <c r="Z3353"/>
      <c r="AA3353"/>
      <c r="AB3353"/>
      <c r="AC3353"/>
    </row>
    <row r="3354" spans="11:29" x14ac:dyDescent="0.45">
      <c r="K3354"/>
      <c r="S3354"/>
      <c r="T3354"/>
      <c r="U3354"/>
      <c r="V3354"/>
      <c r="W3354"/>
      <c r="X3354"/>
      <c r="Y3354"/>
      <c r="Z3354"/>
      <c r="AA3354"/>
      <c r="AB3354"/>
      <c r="AC3354"/>
    </row>
    <row r="3355" spans="11:29" x14ac:dyDescent="0.45">
      <c r="K3355"/>
      <c r="S3355"/>
      <c r="T3355"/>
      <c r="U3355"/>
      <c r="V3355"/>
      <c r="W3355"/>
      <c r="X3355"/>
      <c r="Y3355"/>
      <c r="Z3355"/>
      <c r="AA3355"/>
      <c r="AB3355"/>
      <c r="AC3355"/>
    </row>
    <row r="3356" spans="11:29" x14ac:dyDescent="0.45">
      <c r="K3356"/>
      <c r="S3356"/>
      <c r="T3356"/>
      <c r="U3356"/>
      <c r="V3356"/>
      <c r="W3356"/>
      <c r="X3356"/>
      <c r="Y3356"/>
      <c r="Z3356"/>
      <c r="AA3356"/>
      <c r="AB3356"/>
      <c r="AC3356"/>
    </row>
    <row r="3357" spans="11:29" x14ac:dyDescent="0.45">
      <c r="K3357"/>
      <c r="S3357"/>
      <c r="T3357"/>
      <c r="U3357"/>
      <c r="V3357"/>
      <c r="W3357"/>
      <c r="X3357"/>
      <c r="Y3357"/>
      <c r="Z3357"/>
      <c r="AA3357"/>
      <c r="AB3357"/>
      <c r="AC3357"/>
    </row>
    <row r="3358" spans="11:29" x14ac:dyDescent="0.45">
      <c r="K3358"/>
      <c r="S3358"/>
      <c r="T3358"/>
      <c r="U3358"/>
      <c r="V3358"/>
      <c r="W3358"/>
      <c r="X3358"/>
      <c r="Y3358"/>
      <c r="Z3358"/>
      <c r="AA3358"/>
      <c r="AB3358"/>
      <c r="AC3358"/>
    </row>
    <row r="3359" spans="11:29" x14ac:dyDescent="0.45">
      <c r="K3359"/>
      <c r="S3359"/>
      <c r="T3359"/>
      <c r="U3359"/>
      <c r="V3359"/>
      <c r="W3359"/>
      <c r="X3359"/>
      <c r="Y3359"/>
      <c r="Z3359"/>
      <c r="AA3359"/>
      <c r="AB3359"/>
      <c r="AC3359"/>
    </row>
    <row r="3360" spans="11:29" x14ac:dyDescent="0.45">
      <c r="K3360"/>
      <c r="S3360"/>
      <c r="T3360"/>
      <c r="U3360"/>
      <c r="V3360"/>
      <c r="W3360"/>
      <c r="X3360"/>
      <c r="Y3360"/>
      <c r="Z3360"/>
      <c r="AA3360"/>
      <c r="AB3360"/>
      <c r="AC3360"/>
    </row>
    <row r="3361" spans="11:29" x14ac:dyDescent="0.45">
      <c r="K3361"/>
      <c r="S3361"/>
      <c r="T3361"/>
      <c r="U3361"/>
      <c r="V3361"/>
      <c r="W3361"/>
      <c r="X3361"/>
      <c r="Y3361"/>
      <c r="Z3361"/>
      <c r="AA3361"/>
      <c r="AB3361"/>
      <c r="AC3361"/>
    </row>
    <row r="3362" spans="11:29" x14ac:dyDescent="0.45">
      <c r="K3362"/>
      <c r="S3362"/>
      <c r="T3362"/>
      <c r="U3362"/>
      <c r="V3362"/>
      <c r="W3362"/>
      <c r="X3362"/>
      <c r="Y3362"/>
      <c r="Z3362"/>
      <c r="AA3362"/>
      <c r="AB3362"/>
      <c r="AC3362"/>
    </row>
    <row r="3363" spans="11:29" x14ac:dyDescent="0.45">
      <c r="K3363"/>
      <c r="S3363"/>
      <c r="T3363"/>
      <c r="U3363"/>
      <c r="V3363"/>
      <c r="W3363"/>
      <c r="X3363"/>
      <c r="Y3363"/>
      <c r="Z3363"/>
      <c r="AA3363"/>
      <c r="AB3363"/>
      <c r="AC3363"/>
    </row>
    <row r="3364" spans="11:29" x14ac:dyDescent="0.45">
      <c r="K3364"/>
      <c r="S3364"/>
      <c r="T3364"/>
      <c r="U3364"/>
      <c r="V3364"/>
      <c r="W3364"/>
      <c r="X3364"/>
      <c r="Y3364"/>
      <c r="Z3364"/>
      <c r="AA3364"/>
      <c r="AB3364"/>
      <c r="AC3364"/>
    </row>
    <row r="3365" spans="11:29" x14ac:dyDescent="0.45">
      <c r="K3365"/>
      <c r="S3365"/>
      <c r="T3365"/>
      <c r="U3365"/>
      <c r="V3365"/>
      <c r="W3365"/>
      <c r="X3365"/>
      <c r="Y3365"/>
      <c r="Z3365"/>
      <c r="AA3365"/>
      <c r="AB3365"/>
      <c r="AC3365"/>
    </row>
    <row r="3366" spans="11:29" x14ac:dyDescent="0.45">
      <c r="K3366"/>
      <c r="S3366"/>
      <c r="T3366"/>
      <c r="U3366"/>
      <c r="V3366"/>
      <c r="W3366"/>
      <c r="X3366"/>
      <c r="Y3366"/>
      <c r="Z3366"/>
      <c r="AA3366"/>
      <c r="AB3366"/>
      <c r="AC3366"/>
    </row>
    <row r="3367" spans="11:29" x14ac:dyDescent="0.45">
      <c r="K3367"/>
      <c r="S3367"/>
      <c r="T3367"/>
      <c r="U3367"/>
      <c r="V3367"/>
      <c r="W3367"/>
      <c r="X3367"/>
      <c r="Y3367"/>
      <c r="Z3367"/>
      <c r="AA3367"/>
      <c r="AB3367"/>
      <c r="AC3367"/>
    </row>
    <row r="3368" spans="11:29" x14ac:dyDescent="0.45">
      <c r="K3368"/>
      <c r="S3368"/>
      <c r="T3368"/>
      <c r="U3368"/>
      <c r="V3368"/>
      <c r="W3368"/>
      <c r="X3368"/>
      <c r="Y3368"/>
      <c r="Z3368"/>
      <c r="AA3368"/>
      <c r="AB3368"/>
      <c r="AC3368"/>
    </row>
    <row r="3369" spans="11:29" x14ac:dyDescent="0.45">
      <c r="K3369"/>
      <c r="S3369"/>
      <c r="T3369"/>
      <c r="U3369"/>
      <c r="V3369"/>
      <c r="W3369"/>
      <c r="X3369"/>
      <c r="Y3369"/>
      <c r="Z3369"/>
      <c r="AA3369"/>
      <c r="AB3369"/>
      <c r="AC3369"/>
    </row>
    <row r="3370" spans="11:29" x14ac:dyDescent="0.45">
      <c r="K3370"/>
      <c r="S3370"/>
      <c r="T3370"/>
      <c r="U3370"/>
      <c r="V3370"/>
      <c r="W3370"/>
      <c r="X3370"/>
      <c r="Y3370"/>
      <c r="Z3370"/>
      <c r="AA3370"/>
      <c r="AB3370"/>
      <c r="AC3370"/>
    </row>
    <row r="3371" spans="11:29" x14ac:dyDescent="0.45">
      <c r="K3371"/>
      <c r="S3371"/>
      <c r="T3371"/>
      <c r="U3371"/>
      <c r="V3371"/>
      <c r="W3371"/>
      <c r="X3371"/>
      <c r="Y3371"/>
      <c r="Z3371"/>
      <c r="AA3371"/>
      <c r="AB3371"/>
      <c r="AC3371"/>
    </row>
    <row r="3372" spans="11:29" x14ac:dyDescent="0.45">
      <c r="K3372"/>
      <c r="S3372"/>
      <c r="T3372"/>
      <c r="U3372"/>
      <c r="V3372"/>
      <c r="W3372"/>
      <c r="X3372"/>
      <c r="Y3372"/>
      <c r="Z3372"/>
      <c r="AA3372"/>
      <c r="AB3372"/>
      <c r="AC3372"/>
    </row>
    <row r="3373" spans="11:29" x14ac:dyDescent="0.45">
      <c r="K3373"/>
      <c r="S3373"/>
      <c r="T3373"/>
      <c r="U3373"/>
      <c r="V3373"/>
      <c r="W3373"/>
      <c r="X3373"/>
      <c r="Y3373"/>
      <c r="Z3373"/>
      <c r="AA3373"/>
      <c r="AB3373"/>
      <c r="AC3373"/>
    </row>
    <row r="3374" spans="11:29" x14ac:dyDescent="0.45">
      <c r="K3374"/>
      <c r="S3374"/>
      <c r="T3374"/>
      <c r="U3374"/>
      <c r="V3374"/>
      <c r="W3374"/>
      <c r="X3374"/>
      <c r="Y3374"/>
      <c r="Z3374"/>
      <c r="AA3374"/>
      <c r="AB3374"/>
      <c r="AC3374"/>
    </row>
    <row r="3375" spans="11:29" x14ac:dyDescent="0.45">
      <c r="K3375"/>
      <c r="S3375"/>
      <c r="T3375"/>
      <c r="U3375"/>
      <c r="V3375"/>
      <c r="W3375"/>
      <c r="X3375"/>
      <c r="Y3375"/>
      <c r="Z3375"/>
      <c r="AA3375"/>
      <c r="AB3375"/>
      <c r="AC3375"/>
    </row>
    <row r="3376" spans="11:29" x14ac:dyDescent="0.45">
      <c r="K3376"/>
      <c r="S3376"/>
      <c r="T3376"/>
      <c r="U3376"/>
      <c r="V3376"/>
      <c r="W3376"/>
      <c r="X3376"/>
      <c r="Y3376"/>
      <c r="Z3376"/>
      <c r="AA3376"/>
      <c r="AB3376"/>
      <c r="AC3376"/>
    </row>
    <row r="3377" spans="11:29" x14ac:dyDescent="0.45">
      <c r="K3377"/>
      <c r="S3377"/>
      <c r="T3377"/>
      <c r="U3377"/>
      <c r="V3377"/>
      <c r="W3377"/>
      <c r="X3377"/>
      <c r="Y3377"/>
      <c r="Z3377"/>
      <c r="AA3377"/>
      <c r="AB3377"/>
      <c r="AC3377"/>
    </row>
    <row r="3378" spans="11:29" x14ac:dyDescent="0.45">
      <c r="K3378"/>
      <c r="S3378"/>
      <c r="T3378"/>
      <c r="U3378"/>
      <c r="V3378"/>
      <c r="W3378"/>
      <c r="X3378"/>
      <c r="Y3378"/>
      <c r="Z3378"/>
      <c r="AA3378"/>
      <c r="AB3378"/>
      <c r="AC3378"/>
    </row>
    <row r="3379" spans="11:29" x14ac:dyDescent="0.45">
      <c r="K3379"/>
      <c r="S3379"/>
      <c r="T3379"/>
      <c r="U3379"/>
      <c r="V3379"/>
      <c r="W3379"/>
      <c r="X3379"/>
      <c r="Y3379"/>
      <c r="Z3379"/>
      <c r="AA3379"/>
      <c r="AB3379"/>
      <c r="AC3379"/>
    </row>
    <row r="3380" spans="11:29" x14ac:dyDescent="0.45">
      <c r="K3380"/>
      <c r="S3380"/>
      <c r="T3380"/>
      <c r="U3380"/>
      <c r="V3380"/>
      <c r="W3380"/>
      <c r="X3380"/>
      <c r="Y3380"/>
      <c r="Z3380"/>
      <c r="AA3380"/>
      <c r="AB3380"/>
      <c r="AC3380"/>
    </row>
    <row r="3381" spans="11:29" x14ac:dyDescent="0.45">
      <c r="K3381"/>
      <c r="S3381"/>
      <c r="T3381"/>
      <c r="U3381"/>
      <c r="V3381"/>
      <c r="W3381"/>
      <c r="X3381"/>
      <c r="Y3381"/>
      <c r="Z3381"/>
      <c r="AA3381"/>
      <c r="AB3381"/>
      <c r="AC3381"/>
    </row>
    <row r="3382" spans="11:29" x14ac:dyDescent="0.45">
      <c r="K3382"/>
      <c r="S3382"/>
      <c r="T3382"/>
      <c r="U3382"/>
      <c r="V3382"/>
      <c r="W3382"/>
      <c r="X3382"/>
      <c r="Y3382"/>
      <c r="Z3382"/>
      <c r="AA3382"/>
      <c r="AB3382"/>
      <c r="AC3382"/>
    </row>
    <row r="3383" spans="11:29" x14ac:dyDescent="0.45">
      <c r="K3383"/>
      <c r="S3383"/>
      <c r="T3383"/>
      <c r="U3383"/>
      <c r="V3383"/>
      <c r="W3383"/>
      <c r="X3383"/>
      <c r="Y3383"/>
      <c r="Z3383"/>
      <c r="AA3383"/>
      <c r="AB3383"/>
      <c r="AC3383"/>
    </row>
    <row r="3384" spans="11:29" x14ac:dyDescent="0.45">
      <c r="K3384"/>
      <c r="S3384"/>
      <c r="T3384"/>
      <c r="U3384"/>
      <c r="V3384"/>
      <c r="W3384"/>
      <c r="X3384"/>
      <c r="Y3384"/>
      <c r="Z3384"/>
      <c r="AA3384"/>
      <c r="AB3384"/>
      <c r="AC3384"/>
    </row>
    <row r="3385" spans="11:29" x14ac:dyDescent="0.45">
      <c r="K3385"/>
      <c r="S3385"/>
      <c r="T3385"/>
      <c r="U3385"/>
      <c r="V3385"/>
      <c r="W3385"/>
      <c r="X3385"/>
      <c r="Y3385"/>
      <c r="Z3385"/>
      <c r="AA3385"/>
      <c r="AB3385"/>
      <c r="AC3385"/>
    </row>
    <row r="3386" spans="11:29" x14ac:dyDescent="0.45">
      <c r="K3386"/>
      <c r="S3386"/>
      <c r="T3386"/>
      <c r="U3386"/>
      <c r="V3386"/>
      <c r="W3386"/>
      <c r="X3386"/>
      <c r="Y3386"/>
      <c r="Z3386"/>
      <c r="AA3386"/>
      <c r="AB3386"/>
      <c r="AC3386"/>
    </row>
    <row r="3387" spans="11:29" x14ac:dyDescent="0.45">
      <c r="K3387"/>
      <c r="S3387"/>
      <c r="T3387"/>
      <c r="U3387"/>
      <c r="V3387"/>
      <c r="W3387"/>
      <c r="X3387"/>
      <c r="Y3387"/>
      <c r="Z3387"/>
      <c r="AA3387"/>
      <c r="AB3387"/>
      <c r="AC3387"/>
    </row>
    <row r="3388" spans="11:29" x14ac:dyDescent="0.45">
      <c r="K3388"/>
      <c r="S3388"/>
      <c r="T3388"/>
      <c r="U3388"/>
      <c r="V3388"/>
      <c r="W3388"/>
      <c r="X3388"/>
      <c r="Y3388"/>
      <c r="Z3388"/>
      <c r="AA3388"/>
      <c r="AB3388"/>
      <c r="AC3388"/>
    </row>
    <row r="3389" spans="11:29" x14ac:dyDescent="0.45">
      <c r="K3389"/>
      <c r="S3389"/>
      <c r="T3389"/>
      <c r="U3389"/>
      <c r="V3389"/>
      <c r="W3389"/>
      <c r="X3389"/>
      <c r="Y3389"/>
      <c r="Z3389"/>
      <c r="AA3389"/>
      <c r="AB3389"/>
      <c r="AC3389"/>
    </row>
    <row r="3390" spans="11:29" x14ac:dyDescent="0.45">
      <c r="K3390"/>
      <c r="S3390"/>
      <c r="T3390"/>
      <c r="U3390"/>
      <c r="V3390"/>
      <c r="W3390"/>
      <c r="X3390"/>
      <c r="Y3390"/>
      <c r="Z3390"/>
      <c r="AA3390"/>
      <c r="AB3390"/>
      <c r="AC3390"/>
    </row>
    <row r="3391" spans="11:29" x14ac:dyDescent="0.45">
      <c r="K3391"/>
      <c r="S3391"/>
      <c r="T3391"/>
      <c r="U3391"/>
      <c r="V3391"/>
      <c r="W3391"/>
      <c r="X3391"/>
      <c r="Y3391"/>
      <c r="Z3391"/>
      <c r="AA3391"/>
      <c r="AB3391"/>
      <c r="AC3391"/>
    </row>
    <row r="3392" spans="11:29" x14ac:dyDescent="0.45">
      <c r="K3392"/>
      <c r="S3392"/>
      <c r="T3392"/>
      <c r="U3392"/>
      <c r="V3392"/>
      <c r="W3392"/>
      <c r="X3392"/>
      <c r="Y3392"/>
      <c r="Z3392"/>
      <c r="AA3392"/>
      <c r="AB3392"/>
      <c r="AC3392"/>
    </row>
    <row r="3393" spans="11:29" x14ac:dyDescent="0.45">
      <c r="K3393"/>
      <c r="S3393"/>
      <c r="T3393"/>
      <c r="U3393"/>
      <c r="V3393"/>
      <c r="W3393"/>
      <c r="X3393"/>
      <c r="Y3393"/>
      <c r="Z3393"/>
      <c r="AA3393"/>
      <c r="AB3393"/>
      <c r="AC3393"/>
    </row>
    <row r="3394" spans="11:29" x14ac:dyDescent="0.45">
      <c r="K3394"/>
      <c r="S3394"/>
      <c r="T3394"/>
      <c r="U3394"/>
      <c r="V3394"/>
      <c r="W3394"/>
      <c r="X3394"/>
      <c r="Y3394"/>
      <c r="Z3394"/>
      <c r="AA3394"/>
      <c r="AB3394"/>
      <c r="AC3394"/>
    </row>
    <row r="3395" spans="11:29" x14ac:dyDescent="0.45">
      <c r="K3395"/>
      <c r="S3395"/>
      <c r="T3395"/>
      <c r="U3395"/>
      <c r="V3395"/>
      <c r="W3395"/>
      <c r="X3395"/>
      <c r="Y3395"/>
      <c r="Z3395"/>
      <c r="AA3395"/>
      <c r="AB3395"/>
      <c r="AC3395"/>
    </row>
    <row r="3396" spans="11:29" x14ac:dyDescent="0.45">
      <c r="K3396"/>
      <c r="S3396"/>
      <c r="T3396"/>
      <c r="U3396"/>
      <c r="V3396"/>
      <c r="W3396"/>
      <c r="X3396"/>
      <c r="Y3396"/>
      <c r="Z3396"/>
      <c r="AA3396"/>
      <c r="AB3396"/>
      <c r="AC3396"/>
    </row>
    <row r="3397" spans="11:29" x14ac:dyDescent="0.45">
      <c r="K3397"/>
      <c r="S3397"/>
      <c r="T3397"/>
      <c r="U3397"/>
      <c r="V3397"/>
      <c r="W3397"/>
      <c r="X3397"/>
      <c r="Y3397"/>
      <c r="Z3397"/>
      <c r="AA3397"/>
      <c r="AB3397"/>
      <c r="AC3397"/>
    </row>
    <row r="3398" spans="11:29" x14ac:dyDescent="0.45">
      <c r="K3398"/>
      <c r="S3398"/>
      <c r="T3398"/>
      <c r="U3398"/>
      <c r="V3398"/>
      <c r="W3398"/>
      <c r="X3398"/>
      <c r="Y3398"/>
      <c r="Z3398"/>
      <c r="AA3398"/>
      <c r="AB3398"/>
      <c r="AC3398"/>
    </row>
    <row r="3399" spans="11:29" x14ac:dyDescent="0.45">
      <c r="K3399"/>
      <c r="S3399"/>
      <c r="T3399"/>
      <c r="U3399"/>
      <c r="V3399"/>
      <c r="W3399"/>
      <c r="X3399"/>
      <c r="Y3399"/>
      <c r="Z3399"/>
      <c r="AA3399"/>
      <c r="AB3399"/>
      <c r="AC3399"/>
    </row>
    <row r="3400" spans="11:29" x14ac:dyDescent="0.45">
      <c r="K3400"/>
      <c r="S3400"/>
      <c r="T3400"/>
      <c r="U3400"/>
      <c r="V3400"/>
      <c r="W3400"/>
      <c r="X3400"/>
      <c r="Y3400"/>
      <c r="Z3400"/>
      <c r="AA3400"/>
      <c r="AB3400"/>
      <c r="AC3400"/>
    </row>
    <row r="3401" spans="11:29" x14ac:dyDescent="0.45">
      <c r="K3401"/>
      <c r="S3401"/>
      <c r="T3401"/>
      <c r="U3401"/>
      <c r="V3401"/>
      <c r="W3401"/>
      <c r="X3401"/>
      <c r="Y3401"/>
      <c r="Z3401"/>
      <c r="AA3401"/>
      <c r="AB3401"/>
      <c r="AC3401"/>
    </row>
    <row r="3402" spans="11:29" x14ac:dyDescent="0.45">
      <c r="K3402"/>
      <c r="S3402"/>
      <c r="T3402"/>
      <c r="U3402"/>
      <c r="V3402"/>
      <c r="W3402"/>
      <c r="X3402"/>
      <c r="Y3402"/>
      <c r="Z3402"/>
      <c r="AA3402"/>
      <c r="AB3402"/>
      <c r="AC3402"/>
    </row>
    <row r="3403" spans="11:29" x14ac:dyDescent="0.45">
      <c r="K3403"/>
      <c r="S3403"/>
      <c r="T3403"/>
      <c r="U3403"/>
      <c r="V3403"/>
      <c r="W3403"/>
      <c r="X3403"/>
      <c r="Y3403"/>
      <c r="Z3403"/>
      <c r="AA3403"/>
      <c r="AB3403"/>
      <c r="AC3403"/>
    </row>
    <row r="3404" spans="11:29" x14ac:dyDescent="0.45">
      <c r="K3404"/>
      <c r="S3404"/>
      <c r="T3404"/>
      <c r="U3404"/>
      <c r="V3404"/>
      <c r="W3404"/>
      <c r="X3404"/>
      <c r="Y3404"/>
      <c r="Z3404"/>
      <c r="AA3404"/>
      <c r="AB3404"/>
      <c r="AC3404"/>
    </row>
    <row r="3405" spans="11:29" x14ac:dyDescent="0.45">
      <c r="K3405"/>
      <c r="S3405"/>
      <c r="T3405"/>
      <c r="U3405"/>
      <c r="V3405"/>
      <c r="W3405"/>
      <c r="X3405"/>
      <c r="Y3405"/>
      <c r="Z3405"/>
      <c r="AA3405"/>
      <c r="AB3405"/>
      <c r="AC3405"/>
    </row>
    <row r="3406" spans="11:29" x14ac:dyDescent="0.45">
      <c r="K3406"/>
      <c r="S3406"/>
      <c r="T3406"/>
      <c r="U3406"/>
      <c r="V3406"/>
      <c r="W3406"/>
      <c r="X3406"/>
      <c r="Y3406"/>
      <c r="Z3406"/>
      <c r="AA3406"/>
      <c r="AB3406"/>
      <c r="AC3406"/>
    </row>
    <row r="3407" spans="11:29" x14ac:dyDescent="0.45">
      <c r="K3407"/>
      <c r="S3407"/>
      <c r="T3407"/>
      <c r="U3407"/>
      <c r="V3407"/>
      <c r="W3407"/>
      <c r="X3407"/>
      <c r="Y3407"/>
      <c r="Z3407"/>
      <c r="AA3407"/>
      <c r="AB3407"/>
      <c r="AC3407"/>
    </row>
    <row r="3408" spans="11:29" x14ac:dyDescent="0.45">
      <c r="K3408"/>
      <c r="S3408"/>
      <c r="T3408"/>
      <c r="U3408"/>
      <c r="V3408"/>
      <c r="W3408"/>
      <c r="X3408"/>
      <c r="Y3408"/>
      <c r="Z3408"/>
      <c r="AA3408"/>
      <c r="AB3408"/>
      <c r="AC3408"/>
    </row>
    <row r="3409" spans="11:29" x14ac:dyDescent="0.45">
      <c r="K3409"/>
      <c r="S3409"/>
      <c r="T3409"/>
      <c r="U3409"/>
      <c r="V3409"/>
      <c r="W3409"/>
      <c r="X3409"/>
      <c r="Y3409"/>
      <c r="Z3409"/>
      <c r="AA3409"/>
      <c r="AB3409"/>
      <c r="AC3409"/>
    </row>
    <row r="3410" spans="11:29" x14ac:dyDescent="0.45">
      <c r="K3410"/>
      <c r="S3410"/>
      <c r="T3410"/>
      <c r="U3410"/>
      <c r="V3410"/>
      <c r="W3410"/>
      <c r="X3410"/>
      <c r="Y3410"/>
      <c r="Z3410"/>
      <c r="AA3410"/>
      <c r="AB3410"/>
      <c r="AC3410"/>
    </row>
    <row r="3411" spans="11:29" x14ac:dyDescent="0.45">
      <c r="K3411"/>
      <c r="S3411"/>
      <c r="T3411"/>
      <c r="U3411"/>
      <c r="V3411"/>
      <c r="W3411"/>
      <c r="X3411"/>
      <c r="Y3411"/>
      <c r="Z3411"/>
      <c r="AA3411"/>
      <c r="AB3411"/>
      <c r="AC3411"/>
    </row>
    <row r="3412" spans="11:29" x14ac:dyDescent="0.45">
      <c r="K3412"/>
      <c r="S3412"/>
      <c r="T3412"/>
      <c r="U3412"/>
      <c r="V3412"/>
      <c r="W3412"/>
      <c r="X3412"/>
      <c r="Y3412"/>
      <c r="Z3412"/>
      <c r="AA3412"/>
      <c r="AB3412"/>
      <c r="AC3412"/>
    </row>
    <row r="3413" spans="11:29" x14ac:dyDescent="0.45">
      <c r="K3413"/>
      <c r="S3413"/>
      <c r="T3413"/>
      <c r="U3413"/>
      <c r="V3413"/>
      <c r="W3413"/>
      <c r="X3413"/>
      <c r="Y3413"/>
      <c r="Z3413"/>
      <c r="AA3413"/>
      <c r="AB3413"/>
      <c r="AC3413"/>
    </row>
    <row r="3414" spans="11:29" x14ac:dyDescent="0.45">
      <c r="K3414"/>
      <c r="S3414"/>
      <c r="T3414"/>
      <c r="U3414"/>
      <c r="V3414"/>
      <c r="W3414"/>
      <c r="X3414"/>
      <c r="Y3414"/>
      <c r="Z3414"/>
      <c r="AA3414"/>
      <c r="AB3414"/>
      <c r="AC3414"/>
    </row>
    <row r="3415" spans="11:29" x14ac:dyDescent="0.45">
      <c r="K3415"/>
      <c r="S3415"/>
      <c r="T3415"/>
      <c r="U3415"/>
      <c r="V3415"/>
      <c r="W3415"/>
      <c r="X3415"/>
      <c r="Y3415"/>
      <c r="Z3415"/>
      <c r="AA3415"/>
      <c r="AB3415"/>
      <c r="AC3415"/>
    </row>
    <row r="3416" spans="11:29" x14ac:dyDescent="0.45">
      <c r="K3416"/>
      <c r="S3416"/>
      <c r="T3416"/>
      <c r="U3416"/>
      <c r="V3416"/>
      <c r="W3416"/>
      <c r="X3416"/>
      <c r="Y3416"/>
      <c r="Z3416"/>
      <c r="AA3416"/>
      <c r="AB3416"/>
      <c r="AC3416"/>
    </row>
    <row r="3417" spans="11:29" x14ac:dyDescent="0.45">
      <c r="K3417"/>
      <c r="S3417"/>
      <c r="T3417"/>
      <c r="U3417"/>
      <c r="V3417"/>
      <c r="W3417"/>
      <c r="X3417"/>
      <c r="Y3417"/>
      <c r="Z3417"/>
      <c r="AA3417"/>
      <c r="AB3417"/>
      <c r="AC3417"/>
    </row>
    <row r="3418" spans="11:29" x14ac:dyDescent="0.45">
      <c r="K3418"/>
      <c r="S3418"/>
      <c r="T3418"/>
      <c r="U3418"/>
      <c r="V3418"/>
      <c r="W3418"/>
      <c r="X3418"/>
      <c r="Y3418"/>
      <c r="Z3418"/>
      <c r="AA3418"/>
      <c r="AB3418"/>
      <c r="AC3418"/>
    </row>
    <row r="3419" spans="11:29" x14ac:dyDescent="0.45">
      <c r="K3419"/>
      <c r="S3419"/>
      <c r="T3419"/>
      <c r="U3419"/>
      <c r="V3419"/>
      <c r="W3419"/>
      <c r="X3419"/>
      <c r="Y3419"/>
      <c r="Z3419"/>
      <c r="AA3419"/>
      <c r="AB3419"/>
      <c r="AC3419"/>
    </row>
    <row r="3420" spans="11:29" x14ac:dyDescent="0.45">
      <c r="K3420"/>
      <c r="S3420"/>
      <c r="T3420"/>
      <c r="U3420"/>
      <c r="V3420"/>
      <c r="W3420"/>
      <c r="X3420"/>
      <c r="Y3420"/>
      <c r="Z3420"/>
      <c r="AA3420"/>
      <c r="AB3420"/>
      <c r="AC3420"/>
    </row>
    <row r="3421" spans="11:29" x14ac:dyDescent="0.45">
      <c r="K3421"/>
      <c r="S3421"/>
      <c r="T3421"/>
      <c r="U3421"/>
      <c r="V3421"/>
      <c r="W3421"/>
      <c r="X3421"/>
      <c r="Y3421"/>
      <c r="Z3421"/>
      <c r="AA3421"/>
      <c r="AB3421"/>
      <c r="AC3421"/>
    </row>
    <row r="3422" spans="11:29" x14ac:dyDescent="0.45">
      <c r="K3422"/>
      <c r="S3422"/>
      <c r="T3422"/>
      <c r="U3422"/>
      <c r="V3422"/>
      <c r="W3422"/>
      <c r="X3422"/>
      <c r="Y3422"/>
      <c r="Z3422"/>
      <c r="AA3422"/>
      <c r="AB3422"/>
      <c r="AC3422"/>
    </row>
    <row r="3423" spans="11:29" x14ac:dyDescent="0.45">
      <c r="K3423"/>
      <c r="S3423"/>
      <c r="T3423"/>
      <c r="U3423"/>
      <c r="V3423"/>
      <c r="W3423"/>
      <c r="X3423"/>
      <c r="Y3423"/>
      <c r="Z3423"/>
      <c r="AA3423"/>
      <c r="AB3423"/>
      <c r="AC3423"/>
    </row>
    <row r="3424" spans="11:29" x14ac:dyDescent="0.45">
      <c r="K3424"/>
      <c r="S3424"/>
      <c r="T3424"/>
      <c r="U3424"/>
      <c r="V3424"/>
      <c r="W3424"/>
      <c r="X3424"/>
      <c r="Y3424"/>
      <c r="Z3424"/>
      <c r="AA3424"/>
      <c r="AB3424"/>
      <c r="AC3424"/>
    </row>
    <row r="3425" spans="11:29" x14ac:dyDescent="0.45">
      <c r="K3425"/>
      <c r="S3425"/>
      <c r="T3425"/>
      <c r="U3425"/>
      <c r="V3425"/>
      <c r="W3425"/>
      <c r="X3425"/>
      <c r="Y3425"/>
      <c r="Z3425"/>
      <c r="AA3425"/>
      <c r="AB3425"/>
      <c r="AC3425"/>
    </row>
    <row r="3426" spans="11:29" x14ac:dyDescent="0.45">
      <c r="K3426"/>
      <c r="S3426"/>
      <c r="T3426"/>
      <c r="U3426"/>
      <c r="V3426"/>
      <c r="W3426"/>
      <c r="X3426"/>
      <c r="Y3426"/>
      <c r="Z3426"/>
      <c r="AA3426"/>
      <c r="AB3426"/>
      <c r="AC3426"/>
    </row>
    <row r="3427" spans="11:29" x14ac:dyDescent="0.45">
      <c r="K3427"/>
      <c r="S3427"/>
      <c r="T3427"/>
      <c r="U3427"/>
      <c r="V3427"/>
      <c r="W3427"/>
      <c r="X3427"/>
      <c r="Y3427"/>
      <c r="Z3427"/>
      <c r="AA3427"/>
      <c r="AB3427"/>
      <c r="AC3427"/>
    </row>
    <row r="3428" spans="11:29" x14ac:dyDescent="0.45">
      <c r="K3428"/>
      <c r="S3428"/>
      <c r="T3428"/>
      <c r="U3428"/>
      <c r="V3428"/>
      <c r="W3428"/>
      <c r="X3428"/>
      <c r="Y3428"/>
      <c r="Z3428"/>
      <c r="AA3428"/>
      <c r="AB3428"/>
      <c r="AC3428"/>
    </row>
    <row r="3429" spans="11:29" x14ac:dyDescent="0.45">
      <c r="K3429"/>
      <c r="S3429"/>
      <c r="T3429"/>
      <c r="U3429"/>
      <c r="V3429"/>
      <c r="W3429"/>
      <c r="X3429"/>
      <c r="Y3429"/>
      <c r="Z3429"/>
      <c r="AA3429"/>
      <c r="AB3429"/>
      <c r="AC3429"/>
    </row>
    <row r="3430" spans="11:29" x14ac:dyDescent="0.45">
      <c r="K3430"/>
      <c r="S3430"/>
      <c r="T3430"/>
      <c r="U3430"/>
      <c r="V3430"/>
      <c r="W3430"/>
      <c r="X3430"/>
      <c r="Y3430"/>
      <c r="Z3430"/>
      <c r="AA3430"/>
      <c r="AB3430"/>
      <c r="AC3430"/>
    </row>
    <row r="3431" spans="11:29" x14ac:dyDescent="0.45">
      <c r="K3431"/>
      <c r="S3431"/>
      <c r="T3431"/>
      <c r="U3431"/>
      <c r="V3431"/>
      <c r="W3431"/>
      <c r="X3431"/>
      <c r="Y3431"/>
      <c r="Z3431"/>
      <c r="AA3431"/>
      <c r="AB3431"/>
      <c r="AC3431"/>
    </row>
    <row r="3432" spans="11:29" x14ac:dyDescent="0.45">
      <c r="K3432"/>
      <c r="S3432"/>
      <c r="T3432"/>
      <c r="U3432"/>
      <c r="V3432"/>
      <c r="W3432"/>
      <c r="X3432"/>
      <c r="Y3432"/>
      <c r="Z3432"/>
      <c r="AA3432"/>
      <c r="AB3432"/>
      <c r="AC3432"/>
    </row>
    <row r="3433" spans="11:29" x14ac:dyDescent="0.45">
      <c r="K3433"/>
      <c r="S3433"/>
      <c r="T3433"/>
      <c r="U3433"/>
      <c r="V3433"/>
      <c r="W3433"/>
      <c r="X3433"/>
      <c r="Y3433"/>
      <c r="Z3433"/>
      <c r="AA3433"/>
      <c r="AB3433"/>
      <c r="AC3433"/>
    </row>
    <row r="3434" spans="11:29" x14ac:dyDescent="0.45">
      <c r="K3434"/>
      <c r="S3434"/>
      <c r="T3434"/>
      <c r="U3434"/>
      <c r="V3434"/>
      <c r="W3434"/>
      <c r="X3434"/>
      <c r="Y3434"/>
      <c r="Z3434"/>
      <c r="AA3434"/>
      <c r="AB3434"/>
      <c r="AC3434"/>
    </row>
    <row r="3435" spans="11:29" x14ac:dyDescent="0.45">
      <c r="K3435"/>
      <c r="S3435"/>
      <c r="T3435"/>
      <c r="U3435"/>
      <c r="V3435"/>
      <c r="W3435"/>
      <c r="X3435"/>
      <c r="Y3435"/>
      <c r="Z3435"/>
      <c r="AA3435"/>
      <c r="AB3435"/>
      <c r="AC3435"/>
    </row>
    <row r="3436" spans="11:29" x14ac:dyDescent="0.45">
      <c r="K3436"/>
      <c r="S3436"/>
      <c r="T3436"/>
      <c r="U3436"/>
      <c r="V3436"/>
      <c r="W3436"/>
      <c r="X3436"/>
      <c r="Y3436"/>
      <c r="Z3436"/>
      <c r="AA3436"/>
      <c r="AB3436"/>
      <c r="AC3436"/>
    </row>
    <row r="3437" spans="11:29" x14ac:dyDescent="0.45">
      <c r="K3437"/>
      <c r="S3437"/>
      <c r="T3437"/>
      <c r="U3437"/>
      <c r="V3437"/>
      <c r="W3437"/>
      <c r="X3437"/>
      <c r="Y3437"/>
      <c r="Z3437"/>
      <c r="AA3437"/>
      <c r="AB3437"/>
      <c r="AC3437"/>
    </row>
    <row r="3438" spans="11:29" x14ac:dyDescent="0.45">
      <c r="K3438"/>
      <c r="S3438"/>
      <c r="T3438"/>
      <c r="U3438"/>
      <c r="V3438"/>
      <c r="W3438"/>
      <c r="X3438"/>
      <c r="Y3438"/>
      <c r="Z3438"/>
      <c r="AA3438"/>
      <c r="AB3438"/>
      <c r="AC3438"/>
    </row>
    <row r="3439" spans="11:29" x14ac:dyDescent="0.45">
      <c r="K3439"/>
      <c r="S3439"/>
      <c r="T3439"/>
      <c r="U3439"/>
      <c r="V3439"/>
      <c r="W3439"/>
      <c r="X3439"/>
      <c r="Y3439"/>
      <c r="Z3439"/>
      <c r="AA3439"/>
      <c r="AB3439"/>
      <c r="AC3439"/>
    </row>
    <row r="3440" spans="11:29" x14ac:dyDescent="0.45">
      <c r="K3440"/>
      <c r="S3440"/>
      <c r="T3440"/>
      <c r="U3440"/>
      <c r="V3440"/>
      <c r="W3440"/>
      <c r="X3440"/>
      <c r="Y3440"/>
      <c r="Z3440"/>
      <c r="AA3440"/>
      <c r="AB3440"/>
      <c r="AC3440"/>
    </row>
    <row r="3441" spans="11:29" x14ac:dyDescent="0.45">
      <c r="K3441"/>
      <c r="S3441"/>
      <c r="T3441"/>
      <c r="U3441"/>
      <c r="V3441"/>
      <c r="W3441"/>
      <c r="X3441"/>
      <c r="Y3441"/>
      <c r="Z3441"/>
      <c r="AA3441"/>
      <c r="AB3441"/>
      <c r="AC3441"/>
    </row>
    <row r="3442" spans="11:29" x14ac:dyDescent="0.45">
      <c r="K3442"/>
      <c r="S3442"/>
      <c r="T3442"/>
      <c r="U3442"/>
      <c r="V3442"/>
      <c r="W3442"/>
      <c r="X3442"/>
      <c r="Y3442"/>
      <c r="Z3442"/>
      <c r="AA3442"/>
      <c r="AB3442"/>
      <c r="AC3442"/>
    </row>
    <row r="3443" spans="11:29" x14ac:dyDescent="0.45">
      <c r="K3443"/>
      <c r="S3443"/>
      <c r="T3443"/>
      <c r="U3443"/>
      <c r="V3443"/>
      <c r="W3443"/>
      <c r="X3443"/>
      <c r="Y3443"/>
      <c r="Z3443"/>
      <c r="AA3443"/>
      <c r="AB3443"/>
      <c r="AC3443"/>
    </row>
    <row r="3444" spans="11:29" x14ac:dyDescent="0.45">
      <c r="K3444"/>
      <c r="S3444"/>
      <c r="T3444"/>
      <c r="U3444"/>
      <c r="V3444"/>
      <c r="W3444"/>
      <c r="X3444"/>
      <c r="Y3444"/>
      <c r="Z3444"/>
      <c r="AA3444"/>
      <c r="AB3444"/>
      <c r="AC3444"/>
    </row>
    <row r="3445" spans="11:29" x14ac:dyDescent="0.45">
      <c r="K3445"/>
      <c r="S3445"/>
      <c r="T3445"/>
      <c r="U3445"/>
      <c r="V3445"/>
      <c r="W3445"/>
      <c r="X3445"/>
      <c r="Y3445"/>
      <c r="Z3445"/>
      <c r="AA3445"/>
      <c r="AB3445"/>
      <c r="AC3445"/>
    </row>
    <row r="3446" spans="11:29" x14ac:dyDescent="0.45">
      <c r="K3446"/>
      <c r="S3446"/>
      <c r="T3446"/>
      <c r="U3446"/>
      <c r="V3446"/>
      <c r="W3446"/>
      <c r="X3446"/>
      <c r="Y3446"/>
      <c r="Z3446"/>
      <c r="AA3446"/>
      <c r="AB3446"/>
      <c r="AC3446"/>
    </row>
    <row r="3447" spans="11:29" x14ac:dyDescent="0.45">
      <c r="K3447"/>
      <c r="S3447"/>
      <c r="T3447"/>
      <c r="U3447"/>
      <c r="V3447"/>
      <c r="W3447"/>
      <c r="X3447"/>
      <c r="Y3447"/>
      <c r="Z3447"/>
      <c r="AA3447"/>
      <c r="AB3447"/>
      <c r="AC3447"/>
    </row>
    <row r="3448" spans="11:29" x14ac:dyDescent="0.45">
      <c r="K3448"/>
      <c r="S3448"/>
      <c r="T3448"/>
      <c r="U3448"/>
      <c r="V3448"/>
      <c r="W3448"/>
      <c r="X3448"/>
      <c r="Y3448"/>
      <c r="Z3448"/>
      <c r="AA3448"/>
      <c r="AB3448"/>
      <c r="AC3448"/>
    </row>
    <row r="3449" spans="11:29" x14ac:dyDescent="0.45">
      <c r="K3449"/>
      <c r="S3449"/>
      <c r="T3449"/>
      <c r="U3449"/>
      <c r="V3449"/>
      <c r="W3449"/>
      <c r="X3449"/>
      <c r="Y3449"/>
      <c r="Z3449"/>
      <c r="AA3449"/>
      <c r="AB3449"/>
      <c r="AC3449"/>
    </row>
    <row r="3450" spans="11:29" x14ac:dyDescent="0.45">
      <c r="K3450"/>
      <c r="S3450"/>
      <c r="T3450"/>
      <c r="U3450"/>
      <c r="V3450"/>
      <c r="W3450"/>
      <c r="X3450"/>
      <c r="Y3450"/>
      <c r="Z3450"/>
      <c r="AA3450"/>
      <c r="AB3450"/>
      <c r="AC3450"/>
    </row>
    <row r="3451" spans="11:29" x14ac:dyDescent="0.45">
      <c r="K3451"/>
      <c r="S3451"/>
      <c r="T3451"/>
      <c r="U3451"/>
      <c r="V3451"/>
      <c r="W3451"/>
      <c r="X3451"/>
      <c r="Y3451"/>
      <c r="Z3451"/>
      <c r="AA3451"/>
      <c r="AB3451"/>
      <c r="AC3451"/>
    </row>
    <row r="3452" spans="11:29" x14ac:dyDescent="0.45">
      <c r="K3452"/>
      <c r="S3452"/>
      <c r="T3452"/>
      <c r="U3452"/>
      <c r="V3452"/>
      <c r="W3452"/>
      <c r="X3452"/>
      <c r="Y3452"/>
      <c r="Z3452"/>
      <c r="AA3452"/>
      <c r="AB3452"/>
      <c r="AC3452"/>
    </row>
    <row r="3453" spans="11:29" x14ac:dyDescent="0.45">
      <c r="K3453"/>
      <c r="S3453"/>
      <c r="T3453"/>
      <c r="U3453"/>
      <c r="V3453"/>
      <c r="W3453"/>
      <c r="X3453"/>
      <c r="Y3453"/>
      <c r="Z3453"/>
      <c r="AA3453"/>
      <c r="AB3453"/>
      <c r="AC3453"/>
    </row>
    <row r="3454" spans="11:29" x14ac:dyDescent="0.45">
      <c r="K3454"/>
      <c r="S3454"/>
      <c r="T3454"/>
      <c r="U3454"/>
      <c r="V3454"/>
      <c r="W3454"/>
      <c r="X3454"/>
      <c r="Y3454"/>
      <c r="Z3454"/>
      <c r="AA3454"/>
      <c r="AB3454"/>
      <c r="AC3454"/>
    </row>
    <row r="3455" spans="11:29" x14ac:dyDescent="0.45">
      <c r="K3455"/>
      <c r="S3455"/>
      <c r="T3455"/>
      <c r="U3455"/>
      <c r="V3455"/>
      <c r="W3455"/>
      <c r="X3455"/>
      <c r="Y3455"/>
      <c r="Z3455"/>
      <c r="AA3455"/>
      <c r="AB3455"/>
      <c r="AC3455"/>
    </row>
    <row r="3456" spans="11:29" x14ac:dyDescent="0.45">
      <c r="K3456"/>
      <c r="S3456"/>
      <c r="T3456"/>
      <c r="U3456"/>
      <c r="V3456"/>
      <c r="W3456"/>
      <c r="X3456"/>
      <c r="Y3456"/>
      <c r="Z3456"/>
      <c r="AA3456"/>
      <c r="AB3456"/>
      <c r="AC3456"/>
    </row>
    <row r="3457" spans="11:29" x14ac:dyDescent="0.45">
      <c r="K3457"/>
      <c r="S3457"/>
      <c r="T3457"/>
      <c r="U3457"/>
      <c r="V3457"/>
      <c r="W3457"/>
      <c r="X3457"/>
      <c r="Y3457"/>
      <c r="Z3457"/>
      <c r="AA3457"/>
      <c r="AB3457"/>
      <c r="AC3457"/>
    </row>
    <row r="3458" spans="11:29" x14ac:dyDescent="0.45">
      <c r="K3458"/>
      <c r="S3458"/>
      <c r="T3458"/>
      <c r="U3458"/>
      <c r="V3458"/>
      <c r="W3458"/>
      <c r="X3458"/>
      <c r="Y3458"/>
      <c r="Z3458"/>
      <c r="AA3458"/>
      <c r="AB3458"/>
      <c r="AC3458"/>
    </row>
    <row r="3459" spans="11:29" x14ac:dyDescent="0.45">
      <c r="K3459"/>
      <c r="S3459"/>
      <c r="T3459"/>
      <c r="U3459"/>
      <c r="V3459"/>
      <c r="W3459"/>
      <c r="X3459"/>
      <c r="Y3459"/>
      <c r="Z3459"/>
      <c r="AA3459"/>
      <c r="AB3459"/>
      <c r="AC3459"/>
    </row>
    <row r="3460" spans="11:29" x14ac:dyDescent="0.45">
      <c r="K3460"/>
      <c r="S3460"/>
      <c r="T3460"/>
      <c r="U3460"/>
      <c r="V3460"/>
      <c r="W3460"/>
      <c r="X3460"/>
      <c r="Y3460"/>
      <c r="Z3460"/>
      <c r="AA3460"/>
      <c r="AB3460"/>
      <c r="AC3460"/>
    </row>
    <row r="3461" spans="11:29" x14ac:dyDescent="0.45">
      <c r="K3461"/>
      <c r="S3461"/>
      <c r="T3461"/>
      <c r="U3461"/>
      <c r="V3461"/>
      <c r="W3461"/>
      <c r="X3461"/>
      <c r="Y3461"/>
      <c r="Z3461"/>
      <c r="AA3461"/>
      <c r="AB3461"/>
      <c r="AC3461"/>
    </row>
    <row r="3462" spans="11:29" x14ac:dyDescent="0.45">
      <c r="K3462"/>
      <c r="S3462"/>
      <c r="T3462"/>
      <c r="U3462"/>
      <c r="V3462"/>
      <c r="W3462"/>
      <c r="X3462"/>
      <c r="Y3462"/>
      <c r="Z3462"/>
      <c r="AA3462"/>
      <c r="AB3462"/>
      <c r="AC3462"/>
    </row>
    <row r="3463" spans="11:29" x14ac:dyDescent="0.45">
      <c r="K3463"/>
      <c r="S3463"/>
      <c r="T3463"/>
      <c r="U3463"/>
      <c r="V3463"/>
      <c r="W3463"/>
      <c r="X3463"/>
      <c r="Y3463"/>
      <c r="Z3463"/>
      <c r="AA3463"/>
      <c r="AB3463"/>
      <c r="AC3463"/>
    </row>
    <row r="3464" spans="11:29" x14ac:dyDescent="0.45">
      <c r="K3464"/>
      <c r="S3464"/>
      <c r="T3464"/>
      <c r="U3464"/>
      <c r="V3464"/>
      <c r="W3464"/>
      <c r="X3464"/>
      <c r="Y3464"/>
      <c r="Z3464"/>
      <c r="AA3464"/>
      <c r="AB3464"/>
      <c r="AC3464"/>
    </row>
    <row r="3465" spans="11:29" x14ac:dyDescent="0.45">
      <c r="K3465"/>
      <c r="S3465"/>
      <c r="T3465"/>
      <c r="U3465"/>
      <c r="V3465"/>
      <c r="W3465"/>
      <c r="X3465"/>
      <c r="Y3465"/>
      <c r="Z3465"/>
      <c r="AA3465"/>
      <c r="AB3465"/>
      <c r="AC3465"/>
    </row>
    <row r="3466" spans="11:29" x14ac:dyDescent="0.45">
      <c r="K3466"/>
      <c r="S3466"/>
      <c r="T3466"/>
      <c r="U3466"/>
      <c r="V3466"/>
      <c r="W3466"/>
      <c r="X3466"/>
      <c r="Y3466"/>
      <c r="Z3466"/>
      <c r="AA3466"/>
      <c r="AB3466"/>
      <c r="AC3466"/>
    </row>
    <row r="3467" spans="11:29" x14ac:dyDescent="0.45">
      <c r="K3467"/>
      <c r="S3467"/>
      <c r="T3467"/>
      <c r="U3467"/>
      <c r="V3467"/>
      <c r="W3467"/>
      <c r="X3467"/>
      <c r="Y3467"/>
      <c r="Z3467"/>
      <c r="AA3467"/>
      <c r="AB3467"/>
      <c r="AC3467"/>
    </row>
    <row r="3468" spans="11:29" x14ac:dyDescent="0.45">
      <c r="K3468"/>
      <c r="S3468"/>
      <c r="T3468"/>
      <c r="U3468"/>
      <c r="V3468"/>
      <c r="W3468"/>
      <c r="X3468"/>
      <c r="Y3468"/>
      <c r="Z3468"/>
      <c r="AA3468"/>
      <c r="AB3468"/>
      <c r="AC3468"/>
    </row>
    <row r="3469" spans="11:29" x14ac:dyDescent="0.45">
      <c r="K3469"/>
      <c r="S3469"/>
      <c r="T3469"/>
      <c r="U3469"/>
      <c r="V3469"/>
      <c r="W3469"/>
      <c r="X3469"/>
      <c r="Y3469"/>
      <c r="Z3469"/>
      <c r="AA3469"/>
      <c r="AB3469"/>
      <c r="AC3469"/>
    </row>
    <row r="3470" spans="11:29" x14ac:dyDescent="0.45">
      <c r="K3470"/>
      <c r="S3470"/>
      <c r="T3470"/>
      <c r="U3470"/>
      <c r="V3470"/>
      <c r="W3470"/>
      <c r="X3470"/>
      <c r="Y3470"/>
      <c r="Z3470"/>
      <c r="AA3470"/>
      <c r="AB3470"/>
      <c r="AC3470"/>
    </row>
    <row r="3471" spans="11:29" x14ac:dyDescent="0.45">
      <c r="K3471"/>
      <c r="S3471"/>
      <c r="T3471"/>
      <c r="U3471"/>
      <c r="V3471"/>
      <c r="W3471"/>
      <c r="X3471"/>
      <c r="Y3471"/>
      <c r="Z3471"/>
      <c r="AA3471"/>
      <c r="AB3471"/>
      <c r="AC3471"/>
    </row>
    <row r="3472" spans="11:29" x14ac:dyDescent="0.45">
      <c r="K3472"/>
      <c r="S3472"/>
      <c r="T3472"/>
      <c r="U3472"/>
      <c r="V3472"/>
      <c r="W3472"/>
      <c r="X3472"/>
      <c r="Y3472"/>
      <c r="Z3472"/>
      <c r="AA3472"/>
      <c r="AB3472"/>
      <c r="AC3472"/>
    </row>
    <row r="3473" spans="11:29" x14ac:dyDescent="0.45">
      <c r="K3473"/>
      <c r="S3473"/>
      <c r="T3473"/>
      <c r="U3473"/>
      <c r="V3473"/>
      <c r="W3473"/>
      <c r="X3473"/>
      <c r="Y3473"/>
      <c r="Z3473"/>
      <c r="AA3473"/>
      <c r="AB3473"/>
      <c r="AC3473"/>
    </row>
    <row r="3474" spans="11:29" x14ac:dyDescent="0.45">
      <c r="K3474"/>
      <c r="S3474"/>
      <c r="T3474"/>
      <c r="U3474"/>
      <c r="V3474"/>
      <c r="W3474"/>
      <c r="X3474"/>
      <c r="Y3474"/>
      <c r="Z3474"/>
      <c r="AA3474"/>
      <c r="AB3474"/>
      <c r="AC3474"/>
    </row>
    <row r="3475" spans="11:29" x14ac:dyDescent="0.45">
      <c r="K3475"/>
      <c r="S3475"/>
      <c r="T3475"/>
      <c r="U3475"/>
      <c r="V3475"/>
      <c r="W3475"/>
      <c r="X3475"/>
      <c r="Y3475"/>
      <c r="Z3475"/>
      <c r="AA3475"/>
      <c r="AB3475"/>
      <c r="AC3475"/>
    </row>
    <row r="3476" spans="11:29" x14ac:dyDescent="0.45">
      <c r="K3476"/>
      <c r="S3476"/>
      <c r="T3476"/>
      <c r="U3476"/>
      <c r="V3476"/>
      <c r="W3476"/>
      <c r="X3476"/>
      <c r="Y3476"/>
      <c r="Z3476"/>
      <c r="AA3476"/>
      <c r="AB3476"/>
      <c r="AC3476"/>
    </row>
    <row r="3477" spans="11:29" x14ac:dyDescent="0.45">
      <c r="K3477"/>
      <c r="S3477"/>
      <c r="T3477"/>
      <c r="U3477"/>
      <c r="V3477"/>
      <c r="W3477"/>
      <c r="X3477"/>
      <c r="Y3477"/>
      <c r="Z3477"/>
      <c r="AA3477"/>
      <c r="AB3477"/>
      <c r="AC3477"/>
    </row>
    <row r="3478" spans="11:29" x14ac:dyDescent="0.45">
      <c r="K3478"/>
      <c r="S3478"/>
      <c r="T3478"/>
      <c r="U3478"/>
      <c r="V3478"/>
      <c r="W3478"/>
      <c r="X3478"/>
      <c r="Y3478"/>
      <c r="Z3478"/>
      <c r="AA3478"/>
      <c r="AB3478"/>
      <c r="AC3478"/>
    </row>
    <row r="3479" spans="11:29" x14ac:dyDescent="0.45">
      <c r="K3479"/>
      <c r="S3479"/>
      <c r="T3479"/>
      <c r="U3479"/>
      <c r="V3479"/>
      <c r="W3479"/>
      <c r="X3479"/>
      <c r="Y3479"/>
      <c r="Z3479"/>
      <c r="AA3479"/>
      <c r="AB3479"/>
      <c r="AC3479"/>
    </row>
    <row r="3480" spans="11:29" x14ac:dyDescent="0.45">
      <c r="K3480"/>
      <c r="S3480"/>
      <c r="T3480"/>
      <c r="U3480"/>
      <c r="V3480"/>
      <c r="W3480"/>
      <c r="X3480"/>
      <c r="Y3480"/>
      <c r="Z3480"/>
      <c r="AA3480"/>
      <c r="AB3480"/>
      <c r="AC3480"/>
    </row>
    <row r="3481" spans="11:29" x14ac:dyDescent="0.45">
      <c r="K3481"/>
      <c r="S3481"/>
      <c r="T3481"/>
      <c r="U3481"/>
      <c r="V3481"/>
      <c r="W3481"/>
      <c r="X3481"/>
      <c r="Y3481"/>
      <c r="Z3481"/>
      <c r="AA3481"/>
      <c r="AB3481"/>
      <c r="AC3481"/>
    </row>
    <row r="3482" spans="11:29" x14ac:dyDescent="0.45">
      <c r="K3482"/>
      <c r="S3482"/>
      <c r="T3482"/>
      <c r="U3482"/>
      <c r="V3482"/>
      <c r="W3482"/>
      <c r="X3482"/>
      <c r="Y3482"/>
      <c r="Z3482"/>
      <c r="AA3482"/>
      <c r="AB3482"/>
      <c r="AC3482"/>
    </row>
    <row r="3483" spans="11:29" x14ac:dyDescent="0.45">
      <c r="K3483"/>
      <c r="S3483"/>
      <c r="T3483"/>
      <c r="U3483"/>
      <c r="V3483"/>
      <c r="W3483"/>
      <c r="X3483"/>
      <c r="Y3483"/>
      <c r="Z3483"/>
      <c r="AA3483"/>
      <c r="AB3483"/>
      <c r="AC3483"/>
    </row>
    <row r="3484" spans="11:29" x14ac:dyDescent="0.45">
      <c r="K3484"/>
      <c r="S3484"/>
      <c r="T3484"/>
      <c r="U3484"/>
      <c r="V3484"/>
      <c r="W3484"/>
      <c r="X3484"/>
      <c r="Y3484"/>
      <c r="Z3484"/>
      <c r="AA3484"/>
      <c r="AB3484"/>
      <c r="AC3484"/>
    </row>
    <row r="3485" spans="11:29" x14ac:dyDescent="0.45">
      <c r="K3485"/>
      <c r="S3485"/>
      <c r="T3485"/>
      <c r="U3485"/>
      <c r="V3485"/>
      <c r="W3485"/>
      <c r="X3485"/>
      <c r="Y3485"/>
      <c r="Z3485"/>
      <c r="AA3485"/>
      <c r="AB3485"/>
      <c r="AC3485"/>
    </row>
    <row r="3486" spans="11:29" x14ac:dyDescent="0.45">
      <c r="K3486"/>
      <c r="S3486"/>
      <c r="T3486"/>
      <c r="U3486"/>
      <c r="V3486"/>
      <c r="W3486"/>
      <c r="X3486"/>
      <c r="Y3486"/>
      <c r="Z3486"/>
      <c r="AA3486"/>
      <c r="AB3486"/>
      <c r="AC3486"/>
    </row>
    <row r="3487" spans="11:29" x14ac:dyDescent="0.45">
      <c r="K3487"/>
      <c r="S3487"/>
      <c r="T3487"/>
      <c r="U3487"/>
      <c r="V3487"/>
      <c r="W3487"/>
      <c r="X3487"/>
      <c r="Y3487"/>
      <c r="Z3487"/>
      <c r="AA3487"/>
      <c r="AB3487"/>
      <c r="AC3487"/>
    </row>
    <row r="3488" spans="11:29" x14ac:dyDescent="0.45">
      <c r="K3488"/>
      <c r="S3488"/>
      <c r="T3488"/>
      <c r="U3488"/>
      <c r="V3488"/>
      <c r="W3488"/>
      <c r="X3488"/>
      <c r="Y3488"/>
      <c r="Z3488"/>
      <c r="AA3488"/>
      <c r="AB3488"/>
      <c r="AC3488"/>
    </row>
    <row r="3489" spans="11:29" x14ac:dyDescent="0.45">
      <c r="K3489"/>
      <c r="S3489"/>
      <c r="T3489"/>
      <c r="U3489"/>
      <c r="V3489"/>
      <c r="W3489"/>
      <c r="X3489"/>
      <c r="Y3489"/>
      <c r="Z3489"/>
      <c r="AA3489"/>
      <c r="AB3489"/>
      <c r="AC3489"/>
    </row>
    <row r="3490" spans="11:29" x14ac:dyDescent="0.45">
      <c r="K3490"/>
      <c r="S3490"/>
      <c r="T3490"/>
      <c r="U3490"/>
      <c r="V3490"/>
      <c r="W3490"/>
      <c r="X3490"/>
      <c r="Y3490"/>
      <c r="Z3490"/>
      <c r="AA3490"/>
      <c r="AB3490"/>
      <c r="AC3490"/>
    </row>
    <row r="3491" spans="11:29" x14ac:dyDescent="0.45">
      <c r="K3491"/>
      <c r="S3491"/>
      <c r="T3491"/>
      <c r="U3491"/>
      <c r="V3491"/>
      <c r="W3491"/>
      <c r="X3491"/>
      <c r="Y3491"/>
      <c r="Z3491"/>
      <c r="AA3491"/>
      <c r="AB3491"/>
      <c r="AC3491"/>
    </row>
    <row r="3492" spans="11:29" x14ac:dyDescent="0.45">
      <c r="K3492"/>
      <c r="S3492"/>
      <c r="T3492"/>
      <c r="U3492"/>
      <c r="V3492"/>
      <c r="W3492"/>
      <c r="X3492"/>
      <c r="Y3492"/>
      <c r="Z3492"/>
      <c r="AA3492"/>
      <c r="AB3492"/>
      <c r="AC3492"/>
    </row>
    <row r="3493" spans="11:29" x14ac:dyDescent="0.45">
      <c r="K3493"/>
      <c r="S3493"/>
      <c r="T3493"/>
      <c r="U3493"/>
      <c r="V3493"/>
      <c r="W3493"/>
      <c r="X3493"/>
      <c r="Y3493"/>
      <c r="Z3493"/>
      <c r="AA3493"/>
      <c r="AB3493"/>
      <c r="AC3493"/>
    </row>
    <row r="3494" spans="11:29" x14ac:dyDescent="0.45">
      <c r="K3494"/>
      <c r="S3494"/>
      <c r="T3494"/>
      <c r="U3494"/>
      <c r="V3494"/>
      <c r="W3494"/>
      <c r="X3494"/>
      <c r="Y3494"/>
      <c r="Z3494"/>
      <c r="AA3494"/>
      <c r="AB3494"/>
      <c r="AC3494"/>
    </row>
    <row r="3495" spans="11:29" x14ac:dyDescent="0.45">
      <c r="K3495"/>
      <c r="S3495"/>
      <c r="T3495"/>
      <c r="U3495"/>
      <c r="V3495"/>
      <c r="W3495"/>
      <c r="X3495"/>
      <c r="Y3495"/>
      <c r="Z3495"/>
      <c r="AA3495"/>
      <c r="AB3495"/>
      <c r="AC3495"/>
    </row>
    <row r="3496" spans="11:29" x14ac:dyDescent="0.45">
      <c r="K3496"/>
      <c r="S3496"/>
      <c r="T3496"/>
      <c r="U3496"/>
      <c r="V3496"/>
      <c r="W3496"/>
      <c r="X3496"/>
      <c r="Y3496"/>
      <c r="Z3496"/>
      <c r="AA3496"/>
      <c r="AB3496"/>
      <c r="AC3496"/>
    </row>
    <row r="3497" spans="11:29" x14ac:dyDescent="0.45">
      <c r="K3497"/>
      <c r="S3497"/>
      <c r="T3497"/>
      <c r="U3497"/>
      <c r="V3497"/>
      <c r="W3497"/>
      <c r="X3497"/>
      <c r="Y3497"/>
      <c r="Z3497"/>
      <c r="AA3497"/>
      <c r="AB3497"/>
      <c r="AC3497"/>
    </row>
    <row r="3498" spans="11:29" x14ac:dyDescent="0.45">
      <c r="K3498"/>
      <c r="S3498"/>
      <c r="T3498"/>
      <c r="U3498"/>
      <c r="V3498"/>
      <c r="W3498"/>
      <c r="X3498"/>
      <c r="Y3498"/>
      <c r="Z3498"/>
      <c r="AA3498"/>
      <c r="AB3498"/>
      <c r="AC3498"/>
    </row>
    <row r="3499" spans="11:29" x14ac:dyDescent="0.45">
      <c r="K3499"/>
      <c r="S3499"/>
      <c r="T3499"/>
      <c r="U3499"/>
      <c r="V3499"/>
      <c r="W3499"/>
      <c r="X3499"/>
      <c r="Y3499"/>
      <c r="Z3499"/>
      <c r="AA3499"/>
      <c r="AB3499"/>
      <c r="AC3499"/>
    </row>
    <row r="3500" spans="11:29" x14ac:dyDescent="0.45">
      <c r="K3500"/>
      <c r="S3500"/>
      <c r="T3500"/>
      <c r="U3500"/>
      <c r="V3500"/>
      <c r="W3500"/>
      <c r="X3500"/>
      <c r="Y3500"/>
      <c r="Z3500"/>
      <c r="AA3500"/>
      <c r="AB3500"/>
      <c r="AC3500"/>
    </row>
    <row r="3501" spans="11:29" x14ac:dyDescent="0.45">
      <c r="K3501"/>
      <c r="S3501"/>
      <c r="T3501"/>
      <c r="U3501"/>
      <c r="V3501"/>
      <c r="W3501"/>
      <c r="X3501"/>
      <c r="Y3501"/>
      <c r="Z3501"/>
      <c r="AA3501"/>
      <c r="AB3501"/>
      <c r="AC3501"/>
    </row>
    <row r="3502" spans="11:29" x14ac:dyDescent="0.45">
      <c r="K3502"/>
      <c r="S3502"/>
      <c r="T3502"/>
      <c r="U3502"/>
      <c r="V3502"/>
      <c r="W3502"/>
      <c r="X3502"/>
      <c r="Y3502"/>
      <c r="Z3502"/>
      <c r="AA3502"/>
      <c r="AB3502"/>
      <c r="AC3502"/>
    </row>
    <row r="3503" spans="11:29" x14ac:dyDescent="0.45">
      <c r="K3503"/>
      <c r="S3503"/>
      <c r="T3503"/>
      <c r="U3503"/>
      <c r="V3503"/>
      <c r="W3503"/>
      <c r="X3503"/>
      <c r="Y3503"/>
      <c r="Z3503"/>
      <c r="AA3503"/>
      <c r="AB3503"/>
      <c r="AC3503"/>
    </row>
    <row r="3504" spans="11:29" x14ac:dyDescent="0.45">
      <c r="K3504"/>
      <c r="S3504"/>
      <c r="T3504"/>
      <c r="U3504"/>
      <c r="V3504"/>
      <c r="W3504"/>
      <c r="X3504"/>
      <c r="Y3504"/>
      <c r="Z3504"/>
      <c r="AA3504"/>
      <c r="AB3504"/>
      <c r="AC3504"/>
    </row>
    <row r="3505" spans="11:29" x14ac:dyDescent="0.45">
      <c r="K3505"/>
      <c r="S3505"/>
      <c r="T3505"/>
      <c r="U3505"/>
      <c r="V3505"/>
      <c r="W3505"/>
      <c r="X3505"/>
      <c r="Y3505"/>
      <c r="Z3505"/>
      <c r="AA3505"/>
      <c r="AB3505"/>
      <c r="AC3505"/>
    </row>
    <row r="3506" spans="11:29" x14ac:dyDescent="0.45">
      <c r="K3506"/>
      <c r="S3506"/>
      <c r="T3506"/>
      <c r="U3506"/>
      <c r="V3506"/>
      <c r="W3506"/>
      <c r="X3506"/>
      <c r="Y3506"/>
      <c r="Z3506"/>
      <c r="AA3506"/>
      <c r="AB3506"/>
      <c r="AC3506"/>
    </row>
    <row r="3507" spans="11:29" x14ac:dyDescent="0.45">
      <c r="K3507"/>
      <c r="S3507"/>
      <c r="T3507"/>
      <c r="U3507"/>
      <c r="V3507"/>
      <c r="W3507"/>
      <c r="X3507"/>
      <c r="Y3507"/>
      <c r="Z3507"/>
      <c r="AA3507"/>
      <c r="AB3507"/>
      <c r="AC3507"/>
    </row>
    <row r="3508" spans="11:29" x14ac:dyDescent="0.45">
      <c r="K3508"/>
      <c r="S3508"/>
      <c r="T3508"/>
      <c r="U3508"/>
      <c r="V3508"/>
      <c r="W3508"/>
      <c r="X3508"/>
      <c r="Y3508"/>
      <c r="Z3508"/>
      <c r="AA3508"/>
      <c r="AB3508"/>
      <c r="AC3508"/>
    </row>
    <row r="3509" spans="11:29" x14ac:dyDescent="0.45">
      <c r="K3509"/>
      <c r="S3509"/>
      <c r="T3509"/>
      <c r="U3509"/>
      <c r="V3509"/>
      <c r="W3509"/>
      <c r="X3509"/>
      <c r="Y3509"/>
      <c r="Z3509"/>
      <c r="AA3509"/>
      <c r="AB3509"/>
      <c r="AC3509"/>
    </row>
    <row r="3510" spans="11:29" x14ac:dyDescent="0.45">
      <c r="K3510"/>
      <c r="S3510"/>
      <c r="T3510"/>
      <c r="U3510"/>
      <c r="V3510"/>
      <c r="W3510"/>
      <c r="X3510"/>
      <c r="Y3510"/>
      <c r="Z3510"/>
      <c r="AA3510"/>
      <c r="AB3510"/>
      <c r="AC3510"/>
    </row>
    <row r="3511" spans="11:29" x14ac:dyDescent="0.45">
      <c r="K3511"/>
      <c r="S3511"/>
      <c r="T3511"/>
      <c r="U3511"/>
      <c r="V3511"/>
      <c r="W3511"/>
      <c r="X3511"/>
      <c r="Y3511"/>
      <c r="Z3511"/>
      <c r="AA3511"/>
      <c r="AB3511"/>
      <c r="AC3511"/>
    </row>
    <row r="3512" spans="11:29" x14ac:dyDescent="0.45">
      <c r="K3512"/>
      <c r="S3512"/>
      <c r="T3512"/>
      <c r="U3512"/>
      <c r="V3512"/>
      <c r="W3512"/>
      <c r="X3512"/>
      <c r="Y3512"/>
      <c r="Z3512"/>
      <c r="AA3512"/>
      <c r="AB3512"/>
      <c r="AC3512"/>
    </row>
    <row r="3513" spans="11:29" x14ac:dyDescent="0.45">
      <c r="K3513"/>
      <c r="S3513"/>
      <c r="T3513"/>
      <c r="U3513"/>
      <c r="V3513"/>
      <c r="W3513"/>
      <c r="X3513"/>
      <c r="Y3513"/>
      <c r="Z3513"/>
      <c r="AA3513"/>
      <c r="AB3513"/>
      <c r="AC3513"/>
    </row>
    <row r="3514" spans="11:29" x14ac:dyDescent="0.45">
      <c r="K3514"/>
      <c r="S3514"/>
      <c r="T3514"/>
      <c r="U3514"/>
      <c r="V3514"/>
      <c r="W3514"/>
      <c r="X3514"/>
      <c r="Y3514"/>
      <c r="Z3514"/>
      <c r="AA3514"/>
      <c r="AB3514"/>
      <c r="AC3514"/>
    </row>
    <row r="3515" spans="11:29" x14ac:dyDescent="0.45">
      <c r="K3515"/>
      <c r="S3515"/>
      <c r="T3515"/>
      <c r="U3515"/>
      <c r="V3515"/>
      <c r="W3515"/>
      <c r="X3515"/>
      <c r="Y3515"/>
      <c r="Z3515"/>
      <c r="AA3515"/>
      <c r="AB3515"/>
      <c r="AC3515"/>
    </row>
    <row r="3516" spans="11:29" x14ac:dyDescent="0.45">
      <c r="K3516"/>
      <c r="S3516"/>
      <c r="T3516"/>
      <c r="U3516"/>
      <c r="V3516"/>
      <c r="W3516"/>
      <c r="X3516"/>
      <c r="Y3516"/>
      <c r="Z3516"/>
      <c r="AA3516"/>
      <c r="AB3516"/>
      <c r="AC3516"/>
    </row>
    <row r="3517" spans="11:29" x14ac:dyDescent="0.45">
      <c r="K3517"/>
      <c r="S3517"/>
      <c r="T3517"/>
      <c r="U3517"/>
      <c r="V3517"/>
      <c r="W3517"/>
      <c r="X3517"/>
      <c r="Y3517"/>
      <c r="Z3517"/>
      <c r="AA3517"/>
      <c r="AB3517"/>
      <c r="AC3517"/>
    </row>
    <row r="3518" spans="11:29" x14ac:dyDescent="0.45">
      <c r="K3518"/>
      <c r="S3518"/>
      <c r="T3518"/>
      <c r="U3518"/>
      <c r="V3518"/>
      <c r="W3518"/>
      <c r="X3518"/>
      <c r="Y3518"/>
      <c r="Z3518"/>
      <c r="AA3518"/>
      <c r="AB3518"/>
      <c r="AC3518"/>
    </row>
    <row r="3519" spans="11:29" x14ac:dyDescent="0.45">
      <c r="K3519"/>
      <c r="S3519"/>
      <c r="T3519"/>
      <c r="U3519"/>
      <c r="V3519"/>
      <c r="W3519"/>
      <c r="X3519"/>
      <c r="Y3519"/>
      <c r="Z3519"/>
      <c r="AA3519"/>
      <c r="AB3519"/>
      <c r="AC3519"/>
    </row>
    <row r="3520" spans="11:29" x14ac:dyDescent="0.45">
      <c r="K3520"/>
      <c r="S3520"/>
      <c r="T3520"/>
      <c r="U3520"/>
      <c r="V3520"/>
      <c r="W3520"/>
      <c r="X3520"/>
      <c r="Y3520"/>
      <c r="Z3520"/>
      <c r="AA3520"/>
      <c r="AB3520"/>
      <c r="AC3520"/>
    </row>
    <row r="3521" spans="11:29" x14ac:dyDescent="0.45">
      <c r="K3521"/>
      <c r="S3521"/>
      <c r="T3521"/>
      <c r="U3521"/>
      <c r="V3521"/>
      <c r="W3521"/>
      <c r="X3521"/>
      <c r="Y3521"/>
      <c r="Z3521"/>
      <c r="AA3521"/>
      <c r="AB3521"/>
      <c r="AC3521"/>
    </row>
    <row r="3522" spans="11:29" x14ac:dyDescent="0.45">
      <c r="K3522"/>
      <c r="S3522"/>
      <c r="T3522"/>
      <c r="U3522"/>
      <c r="V3522"/>
      <c r="W3522"/>
      <c r="X3522"/>
      <c r="Y3522"/>
      <c r="Z3522"/>
      <c r="AA3522"/>
      <c r="AB3522"/>
      <c r="AC3522"/>
    </row>
    <row r="3523" spans="11:29" x14ac:dyDescent="0.45">
      <c r="K3523"/>
      <c r="S3523"/>
      <c r="T3523"/>
      <c r="U3523"/>
      <c r="V3523"/>
      <c r="W3523"/>
      <c r="X3523"/>
      <c r="Y3523"/>
      <c r="Z3523"/>
      <c r="AA3523"/>
      <c r="AB3523"/>
      <c r="AC3523"/>
    </row>
    <row r="3524" spans="11:29" x14ac:dyDescent="0.45">
      <c r="K3524"/>
      <c r="S3524"/>
      <c r="T3524"/>
      <c r="U3524"/>
      <c r="V3524"/>
      <c r="W3524"/>
      <c r="X3524"/>
      <c r="Y3524"/>
      <c r="Z3524"/>
      <c r="AA3524"/>
      <c r="AB3524"/>
      <c r="AC3524"/>
    </row>
    <row r="3525" spans="11:29" x14ac:dyDescent="0.45">
      <c r="K3525"/>
      <c r="S3525"/>
      <c r="T3525"/>
      <c r="U3525"/>
      <c r="V3525"/>
      <c r="W3525"/>
      <c r="X3525"/>
      <c r="Y3525"/>
      <c r="Z3525"/>
      <c r="AA3525"/>
      <c r="AB3525"/>
      <c r="AC3525"/>
    </row>
    <row r="3526" spans="11:29" x14ac:dyDescent="0.45">
      <c r="K3526"/>
      <c r="S3526"/>
      <c r="T3526"/>
      <c r="U3526"/>
      <c r="V3526"/>
      <c r="W3526"/>
      <c r="X3526"/>
      <c r="Y3526"/>
      <c r="Z3526"/>
      <c r="AA3526"/>
      <c r="AB3526"/>
      <c r="AC3526"/>
    </row>
    <row r="3527" spans="11:29" x14ac:dyDescent="0.45">
      <c r="K3527"/>
      <c r="S3527"/>
      <c r="T3527"/>
      <c r="U3527"/>
      <c r="V3527"/>
      <c r="W3527"/>
      <c r="X3527"/>
      <c r="Y3527"/>
      <c r="Z3527"/>
      <c r="AA3527"/>
      <c r="AB3527"/>
      <c r="AC3527"/>
    </row>
    <row r="3528" spans="11:29" x14ac:dyDescent="0.45">
      <c r="K3528"/>
      <c r="S3528"/>
      <c r="T3528"/>
      <c r="U3528"/>
      <c r="V3528"/>
      <c r="W3528"/>
      <c r="X3528"/>
      <c r="Y3528"/>
      <c r="Z3528"/>
      <c r="AA3528"/>
      <c r="AB3528"/>
      <c r="AC3528"/>
    </row>
    <row r="3529" spans="11:29" x14ac:dyDescent="0.45">
      <c r="K3529"/>
      <c r="S3529"/>
      <c r="T3529"/>
      <c r="U3529"/>
      <c r="V3529"/>
      <c r="W3529"/>
      <c r="X3529"/>
      <c r="Y3529"/>
      <c r="Z3529"/>
      <c r="AA3529"/>
      <c r="AB3529"/>
      <c r="AC3529"/>
    </row>
    <row r="3530" spans="11:29" x14ac:dyDescent="0.45">
      <c r="K3530"/>
      <c r="S3530"/>
      <c r="T3530"/>
      <c r="U3530"/>
      <c r="V3530"/>
      <c r="W3530"/>
      <c r="X3530"/>
      <c r="Y3530"/>
      <c r="Z3530"/>
      <c r="AA3530"/>
      <c r="AB3530"/>
      <c r="AC3530"/>
    </row>
    <row r="3531" spans="11:29" x14ac:dyDescent="0.45">
      <c r="K3531"/>
      <c r="S3531"/>
      <c r="T3531"/>
      <c r="U3531"/>
      <c r="V3531"/>
      <c r="W3531"/>
      <c r="X3531"/>
      <c r="Y3531"/>
      <c r="Z3531"/>
      <c r="AA3531"/>
      <c r="AB3531"/>
      <c r="AC3531"/>
    </row>
    <row r="3532" spans="11:29" x14ac:dyDescent="0.45">
      <c r="K3532"/>
      <c r="S3532"/>
      <c r="T3532"/>
      <c r="U3532"/>
      <c r="V3532"/>
      <c r="W3532"/>
      <c r="X3532"/>
      <c r="Y3532"/>
      <c r="Z3532"/>
      <c r="AA3532"/>
      <c r="AB3532"/>
      <c r="AC3532"/>
    </row>
    <row r="3533" spans="11:29" x14ac:dyDescent="0.45">
      <c r="K3533"/>
      <c r="S3533"/>
      <c r="T3533"/>
      <c r="U3533"/>
      <c r="V3533"/>
      <c r="W3533"/>
      <c r="X3533"/>
      <c r="Y3533"/>
      <c r="Z3533"/>
      <c r="AA3533"/>
      <c r="AB3533"/>
      <c r="AC3533"/>
    </row>
    <row r="3534" spans="11:29" x14ac:dyDescent="0.45">
      <c r="K3534"/>
      <c r="S3534"/>
      <c r="T3534"/>
      <c r="U3534"/>
      <c r="V3534"/>
      <c r="W3534"/>
      <c r="X3534"/>
      <c r="Y3534"/>
      <c r="Z3534"/>
      <c r="AA3534"/>
      <c r="AB3534"/>
      <c r="AC3534"/>
    </row>
    <row r="3535" spans="11:29" x14ac:dyDescent="0.45">
      <c r="K3535"/>
      <c r="S3535"/>
      <c r="T3535"/>
      <c r="U3535"/>
      <c r="V3535"/>
      <c r="W3535"/>
      <c r="X3535"/>
      <c r="Y3535"/>
      <c r="Z3535"/>
      <c r="AA3535"/>
      <c r="AB3535"/>
      <c r="AC3535"/>
    </row>
    <row r="3536" spans="11:29" x14ac:dyDescent="0.45">
      <c r="K3536"/>
      <c r="S3536"/>
      <c r="T3536"/>
      <c r="U3536"/>
      <c r="V3536"/>
      <c r="W3536"/>
      <c r="X3536"/>
      <c r="Y3536"/>
      <c r="Z3536"/>
      <c r="AA3536"/>
      <c r="AB3536"/>
      <c r="AC3536"/>
    </row>
    <row r="3537" spans="11:29" x14ac:dyDescent="0.45">
      <c r="K3537"/>
      <c r="S3537"/>
      <c r="T3537"/>
      <c r="U3537"/>
      <c r="V3537"/>
      <c r="W3537"/>
      <c r="X3537"/>
      <c r="Y3537"/>
      <c r="Z3537"/>
      <c r="AA3537"/>
      <c r="AB3537"/>
      <c r="AC3537"/>
    </row>
    <row r="3538" spans="11:29" x14ac:dyDescent="0.45">
      <c r="K3538"/>
      <c r="S3538"/>
      <c r="T3538"/>
      <c r="U3538"/>
      <c r="V3538"/>
      <c r="W3538"/>
      <c r="X3538"/>
      <c r="Y3538"/>
      <c r="Z3538"/>
      <c r="AA3538"/>
      <c r="AB3538"/>
      <c r="AC3538"/>
    </row>
    <row r="3539" spans="11:29" x14ac:dyDescent="0.45">
      <c r="K3539"/>
      <c r="S3539"/>
      <c r="T3539"/>
      <c r="U3539"/>
      <c r="V3539"/>
      <c r="W3539"/>
      <c r="X3539"/>
      <c r="Y3539"/>
      <c r="Z3539"/>
      <c r="AA3539"/>
      <c r="AB3539"/>
      <c r="AC3539"/>
    </row>
    <row r="3540" spans="11:29" x14ac:dyDescent="0.45">
      <c r="K3540"/>
      <c r="S3540"/>
      <c r="T3540"/>
      <c r="U3540"/>
      <c r="V3540"/>
      <c r="W3540"/>
      <c r="X3540"/>
      <c r="Y3540"/>
      <c r="Z3540"/>
      <c r="AA3540"/>
      <c r="AB3540"/>
      <c r="AC3540"/>
    </row>
    <row r="3541" spans="11:29" x14ac:dyDescent="0.45">
      <c r="K3541"/>
      <c r="S3541"/>
      <c r="T3541"/>
      <c r="U3541"/>
      <c r="V3541"/>
      <c r="W3541"/>
      <c r="X3541"/>
      <c r="Y3541"/>
      <c r="Z3541"/>
      <c r="AA3541"/>
      <c r="AB3541"/>
      <c r="AC3541"/>
    </row>
    <row r="3542" spans="11:29" x14ac:dyDescent="0.45">
      <c r="K3542"/>
      <c r="S3542"/>
      <c r="T3542"/>
      <c r="U3542"/>
      <c r="V3542"/>
      <c r="W3542"/>
      <c r="X3542"/>
      <c r="Y3542"/>
      <c r="Z3542"/>
      <c r="AA3542"/>
      <c r="AB3542"/>
      <c r="AC3542"/>
    </row>
    <row r="3543" spans="11:29" x14ac:dyDescent="0.45">
      <c r="K3543"/>
      <c r="S3543"/>
      <c r="T3543"/>
      <c r="U3543"/>
      <c r="V3543"/>
      <c r="W3543"/>
      <c r="X3543"/>
      <c r="Y3543"/>
      <c r="Z3543"/>
      <c r="AA3543"/>
      <c r="AB3543"/>
      <c r="AC3543"/>
    </row>
    <row r="3544" spans="11:29" x14ac:dyDescent="0.45">
      <c r="K3544"/>
      <c r="S3544"/>
      <c r="T3544"/>
      <c r="U3544"/>
      <c r="V3544"/>
      <c r="W3544"/>
      <c r="X3544"/>
      <c r="Y3544"/>
      <c r="Z3544"/>
      <c r="AA3544"/>
      <c r="AB3544"/>
      <c r="AC3544"/>
    </row>
    <row r="3545" spans="11:29" x14ac:dyDescent="0.45">
      <c r="K3545"/>
      <c r="S3545"/>
      <c r="T3545"/>
      <c r="U3545"/>
      <c r="V3545"/>
      <c r="W3545"/>
      <c r="X3545"/>
      <c r="Y3545"/>
      <c r="Z3545"/>
      <c r="AA3545"/>
      <c r="AB3545"/>
      <c r="AC3545"/>
    </row>
    <row r="3546" spans="11:29" x14ac:dyDescent="0.45">
      <c r="K3546"/>
      <c r="S3546"/>
      <c r="T3546"/>
      <c r="U3546"/>
      <c r="V3546"/>
      <c r="W3546"/>
      <c r="X3546"/>
      <c r="Y3546"/>
      <c r="Z3546"/>
      <c r="AA3546"/>
      <c r="AB3546"/>
      <c r="AC3546"/>
    </row>
    <row r="3547" spans="11:29" x14ac:dyDescent="0.45">
      <c r="K3547"/>
      <c r="S3547"/>
      <c r="T3547"/>
      <c r="U3547"/>
      <c r="V3547"/>
      <c r="W3547"/>
      <c r="X3547"/>
      <c r="Y3547"/>
      <c r="Z3547"/>
      <c r="AA3547"/>
      <c r="AB3547"/>
      <c r="AC3547"/>
    </row>
    <row r="3548" spans="11:29" x14ac:dyDescent="0.45">
      <c r="K3548"/>
      <c r="S3548"/>
      <c r="T3548"/>
      <c r="U3548"/>
      <c r="V3548"/>
      <c r="W3548"/>
      <c r="X3548"/>
      <c r="Y3548"/>
      <c r="Z3548"/>
      <c r="AA3548"/>
      <c r="AB3548"/>
      <c r="AC3548"/>
    </row>
    <row r="3549" spans="11:29" x14ac:dyDescent="0.45">
      <c r="K3549"/>
      <c r="S3549"/>
      <c r="T3549"/>
      <c r="U3549"/>
      <c r="V3549"/>
      <c r="W3549"/>
      <c r="X3549"/>
      <c r="Y3549"/>
      <c r="Z3549"/>
      <c r="AA3549"/>
      <c r="AB3549"/>
      <c r="AC3549"/>
    </row>
    <row r="3550" spans="11:29" x14ac:dyDescent="0.45">
      <c r="K3550"/>
      <c r="S3550"/>
      <c r="T3550"/>
      <c r="U3550"/>
      <c r="V3550"/>
      <c r="W3550"/>
      <c r="X3550"/>
      <c r="Y3550"/>
      <c r="Z3550"/>
      <c r="AA3550"/>
      <c r="AB3550"/>
      <c r="AC3550"/>
    </row>
    <row r="3551" spans="11:29" x14ac:dyDescent="0.45">
      <c r="K3551"/>
      <c r="S3551"/>
      <c r="T3551"/>
      <c r="U3551"/>
      <c r="V3551"/>
      <c r="W3551"/>
      <c r="X3551"/>
      <c r="Y3551"/>
      <c r="Z3551"/>
      <c r="AA3551"/>
      <c r="AB3551"/>
      <c r="AC3551"/>
    </row>
    <row r="3552" spans="11:29" x14ac:dyDescent="0.45">
      <c r="K3552"/>
      <c r="S3552"/>
      <c r="T3552"/>
      <c r="U3552"/>
      <c r="V3552"/>
      <c r="W3552"/>
      <c r="X3552"/>
      <c r="Y3552"/>
      <c r="Z3552"/>
      <c r="AA3552"/>
      <c r="AB3552"/>
      <c r="AC3552"/>
    </row>
    <row r="3553" spans="11:29" x14ac:dyDescent="0.45">
      <c r="K3553"/>
      <c r="S3553"/>
      <c r="T3553"/>
      <c r="U3553"/>
      <c r="V3553"/>
      <c r="W3553"/>
      <c r="X3553"/>
      <c r="Y3553"/>
      <c r="Z3553"/>
      <c r="AA3553"/>
      <c r="AB3553"/>
      <c r="AC3553"/>
    </row>
    <row r="3554" spans="11:29" x14ac:dyDescent="0.45">
      <c r="K3554"/>
      <c r="S3554"/>
      <c r="T3554"/>
      <c r="U3554"/>
      <c r="V3554"/>
      <c r="W3554"/>
      <c r="X3554"/>
      <c r="Y3554"/>
      <c r="Z3554"/>
      <c r="AA3554"/>
      <c r="AB3554"/>
      <c r="AC3554"/>
    </row>
    <row r="3555" spans="11:29" x14ac:dyDescent="0.45">
      <c r="K3555"/>
      <c r="S3555"/>
      <c r="T3555"/>
      <c r="U3555"/>
      <c r="V3555"/>
      <c r="W3555"/>
      <c r="X3555"/>
      <c r="Y3555"/>
      <c r="Z3555"/>
      <c r="AA3555"/>
      <c r="AB3555"/>
      <c r="AC3555"/>
    </row>
    <row r="3556" spans="11:29" x14ac:dyDescent="0.45">
      <c r="K3556"/>
      <c r="S3556"/>
      <c r="T3556"/>
      <c r="U3556"/>
      <c r="V3556"/>
      <c r="W3556"/>
      <c r="X3556"/>
      <c r="Y3556"/>
      <c r="Z3556"/>
      <c r="AA3556"/>
      <c r="AB3556"/>
      <c r="AC3556"/>
    </row>
    <row r="3557" spans="11:29" x14ac:dyDescent="0.45">
      <c r="K3557"/>
      <c r="S3557"/>
      <c r="T3557"/>
      <c r="U3557"/>
      <c r="V3557"/>
      <c r="W3557"/>
      <c r="X3557"/>
      <c r="Y3557"/>
      <c r="Z3557"/>
      <c r="AA3557"/>
      <c r="AB3557"/>
      <c r="AC3557"/>
    </row>
    <row r="3558" spans="11:29" x14ac:dyDescent="0.45">
      <c r="K3558"/>
      <c r="S3558"/>
      <c r="T3558"/>
      <c r="U3558"/>
      <c r="V3558"/>
      <c r="W3558"/>
      <c r="X3558"/>
      <c r="Y3558"/>
      <c r="Z3558"/>
      <c r="AA3558"/>
      <c r="AB3558"/>
      <c r="AC3558"/>
    </row>
    <row r="3559" spans="11:29" x14ac:dyDescent="0.45">
      <c r="K3559"/>
      <c r="S3559"/>
      <c r="T3559"/>
      <c r="U3559"/>
      <c r="V3559"/>
      <c r="W3559"/>
      <c r="X3559"/>
      <c r="Y3559"/>
      <c r="Z3559"/>
      <c r="AA3559"/>
      <c r="AB3559"/>
      <c r="AC3559"/>
    </row>
    <row r="3560" spans="11:29" x14ac:dyDescent="0.45">
      <c r="K3560"/>
      <c r="S3560"/>
      <c r="T3560"/>
      <c r="U3560"/>
      <c r="V3560"/>
      <c r="W3560"/>
      <c r="X3560"/>
      <c r="Y3560"/>
      <c r="Z3560"/>
      <c r="AA3560"/>
      <c r="AB3560"/>
      <c r="AC3560"/>
    </row>
    <row r="3561" spans="11:29" x14ac:dyDescent="0.45">
      <c r="K3561"/>
      <c r="S3561"/>
      <c r="T3561"/>
      <c r="U3561"/>
      <c r="V3561"/>
      <c r="W3561"/>
      <c r="X3561"/>
      <c r="Y3561"/>
      <c r="Z3561"/>
      <c r="AA3561"/>
      <c r="AB3561"/>
      <c r="AC3561"/>
    </row>
    <row r="3562" spans="11:29" x14ac:dyDescent="0.45">
      <c r="K3562"/>
      <c r="S3562"/>
      <c r="T3562"/>
      <c r="U3562"/>
      <c r="V3562"/>
      <c r="W3562"/>
      <c r="X3562"/>
      <c r="Y3562"/>
      <c r="Z3562"/>
      <c r="AA3562"/>
      <c r="AB3562"/>
      <c r="AC3562"/>
    </row>
    <row r="3563" spans="11:29" x14ac:dyDescent="0.45">
      <c r="K3563"/>
      <c r="S3563"/>
      <c r="T3563"/>
      <c r="U3563"/>
      <c r="V3563"/>
      <c r="W3563"/>
      <c r="X3563"/>
      <c r="Y3563"/>
      <c r="Z3563"/>
      <c r="AA3563"/>
      <c r="AB3563"/>
      <c r="AC3563"/>
    </row>
    <row r="3564" spans="11:29" x14ac:dyDescent="0.45">
      <c r="K3564"/>
      <c r="S3564"/>
      <c r="T3564"/>
      <c r="U3564"/>
      <c r="V3564"/>
      <c r="W3564"/>
      <c r="X3564"/>
      <c r="Y3564"/>
      <c r="Z3564"/>
      <c r="AA3564"/>
      <c r="AB3564"/>
      <c r="AC3564"/>
    </row>
    <row r="3565" spans="11:29" x14ac:dyDescent="0.45">
      <c r="K3565"/>
      <c r="S3565"/>
      <c r="T3565"/>
      <c r="U3565"/>
      <c r="V3565"/>
      <c r="W3565"/>
      <c r="X3565"/>
      <c r="Y3565"/>
      <c r="Z3565"/>
      <c r="AA3565"/>
      <c r="AB3565"/>
      <c r="AC3565"/>
    </row>
    <row r="3566" spans="11:29" x14ac:dyDescent="0.45">
      <c r="K3566"/>
      <c r="S3566"/>
      <c r="T3566"/>
      <c r="U3566"/>
      <c r="V3566"/>
      <c r="W3566"/>
      <c r="X3566"/>
      <c r="Y3566"/>
      <c r="Z3566"/>
      <c r="AA3566"/>
      <c r="AB3566"/>
      <c r="AC3566"/>
    </row>
    <row r="3567" spans="11:29" x14ac:dyDescent="0.45">
      <c r="K3567"/>
      <c r="S3567"/>
      <c r="T3567"/>
      <c r="U3567"/>
      <c r="V3567"/>
      <c r="W3567"/>
      <c r="X3567"/>
      <c r="Y3567"/>
      <c r="Z3567"/>
      <c r="AA3567"/>
      <c r="AB3567"/>
      <c r="AC3567"/>
    </row>
    <row r="3568" spans="11:29" x14ac:dyDescent="0.45">
      <c r="K3568"/>
      <c r="S3568"/>
      <c r="T3568"/>
      <c r="U3568"/>
      <c r="V3568"/>
      <c r="W3568"/>
      <c r="X3568"/>
      <c r="Y3568"/>
      <c r="Z3568"/>
      <c r="AA3568"/>
      <c r="AB3568"/>
      <c r="AC3568"/>
    </row>
    <row r="3569" spans="11:29" x14ac:dyDescent="0.45">
      <c r="K3569"/>
      <c r="S3569"/>
      <c r="T3569"/>
      <c r="U3569"/>
      <c r="V3569"/>
      <c r="W3569"/>
      <c r="X3569"/>
      <c r="Y3569"/>
      <c r="Z3569"/>
      <c r="AA3569"/>
      <c r="AB3569"/>
      <c r="AC3569"/>
    </row>
    <row r="3570" spans="11:29" x14ac:dyDescent="0.45">
      <c r="K3570"/>
      <c r="S3570"/>
      <c r="T3570"/>
      <c r="U3570"/>
      <c r="V3570"/>
      <c r="W3570"/>
      <c r="X3570"/>
      <c r="Y3570"/>
      <c r="Z3570"/>
      <c r="AA3570"/>
      <c r="AB3570"/>
      <c r="AC3570"/>
    </row>
    <row r="3571" spans="11:29" x14ac:dyDescent="0.45">
      <c r="K3571"/>
      <c r="S3571"/>
      <c r="T3571"/>
      <c r="U3571"/>
      <c r="V3571"/>
      <c r="W3571"/>
      <c r="X3571"/>
      <c r="Y3571"/>
      <c r="Z3571"/>
      <c r="AA3571"/>
      <c r="AB3571"/>
      <c r="AC3571"/>
    </row>
    <row r="3572" spans="11:29" x14ac:dyDescent="0.45">
      <c r="K3572"/>
      <c r="S3572"/>
      <c r="T3572"/>
      <c r="U3572"/>
      <c r="V3572"/>
      <c r="W3572"/>
      <c r="X3572"/>
      <c r="Y3572"/>
      <c r="Z3572"/>
      <c r="AA3572"/>
      <c r="AB3572"/>
      <c r="AC3572"/>
    </row>
    <row r="3573" spans="11:29" x14ac:dyDescent="0.45">
      <c r="K3573"/>
      <c r="S3573"/>
      <c r="T3573"/>
      <c r="U3573"/>
      <c r="V3573"/>
      <c r="W3573"/>
      <c r="X3573"/>
      <c r="Y3573"/>
      <c r="Z3573"/>
      <c r="AA3573"/>
      <c r="AB3573"/>
      <c r="AC3573"/>
    </row>
    <row r="3574" spans="11:29" x14ac:dyDescent="0.45">
      <c r="K3574"/>
      <c r="S3574"/>
      <c r="T3574"/>
      <c r="U3574"/>
      <c r="V3574"/>
      <c r="W3574"/>
      <c r="X3574"/>
      <c r="Y3574"/>
      <c r="Z3574"/>
      <c r="AA3574"/>
      <c r="AB3574"/>
      <c r="AC3574"/>
    </row>
    <row r="3575" spans="11:29" x14ac:dyDescent="0.45">
      <c r="K3575"/>
      <c r="S3575"/>
      <c r="T3575"/>
      <c r="U3575"/>
      <c r="V3575"/>
      <c r="W3575"/>
      <c r="X3575"/>
      <c r="Y3575"/>
      <c r="Z3575"/>
      <c r="AA3575"/>
      <c r="AB3575"/>
      <c r="AC3575"/>
    </row>
    <row r="3576" spans="11:29" x14ac:dyDescent="0.45">
      <c r="K3576"/>
      <c r="S3576"/>
      <c r="T3576"/>
      <c r="U3576"/>
      <c r="V3576"/>
      <c r="W3576"/>
      <c r="X3576"/>
      <c r="Y3576"/>
      <c r="Z3576"/>
      <c r="AA3576"/>
      <c r="AB3576"/>
      <c r="AC3576"/>
    </row>
    <row r="3577" spans="11:29" x14ac:dyDescent="0.45">
      <c r="K3577"/>
      <c r="S3577"/>
      <c r="T3577"/>
      <c r="U3577"/>
      <c r="V3577"/>
      <c r="W3577"/>
      <c r="X3577"/>
      <c r="Y3577"/>
      <c r="Z3577"/>
      <c r="AA3577"/>
      <c r="AB3577"/>
      <c r="AC3577"/>
    </row>
    <row r="3578" spans="11:29" x14ac:dyDescent="0.45">
      <c r="K3578"/>
      <c r="S3578"/>
      <c r="T3578"/>
      <c r="U3578"/>
      <c r="V3578"/>
      <c r="W3578"/>
      <c r="X3578"/>
      <c r="Y3578"/>
      <c r="Z3578"/>
      <c r="AA3578"/>
      <c r="AB3578"/>
      <c r="AC3578"/>
    </row>
    <row r="3579" spans="11:29" x14ac:dyDescent="0.45">
      <c r="K3579"/>
      <c r="S3579"/>
      <c r="T3579"/>
      <c r="U3579"/>
      <c r="V3579"/>
      <c r="W3579"/>
      <c r="X3579"/>
      <c r="Y3579"/>
      <c r="Z3579"/>
      <c r="AA3579"/>
      <c r="AB3579"/>
      <c r="AC3579"/>
    </row>
    <row r="3580" spans="11:29" x14ac:dyDescent="0.45">
      <c r="K3580"/>
      <c r="S3580"/>
      <c r="T3580"/>
      <c r="U3580"/>
      <c r="V3580"/>
      <c r="W3580"/>
      <c r="X3580"/>
      <c r="Y3580"/>
      <c r="Z3580"/>
      <c r="AA3580"/>
      <c r="AB3580"/>
      <c r="AC3580"/>
    </row>
    <row r="3581" spans="11:29" x14ac:dyDescent="0.45">
      <c r="K3581"/>
      <c r="S3581"/>
      <c r="T3581"/>
      <c r="U3581"/>
      <c r="V3581"/>
      <c r="W3581"/>
      <c r="X3581"/>
      <c r="Y3581"/>
      <c r="Z3581"/>
      <c r="AA3581"/>
      <c r="AB3581"/>
      <c r="AC3581"/>
    </row>
    <row r="3582" spans="11:29" x14ac:dyDescent="0.45">
      <c r="K3582"/>
      <c r="S3582"/>
      <c r="T3582"/>
      <c r="U3582"/>
      <c r="V3582"/>
      <c r="W3582"/>
      <c r="X3582"/>
      <c r="Y3582"/>
      <c r="Z3582"/>
      <c r="AA3582"/>
      <c r="AB3582"/>
      <c r="AC3582"/>
    </row>
    <row r="3583" spans="11:29" x14ac:dyDescent="0.45">
      <c r="K3583"/>
      <c r="S3583"/>
      <c r="T3583"/>
      <c r="U3583"/>
      <c r="V3583"/>
      <c r="W3583"/>
      <c r="X3583"/>
      <c r="Y3583"/>
      <c r="Z3583"/>
      <c r="AA3583"/>
      <c r="AB3583"/>
      <c r="AC3583"/>
    </row>
    <row r="3584" spans="11:29" x14ac:dyDescent="0.45">
      <c r="K3584"/>
      <c r="S3584"/>
      <c r="T3584"/>
      <c r="U3584"/>
      <c r="V3584"/>
      <c r="W3584"/>
      <c r="X3584"/>
      <c r="Y3584"/>
      <c r="Z3584"/>
      <c r="AA3584"/>
      <c r="AB3584"/>
      <c r="AC3584"/>
    </row>
    <row r="3585" spans="11:29" x14ac:dyDescent="0.45">
      <c r="K3585"/>
      <c r="S3585"/>
      <c r="T3585"/>
      <c r="U3585"/>
      <c r="V3585"/>
      <c r="W3585"/>
      <c r="X3585"/>
      <c r="Y3585"/>
      <c r="Z3585"/>
      <c r="AA3585"/>
      <c r="AB3585"/>
      <c r="AC3585"/>
    </row>
    <row r="3586" spans="11:29" x14ac:dyDescent="0.45">
      <c r="K3586"/>
      <c r="S3586"/>
      <c r="T3586"/>
      <c r="U3586"/>
      <c r="V3586"/>
      <c r="W3586"/>
      <c r="X3586"/>
      <c r="Y3586"/>
      <c r="Z3586"/>
      <c r="AA3586"/>
      <c r="AB3586"/>
      <c r="AC3586"/>
    </row>
    <row r="3587" spans="11:29" x14ac:dyDescent="0.45">
      <c r="K3587"/>
      <c r="S3587"/>
      <c r="T3587"/>
      <c r="U3587"/>
      <c r="V3587"/>
      <c r="W3587"/>
      <c r="X3587"/>
      <c r="Y3587"/>
      <c r="Z3587"/>
      <c r="AA3587"/>
      <c r="AB3587"/>
      <c r="AC3587"/>
    </row>
    <row r="3588" spans="11:29" x14ac:dyDescent="0.45">
      <c r="K3588"/>
      <c r="S3588"/>
      <c r="T3588"/>
      <c r="U3588"/>
      <c r="V3588"/>
      <c r="W3588"/>
      <c r="X3588"/>
      <c r="Y3588"/>
      <c r="Z3588"/>
      <c r="AA3588"/>
      <c r="AB3588"/>
      <c r="AC3588"/>
    </row>
    <row r="3589" spans="11:29" x14ac:dyDescent="0.45">
      <c r="K3589"/>
      <c r="S3589"/>
      <c r="T3589"/>
      <c r="U3589"/>
      <c r="V3589"/>
      <c r="W3589"/>
      <c r="X3589"/>
      <c r="Y3589"/>
      <c r="Z3589"/>
      <c r="AA3589"/>
      <c r="AB3589"/>
      <c r="AC3589"/>
    </row>
    <row r="3590" spans="11:29" x14ac:dyDescent="0.45">
      <c r="K3590"/>
      <c r="S3590"/>
      <c r="T3590"/>
      <c r="U3590"/>
      <c r="V3590"/>
      <c r="W3590"/>
      <c r="X3590"/>
      <c r="Y3590"/>
      <c r="Z3590"/>
      <c r="AA3590"/>
      <c r="AB3590"/>
      <c r="AC3590"/>
    </row>
    <row r="3591" spans="11:29" x14ac:dyDescent="0.45">
      <c r="K3591"/>
      <c r="S3591"/>
      <c r="T3591"/>
      <c r="U3591"/>
      <c r="V3591"/>
      <c r="W3591"/>
      <c r="X3591"/>
      <c r="Y3591"/>
      <c r="Z3591"/>
      <c r="AA3591"/>
      <c r="AB3591"/>
      <c r="AC3591"/>
    </row>
    <row r="3592" spans="11:29" x14ac:dyDescent="0.45">
      <c r="K3592"/>
      <c r="S3592"/>
      <c r="T3592"/>
      <c r="U3592"/>
      <c r="V3592"/>
      <c r="W3592"/>
      <c r="X3592"/>
      <c r="Y3592"/>
      <c r="Z3592"/>
      <c r="AA3592"/>
      <c r="AB3592"/>
      <c r="AC3592"/>
    </row>
    <row r="3593" spans="11:29" x14ac:dyDescent="0.45">
      <c r="K3593"/>
      <c r="S3593"/>
      <c r="T3593"/>
      <c r="U3593"/>
      <c r="V3593"/>
      <c r="W3593"/>
      <c r="X3593"/>
      <c r="Y3593"/>
      <c r="Z3593"/>
      <c r="AA3593"/>
      <c r="AB3593"/>
      <c r="AC3593"/>
    </row>
    <row r="3594" spans="11:29" x14ac:dyDescent="0.45">
      <c r="K3594"/>
      <c r="S3594"/>
      <c r="T3594"/>
      <c r="U3594"/>
      <c r="V3594"/>
      <c r="W3594"/>
      <c r="X3594"/>
      <c r="Y3594"/>
      <c r="Z3594"/>
      <c r="AA3594"/>
      <c r="AB3594"/>
      <c r="AC3594"/>
    </row>
    <row r="3595" spans="11:29" x14ac:dyDescent="0.45">
      <c r="K3595"/>
      <c r="S3595"/>
      <c r="T3595"/>
      <c r="U3595"/>
      <c r="V3595"/>
      <c r="W3595"/>
      <c r="X3595"/>
      <c r="Y3595"/>
      <c r="Z3595"/>
      <c r="AA3595"/>
      <c r="AB3595"/>
      <c r="AC3595"/>
    </row>
    <row r="3596" spans="11:29" x14ac:dyDescent="0.45">
      <c r="K3596"/>
      <c r="S3596"/>
      <c r="T3596"/>
      <c r="U3596"/>
      <c r="V3596"/>
      <c r="W3596"/>
      <c r="X3596"/>
      <c r="Y3596"/>
      <c r="Z3596"/>
      <c r="AA3596"/>
      <c r="AB3596"/>
      <c r="AC3596"/>
    </row>
    <row r="3597" spans="11:29" x14ac:dyDescent="0.45">
      <c r="K3597"/>
      <c r="S3597"/>
      <c r="T3597"/>
      <c r="U3597"/>
      <c r="V3597"/>
      <c r="W3597"/>
      <c r="X3597"/>
      <c r="Y3597"/>
      <c r="Z3597"/>
      <c r="AA3597"/>
      <c r="AB3597"/>
      <c r="AC3597"/>
    </row>
    <row r="3598" spans="11:29" x14ac:dyDescent="0.45">
      <c r="K3598"/>
      <c r="S3598"/>
      <c r="T3598"/>
      <c r="U3598"/>
      <c r="V3598"/>
      <c r="W3598"/>
      <c r="X3598"/>
      <c r="Y3598"/>
      <c r="Z3598"/>
      <c r="AA3598"/>
      <c r="AB3598"/>
      <c r="AC3598"/>
    </row>
    <row r="3599" spans="11:29" x14ac:dyDescent="0.45">
      <c r="K3599"/>
      <c r="S3599"/>
      <c r="T3599"/>
      <c r="U3599"/>
      <c r="V3599"/>
      <c r="W3599"/>
      <c r="X3599"/>
      <c r="Y3599"/>
      <c r="Z3599"/>
      <c r="AA3599"/>
      <c r="AB3599"/>
      <c r="AC3599"/>
    </row>
    <row r="3600" spans="11:29" x14ac:dyDescent="0.45">
      <c r="K3600"/>
      <c r="S3600"/>
      <c r="T3600"/>
      <c r="U3600"/>
      <c r="V3600"/>
      <c r="W3600"/>
      <c r="X3600"/>
      <c r="Y3600"/>
      <c r="Z3600"/>
      <c r="AA3600"/>
      <c r="AB3600"/>
      <c r="AC3600"/>
    </row>
    <row r="3601" spans="11:29" x14ac:dyDescent="0.45">
      <c r="K3601"/>
      <c r="S3601"/>
      <c r="T3601"/>
      <c r="U3601"/>
      <c r="V3601"/>
      <c r="W3601"/>
      <c r="X3601"/>
      <c r="Y3601"/>
      <c r="Z3601"/>
      <c r="AA3601"/>
      <c r="AB3601"/>
      <c r="AC3601"/>
    </row>
    <row r="3602" spans="11:29" x14ac:dyDescent="0.45">
      <c r="K3602"/>
      <c r="S3602"/>
      <c r="T3602"/>
      <c r="U3602"/>
      <c r="V3602"/>
      <c r="W3602"/>
      <c r="X3602"/>
      <c r="Y3602"/>
      <c r="Z3602"/>
      <c r="AA3602"/>
      <c r="AB3602"/>
      <c r="AC3602"/>
    </row>
    <row r="3603" spans="11:29" x14ac:dyDescent="0.45">
      <c r="K3603"/>
      <c r="S3603"/>
      <c r="T3603"/>
      <c r="U3603"/>
      <c r="V3603"/>
      <c r="W3603"/>
      <c r="X3603"/>
      <c r="Y3603"/>
      <c r="Z3603"/>
      <c r="AA3603"/>
      <c r="AB3603"/>
      <c r="AC3603"/>
    </row>
    <row r="3604" spans="11:29" x14ac:dyDescent="0.45">
      <c r="K3604"/>
      <c r="S3604"/>
      <c r="T3604"/>
      <c r="U3604"/>
      <c r="V3604"/>
      <c r="W3604"/>
      <c r="X3604"/>
      <c r="Y3604"/>
      <c r="Z3604"/>
      <c r="AA3604"/>
      <c r="AB3604"/>
      <c r="AC3604"/>
    </row>
    <row r="3605" spans="11:29" x14ac:dyDescent="0.45">
      <c r="K3605"/>
      <c r="S3605"/>
      <c r="T3605"/>
      <c r="U3605"/>
      <c r="V3605"/>
      <c r="W3605"/>
      <c r="X3605"/>
      <c r="Y3605"/>
      <c r="Z3605"/>
      <c r="AA3605"/>
      <c r="AB3605"/>
      <c r="AC3605"/>
    </row>
    <row r="3606" spans="11:29" x14ac:dyDescent="0.45">
      <c r="K3606"/>
      <c r="S3606"/>
      <c r="T3606"/>
      <c r="U3606"/>
      <c r="V3606"/>
      <c r="W3606"/>
      <c r="X3606"/>
      <c r="Y3606"/>
      <c r="Z3606"/>
      <c r="AA3606"/>
      <c r="AB3606"/>
      <c r="AC3606"/>
    </row>
    <row r="3607" spans="11:29" x14ac:dyDescent="0.45">
      <c r="K3607"/>
      <c r="S3607"/>
      <c r="T3607"/>
      <c r="U3607"/>
      <c r="V3607"/>
      <c r="W3607"/>
      <c r="X3607"/>
      <c r="Y3607"/>
      <c r="Z3607"/>
      <c r="AA3607"/>
      <c r="AB3607"/>
      <c r="AC3607"/>
    </row>
    <row r="3608" spans="11:29" x14ac:dyDescent="0.45">
      <c r="K3608"/>
      <c r="S3608"/>
      <c r="T3608"/>
      <c r="U3608"/>
      <c r="V3608"/>
      <c r="W3608"/>
      <c r="X3608"/>
      <c r="Y3608"/>
      <c r="Z3608"/>
      <c r="AA3608"/>
      <c r="AB3608"/>
      <c r="AC3608"/>
    </row>
    <row r="3609" spans="11:29" x14ac:dyDescent="0.45">
      <c r="K3609"/>
      <c r="S3609"/>
      <c r="T3609"/>
      <c r="U3609"/>
      <c r="V3609"/>
      <c r="W3609"/>
      <c r="X3609"/>
      <c r="Y3609"/>
      <c r="Z3609"/>
      <c r="AA3609"/>
      <c r="AB3609"/>
      <c r="AC3609"/>
    </row>
    <row r="3610" spans="11:29" x14ac:dyDescent="0.45">
      <c r="K3610"/>
      <c r="S3610"/>
      <c r="T3610"/>
      <c r="U3610"/>
      <c r="V3610"/>
      <c r="W3610"/>
      <c r="X3610"/>
      <c r="Y3610"/>
      <c r="Z3610"/>
      <c r="AA3610"/>
      <c r="AB3610"/>
      <c r="AC3610"/>
    </row>
    <row r="3611" spans="11:29" x14ac:dyDescent="0.45">
      <c r="K3611"/>
      <c r="S3611"/>
      <c r="T3611"/>
      <c r="U3611"/>
      <c r="V3611"/>
      <c r="W3611"/>
      <c r="X3611"/>
      <c r="Y3611"/>
      <c r="Z3611"/>
      <c r="AA3611"/>
      <c r="AB3611"/>
      <c r="AC3611"/>
    </row>
    <row r="3612" spans="11:29" x14ac:dyDescent="0.45">
      <c r="K3612"/>
      <c r="S3612"/>
      <c r="T3612"/>
      <c r="U3612"/>
      <c r="V3612"/>
      <c r="W3612"/>
      <c r="X3612"/>
      <c r="Y3612"/>
      <c r="Z3612"/>
      <c r="AA3612"/>
      <c r="AB3612"/>
      <c r="AC3612"/>
    </row>
    <row r="3613" spans="11:29" x14ac:dyDescent="0.45">
      <c r="K3613"/>
      <c r="S3613"/>
      <c r="T3613"/>
      <c r="U3613"/>
      <c r="V3613"/>
      <c r="W3613"/>
      <c r="X3613"/>
      <c r="Y3613"/>
      <c r="Z3613"/>
      <c r="AA3613"/>
      <c r="AB3613"/>
      <c r="AC3613"/>
    </row>
    <row r="3614" spans="11:29" x14ac:dyDescent="0.45">
      <c r="K3614"/>
      <c r="S3614"/>
      <c r="T3614"/>
      <c r="U3614"/>
      <c r="V3614"/>
      <c r="W3614"/>
      <c r="X3614"/>
      <c r="Y3614"/>
      <c r="Z3614"/>
      <c r="AA3614"/>
      <c r="AB3614"/>
      <c r="AC3614"/>
    </row>
    <row r="3615" spans="11:29" x14ac:dyDescent="0.45">
      <c r="K3615"/>
      <c r="S3615"/>
      <c r="T3615"/>
      <c r="U3615"/>
      <c r="V3615"/>
      <c r="W3615"/>
      <c r="X3615"/>
      <c r="Y3615"/>
      <c r="Z3615"/>
      <c r="AA3615"/>
      <c r="AB3615"/>
      <c r="AC3615"/>
    </row>
    <row r="3616" spans="11:29" x14ac:dyDescent="0.45">
      <c r="K3616"/>
      <c r="S3616"/>
      <c r="T3616"/>
      <c r="U3616"/>
      <c r="V3616"/>
      <c r="W3616"/>
      <c r="X3616"/>
      <c r="Y3616"/>
      <c r="Z3616"/>
      <c r="AA3616"/>
      <c r="AB3616"/>
      <c r="AC3616"/>
    </row>
    <row r="3617" spans="11:29" x14ac:dyDescent="0.45">
      <c r="K3617"/>
      <c r="S3617"/>
      <c r="T3617"/>
      <c r="U3617"/>
      <c r="V3617"/>
      <c r="W3617"/>
      <c r="X3617"/>
      <c r="Y3617"/>
      <c r="Z3617"/>
      <c r="AA3617"/>
      <c r="AB3617"/>
      <c r="AC3617"/>
    </row>
    <row r="3618" spans="11:29" x14ac:dyDescent="0.45">
      <c r="K3618"/>
      <c r="S3618"/>
      <c r="T3618"/>
      <c r="U3618"/>
      <c r="V3618"/>
      <c r="W3618"/>
      <c r="X3618"/>
      <c r="Y3618"/>
      <c r="Z3618"/>
      <c r="AA3618"/>
      <c r="AB3618"/>
      <c r="AC3618"/>
    </row>
    <row r="3619" spans="11:29" x14ac:dyDescent="0.45">
      <c r="K3619"/>
      <c r="S3619"/>
      <c r="T3619"/>
      <c r="U3619"/>
      <c r="V3619"/>
      <c r="W3619"/>
      <c r="X3619"/>
      <c r="Y3619"/>
      <c r="Z3619"/>
      <c r="AA3619"/>
      <c r="AB3619"/>
      <c r="AC3619"/>
    </row>
    <row r="3620" spans="11:29" x14ac:dyDescent="0.45">
      <c r="K3620"/>
      <c r="S3620"/>
      <c r="T3620"/>
      <c r="U3620"/>
      <c r="V3620"/>
      <c r="W3620"/>
      <c r="X3620"/>
      <c r="Y3620"/>
      <c r="Z3620"/>
      <c r="AA3620"/>
      <c r="AB3620"/>
      <c r="AC3620"/>
    </row>
    <row r="3621" spans="11:29" x14ac:dyDescent="0.45">
      <c r="K3621"/>
      <c r="S3621"/>
      <c r="T3621"/>
      <c r="U3621"/>
      <c r="V3621"/>
      <c r="W3621"/>
      <c r="X3621"/>
      <c r="Y3621"/>
      <c r="Z3621"/>
      <c r="AA3621"/>
      <c r="AB3621"/>
      <c r="AC3621"/>
    </row>
    <row r="3622" spans="11:29" x14ac:dyDescent="0.45">
      <c r="K3622"/>
      <c r="S3622"/>
      <c r="T3622"/>
      <c r="U3622"/>
      <c r="V3622"/>
      <c r="W3622"/>
      <c r="X3622"/>
      <c r="Y3622"/>
      <c r="Z3622"/>
      <c r="AA3622"/>
      <c r="AB3622"/>
      <c r="AC3622"/>
    </row>
    <row r="3623" spans="11:29" x14ac:dyDescent="0.45">
      <c r="K3623"/>
      <c r="S3623"/>
      <c r="T3623"/>
      <c r="U3623"/>
      <c r="V3623"/>
      <c r="W3623"/>
      <c r="X3623"/>
      <c r="Y3623"/>
      <c r="Z3623"/>
      <c r="AA3623"/>
      <c r="AB3623"/>
      <c r="AC3623"/>
    </row>
    <row r="3624" spans="11:29" x14ac:dyDescent="0.45">
      <c r="K3624"/>
      <c r="S3624"/>
      <c r="T3624"/>
      <c r="U3624"/>
      <c r="V3624"/>
      <c r="W3624"/>
      <c r="X3624"/>
      <c r="Y3624"/>
      <c r="Z3624"/>
      <c r="AA3624"/>
      <c r="AB3624"/>
      <c r="AC3624"/>
    </row>
    <row r="3625" spans="11:29" x14ac:dyDescent="0.45">
      <c r="K3625"/>
      <c r="S3625"/>
      <c r="T3625"/>
      <c r="U3625"/>
      <c r="V3625"/>
      <c r="W3625"/>
      <c r="X3625"/>
      <c r="Y3625"/>
      <c r="Z3625"/>
      <c r="AA3625"/>
      <c r="AB3625"/>
      <c r="AC3625"/>
    </row>
    <row r="3626" spans="11:29" x14ac:dyDescent="0.45">
      <c r="K3626"/>
      <c r="S3626"/>
      <c r="T3626"/>
      <c r="U3626"/>
      <c r="V3626"/>
      <c r="W3626"/>
      <c r="X3626"/>
      <c r="Y3626"/>
      <c r="Z3626"/>
      <c r="AA3626"/>
      <c r="AB3626"/>
      <c r="AC3626"/>
    </row>
    <row r="3627" spans="11:29" x14ac:dyDescent="0.45">
      <c r="K3627"/>
      <c r="S3627"/>
      <c r="T3627"/>
      <c r="U3627"/>
      <c r="V3627"/>
      <c r="W3627"/>
      <c r="X3627"/>
      <c r="Y3627"/>
      <c r="Z3627"/>
      <c r="AA3627"/>
      <c r="AB3627"/>
      <c r="AC3627"/>
    </row>
    <row r="3628" spans="11:29" x14ac:dyDescent="0.45">
      <c r="K3628"/>
      <c r="S3628"/>
      <c r="T3628"/>
      <c r="U3628"/>
      <c r="V3628"/>
      <c r="W3628"/>
      <c r="X3628"/>
      <c r="Y3628"/>
      <c r="Z3628"/>
      <c r="AA3628"/>
      <c r="AB3628"/>
      <c r="AC3628"/>
    </row>
    <row r="3629" spans="11:29" x14ac:dyDescent="0.45">
      <c r="K3629"/>
      <c r="S3629"/>
      <c r="T3629"/>
      <c r="U3629"/>
      <c r="V3629"/>
      <c r="W3629"/>
      <c r="X3629"/>
      <c r="Y3629"/>
      <c r="Z3629"/>
      <c r="AA3629"/>
      <c r="AB3629"/>
      <c r="AC3629"/>
    </row>
    <row r="3630" spans="11:29" x14ac:dyDescent="0.45">
      <c r="K3630"/>
      <c r="S3630"/>
      <c r="T3630"/>
      <c r="U3630"/>
      <c r="V3630"/>
      <c r="W3630"/>
      <c r="X3630"/>
      <c r="Y3630"/>
      <c r="Z3630"/>
      <c r="AA3630"/>
      <c r="AB3630"/>
      <c r="AC3630"/>
    </row>
    <row r="3631" spans="11:29" x14ac:dyDescent="0.45">
      <c r="K3631"/>
      <c r="S3631"/>
      <c r="T3631"/>
      <c r="U3631"/>
      <c r="V3631"/>
      <c r="W3631"/>
      <c r="X3631"/>
      <c r="Y3631"/>
      <c r="Z3631"/>
      <c r="AA3631"/>
      <c r="AB3631"/>
      <c r="AC3631"/>
    </row>
    <row r="3632" spans="11:29" x14ac:dyDescent="0.45">
      <c r="K3632"/>
      <c r="S3632"/>
      <c r="T3632"/>
      <c r="U3632"/>
      <c r="V3632"/>
      <c r="W3632"/>
      <c r="X3632"/>
      <c r="Y3632"/>
      <c r="Z3632"/>
      <c r="AA3632"/>
      <c r="AB3632"/>
      <c r="AC3632"/>
    </row>
    <row r="3633" spans="11:29" x14ac:dyDescent="0.45">
      <c r="K3633"/>
      <c r="S3633"/>
      <c r="T3633"/>
      <c r="U3633"/>
      <c r="V3633"/>
      <c r="W3633"/>
      <c r="X3633"/>
      <c r="Y3633"/>
      <c r="Z3633"/>
      <c r="AA3633"/>
      <c r="AB3633"/>
      <c r="AC3633"/>
    </row>
    <row r="3634" spans="11:29" x14ac:dyDescent="0.45">
      <c r="K3634"/>
      <c r="S3634"/>
      <c r="T3634"/>
      <c r="U3634"/>
      <c r="V3634"/>
      <c r="W3634"/>
      <c r="X3634"/>
      <c r="Y3634"/>
      <c r="Z3634"/>
      <c r="AA3634"/>
      <c r="AB3634"/>
      <c r="AC3634"/>
    </row>
    <row r="3635" spans="11:29" x14ac:dyDescent="0.45">
      <c r="K3635"/>
      <c r="S3635"/>
      <c r="T3635"/>
      <c r="U3635"/>
      <c r="V3635"/>
      <c r="W3635"/>
      <c r="X3635"/>
      <c r="Y3635"/>
      <c r="Z3635"/>
      <c r="AA3635"/>
      <c r="AB3635"/>
      <c r="AC3635"/>
    </row>
    <row r="3636" spans="11:29" x14ac:dyDescent="0.45">
      <c r="K3636"/>
      <c r="S3636"/>
      <c r="T3636"/>
      <c r="U3636"/>
      <c r="V3636"/>
      <c r="W3636"/>
      <c r="X3636"/>
      <c r="Y3636"/>
      <c r="Z3636"/>
      <c r="AA3636"/>
      <c r="AB3636"/>
      <c r="AC3636"/>
    </row>
    <row r="3637" spans="11:29" x14ac:dyDescent="0.45">
      <c r="K3637"/>
      <c r="S3637"/>
      <c r="T3637"/>
      <c r="U3637"/>
      <c r="V3637"/>
      <c r="W3637"/>
      <c r="X3637"/>
      <c r="Y3637"/>
      <c r="Z3637"/>
      <c r="AA3637"/>
      <c r="AB3637"/>
      <c r="AC3637"/>
    </row>
    <row r="3638" spans="11:29" x14ac:dyDescent="0.45">
      <c r="K3638"/>
      <c r="S3638"/>
      <c r="T3638"/>
      <c r="U3638"/>
      <c r="V3638"/>
      <c r="W3638"/>
      <c r="X3638"/>
      <c r="Y3638"/>
      <c r="Z3638"/>
      <c r="AA3638"/>
      <c r="AB3638"/>
      <c r="AC3638"/>
    </row>
    <row r="3639" spans="11:29" x14ac:dyDescent="0.45">
      <c r="K3639"/>
      <c r="S3639"/>
      <c r="T3639"/>
      <c r="U3639"/>
      <c r="V3639"/>
      <c r="W3639"/>
      <c r="X3639"/>
      <c r="Y3639"/>
      <c r="Z3639"/>
      <c r="AA3639"/>
      <c r="AB3639"/>
      <c r="AC3639"/>
    </row>
    <row r="3640" spans="11:29" x14ac:dyDescent="0.45">
      <c r="K3640"/>
      <c r="S3640"/>
      <c r="T3640"/>
      <c r="U3640"/>
      <c r="V3640"/>
      <c r="W3640"/>
      <c r="X3640"/>
      <c r="Y3640"/>
      <c r="Z3640"/>
      <c r="AA3640"/>
      <c r="AB3640"/>
      <c r="AC3640"/>
    </row>
    <row r="3641" spans="11:29" x14ac:dyDescent="0.45">
      <c r="K3641"/>
      <c r="S3641"/>
      <c r="T3641"/>
      <c r="U3641"/>
      <c r="V3641"/>
      <c r="W3641"/>
      <c r="X3641"/>
      <c r="Y3641"/>
      <c r="Z3641"/>
      <c r="AA3641"/>
      <c r="AB3641"/>
      <c r="AC3641"/>
    </row>
    <row r="3642" spans="11:29" x14ac:dyDescent="0.45">
      <c r="K3642"/>
      <c r="S3642"/>
      <c r="T3642"/>
      <c r="U3642"/>
      <c r="V3642"/>
      <c r="W3642"/>
      <c r="X3642"/>
      <c r="Y3642"/>
      <c r="Z3642"/>
      <c r="AA3642"/>
      <c r="AB3642"/>
      <c r="AC3642"/>
    </row>
    <row r="3643" spans="11:29" x14ac:dyDescent="0.45">
      <c r="K3643"/>
      <c r="S3643"/>
      <c r="T3643"/>
      <c r="U3643"/>
      <c r="V3643"/>
      <c r="W3643"/>
      <c r="X3643"/>
      <c r="Y3643"/>
      <c r="Z3643"/>
      <c r="AA3643"/>
      <c r="AB3643"/>
      <c r="AC3643"/>
    </row>
    <row r="3644" spans="11:29" x14ac:dyDescent="0.45">
      <c r="K3644"/>
      <c r="S3644"/>
      <c r="T3644"/>
      <c r="U3644"/>
      <c r="V3644"/>
      <c r="W3644"/>
      <c r="X3644"/>
      <c r="Y3644"/>
      <c r="Z3644"/>
      <c r="AA3644"/>
      <c r="AB3644"/>
      <c r="AC3644"/>
    </row>
    <row r="3645" spans="11:29" x14ac:dyDescent="0.45">
      <c r="K3645"/>
      <c r="S3645"/>
      <c r="T3645"/>
      <c r="U3645"/>
      <c r="V3645"/>
      <c r="W3645"/>
      <c r="X3645"/>
      <c r="Y3645"/>
      <c r="Z3645"/>
      <c r="AA3645"/>
      <c r="AB3645"/>
      <c r="AC3645"/>
    </row>
    <row r="3646" spans="11:29" x14ac:dyDescent="0.45">
      <c r="K3646"/>
      <c r="S3646"/>
      <c r="T3646"/>
      <c r="U3646"/>
      <c r="V3646"/>
      <c r="W3646"/>
      <c r="X3646"/>
      <c r="Y3646"/>
      <c r="Z3646"/>
      <c r="AA3646"/>
      <c r="AB3646"/>
      <c r="AC3646"/>
    </row>
    <row r="3647" spans="11:29" x14ac:dyDescent="0.45">
      <c r="K3647"/>
      <c r="S3647"/>
      <c r="T3647"/>
      <c r="U3647"/>
      <c r="V3647"/>
      <c r="W3647"/>
      <c r="X3647"/>
      <c r="Y3647"/>
      <c r="Z3647"/>
      <c r="AA3647"/>
      <c r="AB3647"/>
      <c r="AC3647"/>
    </row>
    <row r="3648" spans="11:29" x14ac:dyDescent="0.45">
      <c r="K3648"/>
      <c r="S3648"/>
      <c r="T3648"/>
      <c r="U3648"/>
      <c r="V3648"/>
      <c r="W3648"/>
      <c r="X3648"/>
      <c r="Y3648"/>
      <c r="Z3648"/>
      <c r="AA3648"/>
      <c r="AB3648"/>
      <c r="AC3648"/>
    </row>
    <row r="3649" spans="11:29" x14ac:dyDescent="0.45">
      <c r="K3649"/>
      <c r="S3649"/>
      <c r="T3649"/>
      <c r="U3649"/>
      <c r="V3649"/>
      <c r="W3649"/>
      <c r="X3649"/>
      <c r="Y3649"/>
      <c r="Z3649"/>
      <c r="AA3649"/>
      <c r="AB3649"/>
      <c r="AC3649"/>
    </row>
    <row r="3650" spans="11:29" x14ac:dyDescent="0.45">
      <c r="K3650"/>
      <c r="S3650"/>
      <c r="T3650"/>
      <c r="U3650"/>
      <c r="V3650"/>
      <c r="W3650"/>
      <c r="X3650"/>
      <c r="Y3650"/>
      <c r="Z3650"/>
      <c r="AA3650"/>
      <c r="AB3650"/>
      <c r="AC3650"/>
    </row>
    <row r="3651" spans="11:29" x14ac:dyDescent="0.45">
      <c r="K3651"/>
      <c r="S3651"/>
      <c r="T3651"/>
      <c r="U3651"/>
      <c r="V3651"/>
      <c r="W3651"/>
      <c r="X3651"/>
      <c r="Y3651"/>
      <c r="Z3651"/>
      <c r="AA3651"/>
      <c r="AB3651"/>
      <c r="AC3651"/>
    </row>
    <row r="3652" spans="11:29" x14ac:dyDescent="0.45">
      <c r="K3652"/>
      <c r="S3652"/>
      <c r="T3652"/>
      <c r="U3652"/>
      <c r="V3652"/>
      <c r="W3652"/>
      <c r="X3652"/>
      <c r="Y3652"/>
      <c r="Z3652"/>
      <c r="AA3652"/>
      <c r="AB3652"/>
      <c r="AC3652"/>
    </row>
    <row r="3653" spans="11:29" x14ac:dyDescent="0.45">
      <c r="K3653"/>
      <c r="S3653"/>
      <c r="T3653"/>
      <c r="U3653"/>
      <c r="V3653"/>
      <c r="W3653"/>
      <c r="X3653"/>
      <c r="Y3653"/>
      <c r="Z3653"/>
      <c r="AA3653"/>
      <c r="AB3653"/>
      <c r="AC3653"/>
    </row>
    <row r="3654" spans="11:29" x14ac:dyDescent="0.45">
      <c r="K3654"/>
      <c r="S3654"/>
      <c r="T3654"/>
      <c r="U3654"/>
      <c r="V3654"/>
      <c r="W3654"/>
      <c r="X3654"/>
      <c r="Y3654"/>
      <c r="Z3654"/>
      <c r="AA3654"/>
      <c r="AB3654"/>
      <c r="AC3654"/>
    </row>
    <row r="3655" spans="11:29" x14ac:dyDescent="0.45">
      <c r="K3655"/>
      <c r="S3655"/>
      <c r="T3655"/>
      <c r="U3655"/>
      <c r="V3655"/>
      <c r="W3655"/>
      <c r="X3655"/>
      <c r="Y3655"/>
      <c r="Z3655"/>
      <c r="AA3655"/>
      <c r="AB3655"/>
      <c r="AC3655"/>
    </row>
    <row r="3656" spans="11:29" x14ac:dyDescent="0.45">
      <c r="K3656"/>
      <c r="S3656"/>
      <c r="T3656"/>
      <c r="U3656"/>
      <c r="V3656"/>
      <c r="W3656"/>
      <c r="X3656"/>
      <c r="Y3656"/>
      <c r="Z3656"/>
      <c r="AA3656"/>
      <c r="AB3656"/>
      <c r="AC3656"/>
    </row>
    <row r="3657" spans="11:29" x14ac:dyDescent="0.45">
      <c r="K3657"/>
      <c r="S3657"/>
      <c r="T3657"/>
      <c r="U3657"/>
      <c r="V3657"/>
      <c r="W3657"/>
      <c r="X3657"/>
      <c r="Y3657"/>
      <c r="Z3657"/>
      <c r="AA3657"/>
      <c r="AB3657"/>
      <c r="AC3657"/>
    </row>
    <row r="3658" spans="11:29" x14ac:dyDescent="0.45">
      <c r="K3658"/>
      <c r="S3658"/>
      <c r="T3658"/>
      <c r="U3658"/>
      <c r="V3658"/>
      <c r="W3658"/>
      <c r="X3658"/>
      <c r="Y3658"/>
      <c r="Z3658"/>
      <c r="AA3658"/>
      <c r="AB3658"/>
      <c r="AC3658"/>
    </row>
    <row r="3659" spans="11:29" x14ac:dyDescent="0.45">
      <c r="K3659"/>
      <c r="S3659"/>
      <c r="T3659"/>
      <c r="U3659"/>
      <c r="V3659"/>
      <c r="W3659"/>
      <c r="X3659"/>
      <c r="Y3659"/>
      <c r="Z3659"/>
      <c r="AA3659"/>
      <c r="AB3659"/>
      <c r="AC3659"/>
    </row>
    <row r="3660" spans="11:29" x14ac:dyDescent="0.45">
      <c r="K3660"/>
      <c r="S3660"/>
      <c r="T3660"/>
      <c r="U3660"/>
      <c r="V3660"/>
      <c r="W3660"/>
      <c r="X3660"/>
      <c r="Y3660"/>
      <c r="Z3660"/>
      <c r="AA3660"/>
      <c r="AB3660"/>
      <c r="AC3660"/>
    </row>
    <row r="3661" spans="11:29" x14ac:dyDescent="0.45">
      <c r="K3661"/>
      <c r="S3661"/>
      <c r="T3661"/>
      <c r="U3661"/>
      <c r="V3661"/>
      <c r="W3661"/>
      <c r="X3661"/>
      <c r="Y3661"/>
      <c r="Z3661"/>
      <c r="AA3661"/>
      <c r="AB3661"/>
      <c r="AC3661"/>
    </row>
    <row r="3662" spans="11:29" x14ac:dyDescent="0.45">
      <c r="K3662"/>
      <c r="S3662"/>
      <c r="T3662"/>
      <c r="U3662"/>
      <c r="V3662"/>
      <c r="W3662"/>
      <c r="X3662"/>
      <c r="Y3662"/>
      <c r="Z3662"/>
      <c r="AA3662"/>
      <c r="AB3662"/>
      <c r="AC3662"/>
    </row>
    <row r="3663" spans="11:29" x14ac:dyDescent="0.45">
      <c r="K3663"/>
      <c r="S3663"/>
      <c r="T3663"/>
      <c r="U3663"/>
      <c r="V3663"/>
      <c r="W3663"/>
      <c r="X3663"/>
      <c r="Y3663"/>
      <c r="Z3663"/>
      <c r="AA3663"/>
      <c r="AB3663"/>
      <c r="AC3663"/>
    </row>
    <row r="3664" spans="11:29" x14ac:dyDescent="0.45">
      <c r="K3664"/>
      <c r="S3664"/>
      <c r="T3664"/>
      <c r="U3664"/>
      <c r="V3664"/>
      <c r="W3664"/>
      <c r="X3664"/>
      <c r="Y3664"/>
      <c r="Z3664"/>
      <c r="AA3664"/>
      <c r="AB3664"/>
      <c r="AC3664"/>
    </row>
    <row r="3665" spans="11:29" x14ac:dyDescent="0.45">
      <c r="K3665"/>
      <c r="S3665"/>
      <c r="T3665"/>
      <c r="U3665"/>
      <c r="V3665"/>
      <c r="W3665"/>
      <c r="X3665"/>
      <c r="Y3665"/>
      <c r="Z3665"/>
      <c r="AA3665"/>
      <c r="AB3665"/>
      <c r="AC3665"/>
    </row>
    <row r="3666" spans="11:29" x14ac:dyDescent="0.45">
      <c r="K3666"/>
      <c r="S3666"/>
      <c r="T3666"/>
      <c r="U3666"/>
      <c r="V3666"/>
      <c r="W3666"/>
      <c r="X3666"/>
      <c r="Y3666"/>
      <c r="Z3666"/>
      <c r="AA3666"/>
      <c r="AB3666"/>
      <c r="AC3666"/>
    </row>
    <row r="3667" spans="11:29" x14ac:dyDescent="0.45">
      <c r="K3667"/>
      <c r="S3667"/>
      <c r="T3667"/>
      <c r="U3667"/>
      <c r="V3667"/>
      <c r="W3667"/>
      <c r="X3667"/>
      <c r="Y3667"/>
      <c r="Z3667"/>
      <c r="AA3667"/>
      <c r="AB3667"/>
      <c r="AC3667"/>
    </row>
    <row r="3668" spans="11:29" x14ac:dyDescent="0.45">
      <c r="K3668"/>
      <c r="S3668"/>
      <c r="T3668"/>
      <c r="U3668"/>
      <c r="V3668"/>
      <c r="W3668"/>
      <c r="X3668"/>
      <c r="Y3668"/>
      <c r="Z3668"/>
      <c r="AA3668"/>
      <c r="AB3668"/>
      <c r="AC3668"/>
    </row>
    <row r="3669" spans="11:29" x14ac:dyDescent="0.45">
      <c r="K3669"/>
      <c r="S3669"/>
      <c r="T3669"/>
      <c r="U3669"/>
      <c r="V3669"/>
      <c r="W3669"/>
      <c r="X3669"/>
      <c r="Y3669"/>
      <c r="Z3669"/>
      <c r="AA3669"/>
      <c r="AB3669"/>
      <c r="AC3669"/>
    </row>
    <row r="3670" spans="11:29" x14ac:dyDescent="0.45">
      <c r="K3670"/>
      <c r="S3670"/>
      <c r="T3670"/>
      <c r="U3670"/>
      <c r="V3670"/>
      <c r="W3670"/>
      <c r="X3670"/>
      <c r="Y3670"/>
      <c r="Z3670"/>
      <c r="AA3670"/>
      <c r="AB3670"/>
      <c r="AC3670"/>
    </row>
    <row r="3671" spans="11:29" x14ac:dyDescent="0.45">
      <c r="K3671"/>
      <c r="S3671"/>
      <c r="T3671"/>
      <c r="U3671"/>
      <c r="V3671"/>
      <c r="W3671"/>
      <c r="X3671"/>
      <c r="Y3671"/>
      <c r="Z3671"/>
      <c r="AA3671"/>
      <c r="AB3671"/>
      <c r="AC3671"/>
    </row>
    <row r="3672" spans="11:29" x14ac:dyDescent="0.45">
      <c r="K3672"/>
      <c r="S3672"/>
      <c r="T3672"/>
      <c r="U3672"/>
      <c r="V3672"/>
      <c r="W3672"/>
      <c r="X3672"/>
      <c r="Y3672"/>
      <c r="Z3672"/>
      <c r="AA3672"/>
      <c r="AB3672"/>
      <c r="AC3672"/>
    </row>
    <row r="3673" spans="11:29" x14ac:dyDescent="0.45">
      <c r="K3673"/>
      <c r="S3673"/>
      <c r="T3673"/>
      <c r="U3673"/>
      <c r="V3673"/>
      <c r="W3673"/>
      <c r="X3673"/>
      <c r="Y3673"/>
      <c r="Z3673"/>
      <c r="AA3673"/>
      <c r="AB3673"/>
      <c r="AC3673"/>
    </row>
    <row r="3674" spans="11:29" x14ac:dyDescent="0.45">
      <c r="K3674"/>
      <c r="S3674"/>
      <c r="T3674"/>
      <c r="U3674"/>
      <c r="V3674"/>
      <c r="W3674"/>
      <c r="X3674"/>
      <c r="Y3674"/>
      <c r="Z3674"/>
      <c r="AA3674"/>
      <c r="AB3674"/>
      <c r="AC3674"/>
    </row>
    <row r="3675" spans="11:29" x14ac:dyDescent="0.45">
      <c r="K3675"/>
      <c r="S3675"/>
      <c r="T3675"/>
      <c r="U3675"/>
      <c r="V3675"/>
      <c r="W3675"/>
      <c r="X3675"/>
      <c r="Y3675"/>
      <c r="Z3675"/>
      <c r="AA3675"/>
      <c r="AB3675"/>
      <c r="AC3675"/>
    </row>
    <row r="3676" spans="11:29" x14ac:dyDescent="0.45">
      <c r="K3676"/>
      <c r="S3676"/>
      <c r="T3676"/>
      <c r="U3676"/>
      <c r="V3676"/>
      <c r="W3676"/>
      <c r="X3676"/>
      <c r="Y3676"/>
      <c r="Z3676"/>
      <c r="AA3676"/>
      <c r="AB3676"/>
      <c r="AC3676"/>
    </row>
    <row r="3677" spans="11:29" x14ac:dyDescent="0.45">
      <c r="K3677"/>
      <c r="S3677"/>
      <c r="T3677"/>
      <c r="U3677"/>
      <c r="V3677"/>
      <c r="W3677"/>
      <c r="X3677"/>
      <c r="Y3677"/>
      <c r="Z3677"/>
      <c r="AA3677"/>
      <c r="AB3677"/>
      <c r="AC3677"/>
    </row>
    <row r="3678" spans="11:29" x14ac:dyDescent="0.45">
      <c r="K3678"/>
      <c r="S3678"/>
      <c r="T3678"/>
      <c r="U3678"/>
      <c r="V3678"/>
      <c r="W3678"/>
      <c r="X3678"/>
      <c r="Y3678"/>
      <c r="Z3678"/>
      <c r="AA3678"/>
      <c r="AB3678"/>
      <c r="AC3678"/>
    </row>
    <row r="3679" spans="11:29" x14ac:dyDescent="0.45">
      <c r="K3679"/>
      <c r="S3679"/>
      <c r="T3679"/>
      <c r="U3679"/>
      <c r="V3679"/>
      <c r="W3679"/>
      <c r="X3679"/>
      <c r="Y3679"/>
      <c r="Z3679"/>
      <c r="AA3679"/>
      <c r="AB3679"/>
      <c r="AC3679"/>
    </row>
    <row r="3680" spans="11:29" x14ac:dyDescent="0.45">
      <c r="K3680"/>
      <c r="S3680"/>
      <c r="T3680"/>
      <c r="U3680"/>
      <c r="V3680"/>
      <c r="W3680"/>
      <c r="X3680"/>
      <c r="Y3680"/>
      <c r="Z3680"/>
      <c r="AA3680"/>
      <c r="AB3680"/>
      <c r="AC3680"/>
    </row>
    <row r="3681" spans="11:29" x14ac:dyDescent="0.45">
      <c r="K3681"/>
      <c r="S3681"/>
      <c r="T3681"/>
      <c r="U3681"/>
      <c r="V3681"/>
      <c r="W3681"/>
      <c r="X3681"/>
      <c r="Y3681"/>
      <c r="Z3681"/>
      <c r="AA3681"/>
      <c r="AB3681"/>
      <c r="AC3681"/>
    </row>
    <row r="3682" spans="11:29" x14ac:dyDescent="0.45">
      <c r="K3682"/>
      <c r="S3682"/>
      <c r="T3682"/>
      <c r="U3682"/>
      <c r="V3682"/>
      <c r="W3682"/>
      <c r="X3682"/>
      <c r="Y3682"/>
      <c r="Z3682"/>
      <c r="AA3682"/>
      <c r="AB3682"/>
      <c r="AC3682"/>
    </row>
    <row r="3683" spans="11:29" x14ac:dyDescent="0.45">
      <c r="K3683"/>
      <c r="S3683"/>
      <c r="T3683"/>
      <c r="U3683"/>
      <c r="V3683"/>
      <c r="W3683"/>
      <c r="X3683"/>
      <c r="Y3683"/>
      <c r="Z3683"/>
      <c r="AA3683"/>
      <c r="AB3683"/>
      <c r="AC3683"/>
    </row>
    <row r="3684" spans="11:29" x14ac:dyDescent="0.45">
      <c r="K3684"/>
      <c r="S3684"/>
      <c r="T3684"/>
      <c r="U3684"/>
      <c r="V3684"/>
      <c r="W3684"/>
      <c r="X3684"/>
      <c r="Y3684"/>
      <c r="Z3684"/>
      <c r="AA3684"/>
      <c r="AB3684"/>
      <c r="AC3684"/>
    </row>
    <row r="3685" spans="11:29" x14ac:dyDescent="0.45">
      <c r="K3685"/>
      <c r="S3685"/>
      <c r="T3685"/>
      <c r="U3685"/>
      <c r="V3685"/>
      <c r="W3685"/>
      <c r="X3685"/>
      <c r="Y3685"/>
      <c r="Z3685"/>
      <c r="AA3685"/>
      <c r="AB3685"/>
      <c r="AC3685"/>
    </row>
    <row r="3686" spans="11:29" x14ac:dyDescent="0.45">
      <c r="K3686"/>
      <c r="S3686"/>
      <c r="T3686"/>
      <c r="U3686"/>
      <c r="V3686"/>
      <c r="W3686"/>
      <c r="X3686"/>
      <c r="Y3686"/>
      <c r="Z3686"/>
      <c r="AA3686"/>
      <c r="AB3686"/>
      <c r="AC3686"/>
    </row>
    <row r="3687" spans="11:29" x14ac:dyDescent="0.45">
      <c r="K3687"/>
      <c r="S3687"/>
      <c r="T3687"/>
      <c r="U3687"/>
      <c r="V3687"/>
      <c r="W3687"/>
      <c r="X3687"/>
      <c r="Y3687"/>
      <c r="Z3687"/>
      <c r="AA3687"/>
      <c r="AB3687"/>
      <c r="AC3687"/>
    </row>
    <row r="3688" spans="11:29" x14ac:dyDescent="0.45">
      <c r="K3688"/>
      <c r="S3688"/>
      <c r="T3688"/>
      <c r="U3688"/>
      <c r="V3688"/>
      <c r="W3688"/>
      <c r="X3688"/>
      <c r="Y3688"/>
      <c r="Z3688"/>
      <c r="AA3688"/>
      <c r="AB3688"/>
      <c r="AC3688"/>
    </row>
    <row r="3689" spans="11:29" x14ac:dyDescent="0.45">
      <c r="K3689"/>
      <c r="S3689"/>
      <c r="T3689"/>
      <c r="U3689"/>
      <c r="V3689"/>
      <c r="W3689"/>
      <c r="X3689"/>
      <c r="Y3689"/>
      <c r="Z3689"/>
      <c r="AA3689"/>
      <c r="AB3689"/>
      <c r="AC3689"/>
    </row>
    <row r="3690" spans="11:29" x14ac:dyDescent="0.45">
      <c r="K3690"/>
      <c r="S3690"/>
      <c r="T3690"/>
      <c r="U3690"/>
      <c r="V3690"/>
      <c r="W3690"/>
      <c r="X3690"/>
      <c r="Y3690"/>
      <c r="Z3690"/>
      <c r="AA3690"/>
      <c r="AB3690"/>
      <c r="AC3690"/>
    </row>
    <row r="3691" spans="11:29" x14ac:dyDescent="0.45">
      <c r="K3691"/>
      <c r="S3691"/>
      <c r="T3691"/>
      <c r="U3691"/>
      <c r="V3691"/>
      <c r="W3691"/>
      <c r="X3691"/>
      <c r="Y3691"/>
      <c r="Z3691"/>
      <c r="AA3691"/>
      <c r="AB3691"/>
      <c r="AC3691"/>
    </row>
    <row r="3692" spans="11:29" x14ac:dyDescent="0.45">
      <c r="K3692"/>
      <c r="S3692"/>
      <c r="T3692"/>
      <c r="U3692"/>
      <c r="V3692"/>
      <c r="W3692"/>
      <c r="X3692"/>
      <c r="Y3692"/>
      <c r="Z3692"/>
      <c r="AA3692"/>
      <c r="AB3692"/>
      <c r="AC3692"/>
    </row>
    <row r="3693" spans="11:29" x14ac:dyDescent="0.45">
      <c r="K3693"/>
      <c r="S3693"/>
      <c r="T3693"/>
      <c r="U3693"/>
      <c r="V3693"/>
      <c r="W3693"/>
      <c r="X3693"/>
      <c r="Y3693"/>
      <c r="Z3693"/>
      <c r="AA3693"/>
      <c r="AB3693"/>
      <c r="AC3693"/>
    </row>
    <row r="3694" spans="11:29" x14ac:dyDescent="0.45">
      <c r="K3694"/>
      <c r="S3694"/>
      <c r="T3694"/>
      <c r="U3694"/>
      <c r="V3694"/>
      <c r="W3694"/>
      <c r="X3694"/>
      <c r="Y3694"/>
      <c r="Z3694"/>
      <c r="AA3694"/>
      <c r="AB3694"/>
      <c r="AC3694"/>
    </row>
    <row r="3695" spans="11:29" x14ac:dyDescent="0.45">
      <c r="K3695"/>
      <c r="S3695"/>
      <c r="T3695"/>
      <c r="U3695"/>
      <c r="V3695"/>
      <c r="W3695"/>
      <c r="X3695"/>
      <c r="Y3695"/>
      <c r="Z3695"/>
      <c r="AA3695"/>
      <c r="AB3695"/>
      <c r="AC3695"/>
    </row>
    <row r="3696" spans="11:29" x14ac:dyDescent="0.45">
      <c r="K3696"/>
      <c r="S3696"/>
      <c r="T3696"/>
      <c r="U3696"/>
      <c r="V3696"/>
      <c r="W3696"/>
      <c r="X3696"/>
      <c r="Y3696"/>
      <c r="Z3696"/>
      <c r="AA3696"/>
      <c r="AB3696"/>
      <c r="AC3696"/>
    </row>
    <row r="3697" spans="11:29" x14ac:dyDescent="0.45">
      <c r="K3697"/>
      <c r="S3697"/>
      <c r="T3697"/>
      <c r="U3697"/>
      <c r="V3697"/>
      <c r="W3697"/>
      <c r="X3697"/>
      <c r="Y3697"/>
      <c r="Z3697"/>
      <c r="AA3697"/>
      <c r="AB3697"/>
      <c r="AC3697"/>
    </row>
    <row r="3698" spans="11:29" x14ac:dyDescent="0.45">
      <c r="K3698"/>
      <c r="S3698"/>
      <c r="T3698"/>
      <c r="U3698"/>
      <c r="V3698"/>
      <c r="W3698"/>
      <c r="X3698"/>
      <c r="Y3698"/>
      <c r="Z3698"/>
      <c r="AA3698"/>
      <c r="AB3698"/>
      <c r="AC3698"/>
    </row>
    <row r="3699" spans="11:29" x14ac:dyDescent="0.45">
      <c r="K3699"/>
      <c r="S3699"/>
      <c r="T3699"/>
      <c r="U3699"/>
      <c r="V3699"/>
      <c r="W3699"/>
      <c r="X3699"/>
      <c r="Y3699"/>
      <c r="Z3699"/>
      <c r="AA3699"/>
      <c r="AB3699"/>
      <c r="AC3699"/>
    </row>
    <row r="3700" spans="11:29" x14ac:dyDescent="0.45">
      <c r="K3700"/>
      <c r="S3700"/>
      <c r="T3700"/>
      <c r="U3700"/>
      <c r="V3700"/>
      <c r="W3700"/>
      <c r="X3700"/>
      <c r="Y3700"/>
      <c r="Z3700"/>
      <c r="AA3700"/>
      <c r="AB3700"/>
      <c r="AC3700"/>
    </row>
    <row r="3701" spans="11:29" x14ac:dyDescent="0.45">
      <c r="K3701"/>
      <c r="S3701"/>
      <c r="T3701"/>
      <c r="U3701"/>
      <c r="V3701"/>
      <c r="W3701"/>
      <c r="X3701"/>
      <c r="Y3701"/>
      <c r="Z3701"/>
      <c r="AA3701"/>
      <c r="AB3701"/>
      <c r="AC3701"/>
    </row>
    <row r="3702" spans="11:29" x14ac:dyDescent="0.45">
      <c r="K3702"/>
      <c r="S3702"/>
      <c r="T3702"/>
      <c r="U3702"/>
      <c r="V3702"/>
      <c r="W3702"/>
      <c r="X3702"/>
      <c r="Y3702"/>
      <c r="Z3702"/>
      <c r="AA3702"/>
      <c r="AB3702"/>
      <c r="AC3702"/>
    </row>
    <row r="3703" spans="11:29" x14ac:dyDescent="0.45">
      <c r="K3703"/>
      <c r="S3703"/>
      <c r="T3703"/>
      <c r="U3703"/>
      <c r="V3703"/>
      <c r="W3703"/>
      <c r="X3703"/>
      <c r="Y3703"/>
      <c r="Z3703"/>
      <c r="AA3703"/>
      <c r="AB3703"/>
      <c r="AC3703"/>
    </row>
    <row r="3704" spans="11:29" x14ac:dyDescent="0.45">
      <c r="K3704"/>
      <c r="S3704"/>
      <c r="T3704"/>
      <c r="U3704"/>
      <c r="V3704"/>
      <c r="W3704"/>
      <c r="X3704"/>
      <c r="Y3704"/>
      <c r="Z3704"/>
      <c r="AA3704"/>
      <c r="AB3704"/>
      <c r="AC3704"/>
    </row>
    <row r="3705" spans="11:29" x14ac:dyDescent="0.45">
      <c r="K3705"/>
      <c r="S3705"/>
      <c r="T3705"/>
      <c r="U3705"/>
      <c r="V3705"/>
      <c r="W3705"/>
      <c r="X3705"/>
      <c r="Y3705"/>
      <c r="Z3705"/>
      <c r="AA3705"/>
      <c r="AB3705"/>
      <c r="AC3705"/>
    </row>
    <row r="3706" spans="11:29" x14ac:dyDescent="0.45">
      <c r="K3706"/>
      <c r="S3706"/>
      <c r="T3706"/>
      <c r="U3706"/>
      <c r="V3706"/>
      <c r="W3706"/>
      <c r="X3706"/>
      <c r="Y3706"/>
      <c r="Z3706"/>
      <c r="AA3706"/>
      <c r="AB3706"/>
      <c r="AC3706"/>
    </row>
    <row r="3707" spans="11:29" x14ac:dyDescent="0.45">
      <c r="K3707"/>
      <c r="S3707"/>
      <c r="T3707"/>
      <c r="U3707"/>
      <c r="V3707"/>
      <c r="W3707"/>
      <c r="X3707"/>
      <c r="Y3707"/>
      <c r="Z3707"/>
      <c r="AA3707"/>
      <c r="AB3707"/>
      <c r="AC3707"/>
    </row>
    <row r="3708" spans="11:29" x14ac:dyDescent="0.45">
      <c r="K3708"/>
      <c r="S3708"/>
      <c r="T3708"/>
      <c r="U3708"/>
      <c r="V3708"/>
      <c r="W3708"/>
      <c r="X3708"/>
      <c r="Y3708"/>
      <c r="Z3708"/>
      <c r="AA3708"/>
      <c r="AB3708"/>
      <c r="AC3708"/>
    </row>
    <row r="3709" spans="11:29" x14ac:dyDescent="0.45">
      <c r="K3709"/>
      <c r="S3709"/>
      <c r="T3709"/>
      <c r="U3709"/>
      <c r="V3709"/>
      <c r="W3709"/>
      <c r="X3709"/>
      <c r="Y3709"/>
      <c r="Z3709"/>
      <c r="AA3709"/>
      <c r="AB3709"/>
      <c r="AC3709"/>
    </row>
    <row r="3710" spans="11:29" x14ac:dyDescent="0.45">
      <c r="K3710"/>
      <c r="S3710"/>
      <c r="T3710"/>
      <c r="U3710"/>
      <c r="V3710"/>
      <c r="W3710"/>
      <c r="X3710"/>
      <c r="Y3710"/>
      <c r="Z3710"/>
      <c r="AA3710"/>
      <c r="AB3710"/>
      <c r="AC3710"/>
    </row>
    <row r="3711" spans="11:29" x14ac:dyDescent="0.45">
      <c r="K3711"/>
      <c r="S3711"/>
      <c r="T3711"/>
      <c r="U3711"/>
      <c r="V3711"/>
      <c r="W3711"/>
      <c r="X3711"/>
      <c r="Y3711"/>
      <c r="Z3711"/>
      <c r="AA3711"/>
      <c r="AB3711"/>
      <c r="AC3711"/>
    </row>
    <row r="3712" spans="11:29" x14ac:dyDescent="0.45">
      <c r="K3712"/>
      <c r="S3712"/>
      <c r="T3712"/>
      <c r="U3712"/>
      <c r="V3712"/>
      <c r="W3712"/>
      <c r="X3712"/>
      <c r="Y3712"/>
      <c r="Z3712"/>
      <c r="AA3712"/>
      <c r="AB3712"/>
      <c r="AC3712"/>
    </row>
    <row r="3713" spans="11:29" x14ac:dyDescent="0.45">
      <c r="K3713"/>
      <c r="S3713"/>
      <c r="T3713"/>
      <c r="U3713"/>
      <c r="V3713"/>
      <c r="W3713"/>
      <c r="X3713"/>
      <c r="Y3713"/>
      <c r="Z3713"/>
      <c r="AA3713"/>
      <c r="AB3713"/>
      <c r="AC3713"/>
    </row>
    <row r="3714" spans="11:29" x14ac:dyDescent="0.45">
      <c r="K3714"/>
      <c r="S3714"/>
      <c r="T3714"/>
      <c r="U3714"/>
      <c r="V3714"/>
      <c r="W3714"/>
      <c r="X3714"/>
      <c r="Y3714"/>
      <c r="Z3714"/>
      <c r="AA3714"/>
      <c r="AB3714"/>
      <c r="AC3714"/>
    </row>
    <row r="3715" spans="11:29" x14ac:dyDescent="0.45">
      <c r="K3715"/>
      <c r="S3715"/>
      <c r="T3715"/>
      <c r="U3715"/>
      <c r="V3715"/>
      <c r="W3715"/>
      <c r="X3715"/>
      <c r="Y3715"/>
      <c r="Z3715"/>
      <c r="AA3715"/>
      <c r="AB3715"/>
      <c r="AC3715"/>
    </row>
    <row r="3716" spans="11:29" x14ac:dyDescent="0.45">
      <c r="K3716"/>
      <c r="S3716"/>
      <c r="T3716"/>
      <c r="U3716"/>
      <c r="V3716"/>
      <c r="W3716"/>
      <c r="X3716"/>
      <c r="Y3716"/>
      <c r="Z3716"/>
      <c r="AA3716"/>
      <c r="AB3716"/>
      <c r="AC3716"/>
    </row>
    <row r="3717" spans="11:29" x14ac:dyDescent="0.45">
      <c r="K3717"/>
      <c r="S3717"/>
      <c r="T3717"/>
      <c r="U3717"/>
      <c r="V3717"/>
      <c r="W3717"/>
      <c r="X3717"/>
      <c r="Y3717"/>
      <c r="Z3717"/>
      <c r="AA3717"/>
      <c r="AB3717"/>
      <c r="AC3717"/>
    </row>
    <row r="3718" spans="11:29" x14ac:dyDescent="0.45">
      <c r="K3718"/>
      <c r="S3718"/>
      <c r="T3718"/>
      <c r="U3718"/>
      <c r="V3718"/>
      <c r="W3718"/>
      <c r="X3718"/>
      <c r="Y3718"/>
      <c r="Z3718"/>
      <c r="AA3718"/>
      <c r="AB3718"/>
      <c r="AC3718"/>
    </row>
    <row r="3719" spans="11:29" x14ac:dyDescent="0.45">
      <c r="K3719"/>
      <c r="S3719"/>
      <c r="T3719"/>
      <c r="U3719"/>
      <c r="V3719"/>
      <c r="W3719"/>
      <c r="X3719"/>
      <c r="Y3719"/>
      <c r="Z3719"/>
      <c r="AA3719"/>
      <c r="AB3719"/>
      <c r="AC3719"/>
    </row>
    <row r="3720" spans="11:29" x14ac:dyDescent="0.45">
      <c r="K3720"/>
      <c r="S3720"/>
      <c r="T3720"/>
      <c r="U3720"/>
      <c r="V3720"/>
      <c r="W3720"/>
      <c r="X3720"/>
      <c r="Y3720"/>
      <c r="Z3720"/>
      <c r="AA3720"/>
      <c r="AB3720"/>
      <c r="AC3720"/>
    </row>
    <row r="3721" spans="11:29" x14ac:dyDescent="0.45">
      <c r="K3721"/>
      <c r="S3721"/>
      <c r="T3721"/>
      <c r="U3721"/>
      <c r="V3721"/>
      <c r="W3721"/>
      <c r="X3721"/>
      <c r="Y3721"/>
      <c r="Z3721"/>
      <c r="AA3721"/>
      <c r="AB3721"/>
      <c r="AC3721"/>
    </row>
    <row r="3722" spans="11:29" x14ac:dyDescent="0.45">
      <c r="K3722"/>
      <c r="S3722"/>
      <c r="T3722"/>
      <c r="U3722"/>
      <c r="V3722"/>
      <c r="W3722"/>
      <c r="X3722"/>
      <c r="Y3722"/>
      <c r="Z3722"/>
      <c r="AA3722"/>
      <c r="AB3722"/>
      <c r="AC3722"/>
    </row>
    <row r="3723" spans="11:29" x14ac:dyDescent="0.45">
      <c r="K3723"/>
      <c r="S3723"/>
      <c r="T3723"/>
      <c r="U3723"/>
      <c r="V3723"/>
      <c r="W3723"/>
      <c r="X3723"/>
      <c r="Y3723"/>
      <c r="Z3723"/>
      <c r="AA3723"/>
      <c r="AB3723"/>
      <c r="AC3723"/>
    </row>
    <row r="3724" spans="11:29" x14ac:dyDescent="0.45">
      <c r="K3724"/>
      <c r="S3724"/>
      <c r="T3724"/>
      <c r="U3724"/>
      <c r="V3724"/>
      <c r="W3724"/>
      <c r="X3724"/>
      <c r="Y3724"/>
      <c r="Z3724"/>
      <c r="AA3724"/>
      <c r="AB3724"/>
      <c r="AC3724"/>
    </row>
    <row r="3725" spans="11:29" x14ac:dyDescent="0.45">
      <c r="K3725"/>
      <c r="S3725"/>
      <c r="T3725"/>
      <c r="U3725"/>
      <c r="V3725"/>
      <c r="W3725"/>
      <c r="X3725"/>
      <c r="Y3725"/>
      <c r="Z3725"/>
      <c r="AA3725"/>
      <c r="AB3725"/>
      <c r="AC3725"/>
    </row>
    <row r="3726" spans="11:29" x14ac:dyDescent="0.45">
      <c r="K3726"/>
      <c r="S3726"/>
      <c r="T3726"/>
      <c r="U3726"/>
      <c r="V3726"/>
      <c r="W3726"/>
      <c r="X3726"/>
      <c r="Y3726"/>
      <c r="Z3726"/>
      <c r="AA3726"/>
      <c r="AB3726"/>
      <c r="AC3726"/>
    </row>
    <row r="3727" spans="11:29" x14ac:dyDescent="0.45">
      <c r="K3727"/>
      <c r="S3727"/>
      <c r="T3727"/>
      <c r="U3727"/>
      <c r="V3727"/>
      <c r="W3727"/>
      <c r="X3727"/>
      <c r="Y3727"/>
      <c r="Z3727"/>
      <c r="AA3727"/>
      <c r="AB3727"/>
      <c r="AC3727"/>
    </row>
    <row r="3728" spans="11:29" x14ac:dyDescent="0.45">
      <c r="K3728"/>
      <c r="S3728"/>
      <c r="T3728"/>
      <c r="U3728"/>
      <c r="V3728"/>
      <c r="W3728"/>
      <c r="X3728"/>
      <c r="Y3728"/>
      <c r="Z3728"/>
      <c r="AA3728"/>
      <c r="AB3728"/>
      <c r="AC3728"/>
    </row>
    <row r="3729" spans="11:29" x14ac:dyDescent="0.45">
      <c r="K3729"/>
      <c r="S3729"/>
      <c r="T3729"/>
      <c r="U3729"/>
      <c r="V3729"/>
      <c r="W3729"/>
      <c r="X3729"/>
      <c r="Y3729"/>
      <c r="Z3729"/>
      <c r="AA3729"/>
      <c r="AB3729"/>
      <c r="AC3729"/>
    </row>
    <row r="3730" spans="11:29" x14ac:dyDescent="0.45">
      <c r="K3730"/>
      <c r="S3730"/>
      <c r="T3730"/>
      <c r="U3730"/>
      <c r="V3730"/>
      <c r="W3730"/>
      <c r="X3730"/>
      <c r="Y3730"/>
      <c r="Z3730"/>
      <c r="AA3730"/>
      <c r="AB3730"/>
      <c r="AC3730"/>
    </row>
    <row r="3731" spans="11:29" x14ac:dyDescent="0.45">
      <c r="K3731"/>
      <c r="S3731"/>
      <c r="T3731"/>
      <c r="U3731"/>
      <c r="V3731"/>
      <c r="W3731"/>
      <c r="X3731"/>
      <c r="Y3731"/>
      <c r="Z3731"/>
      <c r="AA3731"/>
      <c r="AB3731"/>
      <c r="AC3731"/>
    </row>
    <row r="3732" spans="11:29" x14ac:dyDescent="0.45">
      <c r="K3732"/>
      <c r="S3732"/>
      <c r="T3732"/>
      <c r="U3732"/>
      <c r="V3732"/>
      <c r="W3732"/>
      <c r="X3732"/>
      <c r="Y3732"/>
      <c r="Z3732"/>
      <c r="AA3732"/>
      <c r="AB3732"/>
      <c r="AC3732"/>
    </row>
    <row r="3733" spans="11:29" x14ac:dyDescent="0.45">
      <c r="K3733"/>
      <c r="S3733"/>
      <c r="T3733"/>
      <c r="U3733"/>
      <c r="V3733"/>
      <c r="W3733"/>
      <c r="X3733"/>
      <c r="Y3733"/>
      <c r="Z3733"/>
      <c r="AA3733"/>
      <c r="AB3733"/>
      <c r="AC3733"/>
    </row>
    <row r="3734" spans="11:29" x14ac:dyDescent="0.45">
      <c r="K3734"/>
      <c r="S3734"/>
      <c r="T3734"/>
      <c r="U3734"/>
      <c r="V3734"/>
      <c r="W3734"/>
      <c r="X3734"/>
      <c r="Y3734"/>
      <c r="Z3734"/>
      <c r="AA3734"/>
      <c r="AB3734"/>
      <c r="AC3734"/>
    </row>
    <row r="3735" spans="11:29" x14ac:dyDescent="0.45">
      <c r="K3735"/>
      <c r="S3735"/>
      <c r="T3735"/>
      <c r="U3735"/>
      <c r="V3735"/>
      <c r="W3735"/>
      <c r="X3735"/>
      <c r="Y3735"/>
      <c r="Z3735"/>
      <c r="AA3735"/>
      <c r="AB3735"/>
      <c r="AC3735"/>
    </row>
    <row r="3736" spans="11:29" x14ac:dyDescent="0.45">
      <c r="K3736"/>
      <c r="S3736"/>
      <c r="T3736"/>
      <c r="U3736"/>
      <c r="V3736"/>
      <c r="W3736"/>
      <c r="X3736"/>
      <c r="Y3736"/>
      <c r="Z3736"/>
      <c r="AA3736"/>
      <c r="AB3736"/>
      <c r="AC3736"/>
    </row>
    <row r="3737" spans="11:29" x14ac:dyDescent="0.45">
      <c r="K3737"/>
      <c r="S3737"/>
      <c r="T3737"/>
      <c r="U3737"/>
      <c r="V3737"/>
      <c r="W3737"/>
      <c r="X3737"/>
      <c r="Y3737"/>
      <c r="Z3737"/>
      <c r="AA3737"/>
      <c r="AB3737"/>
      <c r="AC3737"/>
    </row>
    <row r="3738" spans="11:29" x14ac:dyDescent="0.45">
      <c r="K3738"/>
      <c r="S3738"/>
      <c r="T3738"/>
      <c r="U3738"/>
      <c r="V3738"/>
      <c r="W3738"/>
      <c r="X3738"/>
      <c r="Y3738"/>
      <c r="Z3738"/>
      <c r="AA3738"/>
      <c r="AB3738"/>
      <c r="AC3738"/>
    </row>
    <row r="3739" spans="11:29" x14ac:dyDescent="0.45">
      <c r="K3739"/>
      <c r="S3739"/>
      <c r="T3739"/>
      <c r="U3739"/>
      <c r="V3739"/>
      <c r="W3739"/>
      <c r="X3739"/>
      <c r="Y3739"/>
      <c r="Z3739"/>
      <c r="AA3739"/>
      <c r="AB3739"/>
      <c r="AC3739"/>
    </row>
    <row r="3740" spans="11:29" x14ac:dyDescent="0.45">
      <c r="K3740"/>
      <c r="S3740"/>
      <c r="T3740"/>
      <c r="U3740"/>
      <c r="V3740"/>
      <c r="W3740"/>
      <c r="X3740"/>
      <c r="Y3740"/>
      <c r="Z3740"/>
      <c r="AA3740"/>
      <c r="AB3740"/>
      <c r="AC3740"/>
    </row>
    <row r="3741" spans="11:29" x14ac:dyDescent="0.45">
      <c r="K3741"/>
      <c r="S3741"/>
      <c r="T3741"/>
      <c r="U3741"/>
      <c r="V3741"/>
      <c r="W3741"/>
      <c r="X3741"/>
      <c r="Y3741"/>
      <c r="Z3741"/>
      <c r="AA3741"/>
      <c r="AB3741"/>
      <c r="AC3741"/>
    </row>
    <row r="3742" spans="11:29" x14ac:dyDescent="0.45">
      <c r="K3742"/>
      <c r="S3742"/>
      <c r="T3742"/>
      <c r="U3742"/>
      <c r="V3742"/>
      <c r="W3742"/>
      <c r="X3742"/>
      <c r="Y3742"/>
      <c r="Z3742"/>
      <c r="AA3742"/>
      <c r="AB3742"/>
      <c r="AC3742"/>
    </row>
    <row r="3743" spans="11:29" x14ac:dyDescent="0.45">
      <c r="K3743"/>
      <c r="S3743"/>
      <c r="T3743"/>
      <c r="U3743"/>
      <c r="V3743"/>
      <c r="W3743"/>
      <c r="X3743"/>
      <c r="Y3743"/>
      <c r="Z3743"/>
      <c r="AA3743"/>
      <c r="AB3743"/>
      <c r="AC3743"/>
    </row>
    <row r="3744" spans="11:29" x14ac:dyDescent="0.45">
      <c r="K3744"/>
      <c r="S3744"/>
      <c r="T3744"/>
      <c r="U3744"/>
      <c r="V3744"/>
      <c r="W3744"/>
      <c r="X3744"/>
      <c r="Y3744"/>
      <c r="Z3744"/>
      <c r="AA3744"/>
      <c r="AB3744"/>
      <c r="AC3744"/>
    </row>
    <row r="3745" spans="11:29" x14ac:dyDescent="0.45">
      <c r="K3745"/>
      <c r="S3745"/>
      <c r="T3745"/>
      <c r="U3745"/>
      <c r="V3745"/>
      <c r="W3745"/>
      <c r="X3745"/>
      <c r="Y3745"/>
      <c r="Z3745"/>
      <c r="AA3745"/>
      <c r="AB3745"/>
      <c r="AC3745"/>
    </row>
    <row r="3746" spans="11:29" x14ac:dyDescent="0.45">
      <c r="K3746"/>
      <c r="S3746"/>
      <c r="T3746"/>
      <c r="U3746"/>
      <c r="V3746"/>
      <c r="W3746"/>
      <c r="X3746"/>
      <c r="Y3746"/>
      <c r="Z3746"/>
      <c r="AA3746"/>
      <c r="AB3746"/>
      <c r="AC3746"/>
    </row>
    <row r="3747" spans="11:29" x14ac:dyDescent="0.45">
      <c r="K3747"/>
      <c r="S3747"/>
      <c r="T3747"/>
      <c r="U3747"/>
      <c r="V3747"/>
      <c r="W3747"/>
      <c r="X3747"/>
      <c r="Y3747"/>
      <c r="Z3747"/>
      <c r="AA3747"/>
      <c r="AB3747"/>
      <c r="AC3747"/>
    </row>
    <row r="3748" spans="11:29" x14ac:dyDescent="0.45">
      <c r="K3748"/>
      <c r="S3748"/>
      <c r="T3748"/>
      <c r="U3748"/>
      <c r="V3748"/>
      <c r="W3748"/>
      <c r="X3748"/>
      <c r="Y3748"/>
      <c r="Z3748"/>
      <c r="AA3748"/>
      <c r="AB3748"/>
      <c r="AC3748"/>
    </row>
    <row r="3749" spans="11:29" x14ac:dyDescent="0.45">
      <c r="K3749"/>
      <c r="S3749"/>
      <c r="T3749"/>
      <c r="U3749"/>
      <c r="V3749"/>
      <c r="W3749"/>
      <c r="X3749"/>
      <c r="Y3749"/>
      <c r="Z3749"/>
      <c r="AA3749"/>
      <c r="AB3749"/>
      <c r="AC3749"/>
    </row>
    <row r="3750" spans="11:29" x14ac:dyDescent="0.45">
      <c r="K3750"/>
      <c r="S3750"/>
      <c r="T3750"/>
      <c r="U3750"/>
      <c r="V3750"/>
      <c r="W3750"/>
      <c r="X3750"/>
      <c r="Y3750"/>
      <c r="Z3750"/>
      <c r="AA3750"/>
      <c r="AB3750"/>
      <c r="AC3750"/>
    </row>
    <row r="3751" spans="11:29" x14ac:dyDescent="0.45">
      <c r="K3751"/>
      <c r="S3751"/>
      <c r="T3751"/>
      <c r="U3751"/>
      <c r="V3751"/>
      <c r="W3751"/>
      <c r="X3751"/>
      <c r="Y3751"/>
      <c r="Z3751"/>
      <c r="AA3751"/>
      <c r="AB3751"/>
      <c r="AC3751"/>
    </row>
    <row r="3752" spans="11:29" x14ac:dyDescent="0.45">
      <c r="K3752"/>
      <c r="S3752"/>
      <c r="T3752"/>
      <c r="U3752"/>
      <c r="V3752"/>
      <c r="W3752"/>
      <c r="X3752"/>
      <c r="Y3752"/>
      <c r="Z3752"/>
      <c r="AA3752"/>
      <c r="AB3752"/>
      <c r="AC3752"/>
    </row>
    <row r="3753" spans="11:29" x14ac:dyDescent="0.45">
      <c r="K3753"/>
      <c r="S3753"/>
      <c r="T3753"/>
      <c r="U3753"/>
      <c r="V3753"/>
      <c r="W3753"/>
      <c r="X3753"/>
      <c r="Y3753"/>
      <c r="Z3753"/>
      <c r="AA3753"/>
      <c r="AB3753"/>
      <c r="AC3753"/>
    </row>
    <row r="3754" spans="11:29" x14ac:dyDescent="0.45">
      <c r="K3754"/>
      <c r="S3754"/>
      <c r="T3754"/>
      <c r="U3754"/>
      <c r="V3754"/>
      <c r="W3754"/>
      <c r="X3754"/>
      <c r="Y3754"/>
      <c r="Z3754"/>
      <c r="AA3754"/>
      <c r="AB3754"/>
      <c r="AC3754"/>
    </row>
    <row r="3755" spans="11:29" x14ac:dyDescent="0.45">
      <c r="K3755"/>
      <c r="S3755"/>
      <c r="T3755"/>
      <c r="U3755"/>
      <c r="V3755"/>
      <c r="W3755"/>
      <c r="X3755"/>
      <c r="Y3755"/>
      <c r="Z3755"/>
      <c r="AA3755"/>
      <c r="AB3755"/>
      <c r="AC3755"/>
    </row>
    <row r="3756" spans="11:29" x14ac:dyDescent="0.45">
      <c r="K3756"/>
      <c r="S3756"/>
      <c r="T3756"/>
      <c r="U3756"/>
      <c r="V3756"/>
      <c r="W3756"/>
      <c r="X3756"/>
      <c r="Y3756"/>
      <c r="Z3756"/>
      <c r="AA3756"/>
      <c r="AB3756"/>
      <c r="AC3756"/>
    </row>
    <row r="3757" spans="11:29" x14ac:dyDescent="0.45">
      <c r="K3757"/>
      <c r="S3757"/>
      <c r="T3757"/>
      <c r="U3757"/>
      <c r="V3757"/>
      <c r="W3757"/>
      <c r="X3757"/>
      <c r="Y3757"/>
      <c r="Z3757"/>
      <c r="AA3757"/>
      <c r="AB3757"/>
      <c r="AC3757"/>
    </row>
    <row r="3758" spans="11:29" x14ac:dyDescent="0.45">
      <c r="K3758"/>
      <c r="S3758"/>
      <c r="T3758"/>
      <c r="U3758"/>
      <c r="V3758"/>
      <c r="W3758"/>
      <c r="X3758"/>
      <c r="Y3758"/>
      <c r="Z3758"/>
      <c r="AA3758"/>
      <c r="AB3758"/>
      <c r="AC3758"/>
    </row>
    <row r="3759" spans="11:29" x14ac:dyDescent="0.45">
      <c r="K3759"/>
      <c r="S3759"/>
      <c r="T3759"/>
      <c r="U3759"/>
      <c r="V3759"/>
      <c r="W3759"/>
      <c r="X3759"/>
      <c r="Y3759"/>
      <c r="Z3759"/>
      <c r="AA3759"/>
      <c r="AB3759"/>
      <c r="AC3759"/>
    </row>
    <row r="3760" spans="11:29" x14ac:dyDescent="0.45">
      <c r="K3760"/>
      <c r="S3760"/>
      <c r="T3760"/>
      <c r="U3760"/>
      <c r="V3760"/>
      <c r="W3760"/>
      <c r="X3760"/>
      <c r="Y3760"/>
      <c r="Z3760"/>
      <c r="AA3760"/>
      <c r="AB3760"/>
      <c r="AC3760"/>
    </row>
    <row r="3761" spans="11:29" x14ac:dyDescent="0.45">
      <c r="K3761"/>
      <c r="S3761"/>
      <c r="T3761"/>
      <c r="U3761"/>
      <c r="V3761"/>
      <c r="W3761"/>
      <c r="X3761"/>
      <c r="Y3761"/>
      <c r="Z3761"/>
      <c r="AA3761"/>
      <c r="AB3761"/>
      <c r="AC3761"/>
    </row>
    <row r="3762" spans="11:29" x14ac:dyDescent="0.45">
      <c r="K3762"/>
      <c r="S3762"/>
      <c r="T3762"/>
      <c r="U3762"/>
      <c r="V3762"/>
      <c r="W3762"/>
      <c r="X3762"/>
      <c r="Y3762"/>
      <c r="Z3762"/>
      <c r="AA3762"/>
      <c r="AB3762"/>
      <c r="AC3762"/>
    </row>
    <row r="3763" spans="11:29" x14ac:dyDescent="0.45">
      <c r="K3763"/>
      <c r="S3763"/>
      <c r="T3763"/>
      <c r="U3763"/>
      <c r="V3763"/>
      <c r="W3763"/>
      <c r="X3763"/>
      <c r="Y3763"/>
      <c r="Z3763"/>
      <c r="AA3763"/>
      <c r="AB3763"/>
      <c r="AC3763"/>
    </row>
    <row r="3764" spans="11:29" x14ac:dyDescent="0.45">
      <c r="K3764"/>
      <c r="S3764"/>
      <c r="T3764"/>
      <c r="U3764"/>
      <c r="V3764"/>
      <c r="W3764"/>
      <c r="X3764"/>
      <c r="Y3764"/>
      <c r="Z3764"/>
      <c r="AA3764"/>
      <c r="AB3764"/>
      <c r="AC3764"/>
    </row>
    <row r="3765" spans="11:29" x14ac:dyDescent="0.45">
      <c r="K3765"/>
      <c r="S3765"/>
      <c r="T3765"/>
      <c r="U3765"/>
      <c r="V3765"/>
      <c r="W3765"/>
      <c r="X3765"/>
      <c r="Y3765"/>
      <c r="Z3765"/>
      <c r="AA3765"/>
      <c r="AB3765"/>
      <c r="AC3765"/>
    </row>
    <row r="3766" spans="11:29" x14ac:dyDescent="0.45">
      <c r="K3766"/>
      <c r="S3766"/>
      <c r="T3766"/>
      <c r="U3766"/>
      <c r="V3766"/>
      <c r="W3766"/>
      <c r="X3766"/>
      <c r="Y3766"/>
      <c r="Z3766"/>
      <c r="AA3766"/>
      <c r="AB3766"/>
      <c r="AC3766"/>
    </row>
    <row r="3767" spans="11:29" x14ac:dyDescent="0.45">
      <c r="K3767"/>
      <c r="S3767"/>
      <c r="T3767"/>
      <c r="U3767"/>
      <c r="V3767"/>
      <c r="W3767"/>
      <c r="X3767"/>
      <c r="Y3767"/>
      <c r="Z3767"/>
      <c r="AA3767"/>
      <c r="AB3767"/>
      <c r="AC3767"/>
    </row>
    <row r="3768" spans="11:29" x14ac:dyDescent="0.45">
      <c r="K3768"/>
      <c r="S3768"/>
      <c r="T3768"/>
      <c r="U3768"/>
      <c r="V3768"/>
      <c r="W3768"/>
      <c r="X3768"/>
      <c r="Y3768"/>
      <c r="Z3768"/>
      <c r="AA3768"/>
      <c r="AB3768"/>
      <c r="AC3768"/>
    </row>
    <row r="3769" spans="11:29" x14ac:dyDescent="0.45">
      <c r="K3769"/>
      <c r="S3769"/>
      <c r="T3769"/>
      <c r="U3769"/>
      <c r="V3769"/>
      <c r="W3769"/>
      <c r="X3769"/>
      <c r="Y3769"/>
      <c r="Z3769"/>
      <c r="AA3769"/>
      <c r="AB3769"/>
      <c r="AC3769"/>
    </row>
    <row r="3770" spans="11:29" x14ac:dyDescent="0.45">
      <c r="K3770"/>
      <c r="S3770"/>
      <c r="T3770"/>
      <c r="U3770"/>
      <c r="V3770"/>
      <c r="W3770"/>
      <c r="X3770"/>
      <c r="Y3770"/>
      <c r="Z3770"/>
      <c r="AA3770"/>
      <c r="AB3770"/>
      <c r="AC3770"/>
    </row>
    <row r="3771" spans="11:29" x14ac:dyDescent="0.45">
      <c r="K3771"/>
      <c r="S3771"/>
      <c r="T3771"/>
      <c r="U3771"/>
      <c r="V3771"/>
      <c r="W3771"/>
      <c r="X3771"/>
      <c r="Y3771"/>
      <c r="Z3771"/>
      <c r="AA3771"/>
      <c r="AB3771"/>
      <c r="AC3771"/>
    </row>
    <row r="3772" spans="11:29" x14ac:dyDescent="0.45">
      <c r="K3772"/>
      <c r="S3772"/>
      <c r="T3772"/>
      <c r="U3772"/>
      <c r="V3772"/>
      <c r="W3772"/>
      <c r="X3772"/>
      <c r="Y3772"/>
      <c r="Z3772"/>
      <c r="AA3772"/>
      <c r="AB3772"/>
      <c r="AC3772"/>
    </row>
    <row r="3773" spans="11:29" x14ac:dyDescent="0.45">
      <c r="K3773"/>
      <c r="S3773"/>
      <c r="T3773"/>
      <c r="U3773"/>
      <c r="V3773"/>
      <c r="W3773"/>
      <c r="X3773"/>
      <c r="Y3773"/>
      <c r="Z3773"/>
      <c r="AA3773"/>
      <c r="AB3773"/>
      <c r="AC3773"/>
    </row>
    <row r="3774" spans="11:29" x14ac:dyDescent="0.45">
      <c r="K3774"/>
      <c r="S3774"/>
      <c r="T3774"/>
      <c r="U3774"/>
      <c r="V3774"/>
      <c r="W3774"/>
      <c r="X3774"/>
      <c r="Y3774"/>
      <c r="Z3774"/>
      <c r="AA3774"/>
      <c r="AB3774"/>
      <c r="AC3774"/>
    </row>
    <row r="3775" spans="11:29" x14ac:dyDescent="0.45">
      <c r="K3775"/>
      <c r="S3775"/>
      <c r="T3775"/>
      <c r="U3775"/>
      <c r="V3775"/>
      <c r="W3775"/>
      <c r="X3775"/>
      <c r="Y3775"/>
      <c r="Z3775"/>
      <c r="AA3775"/>
      <c r="AB3775"/>
      <c r="AC3775"/>
    </row>
    <row r="3776" spans="11:29" x14ac:dyDescent="0.45">
      <c r="K3776"/>
      <c r="S3776"/>
      <c r="T3776"/>
      <c r="U3776"/>
      <c r="V3776"/>
      <c r="W3776"/>
      <c r="X3776"/>
      <c r="Y3776"/>
      <c r="Z3776"/>
      <c r="AA3776"/>
      <c r="AB3776"/>
      <c r="AC3776"/>
    </row>
    <row r="3777" spans="11:29" x14ac:dyDescent="0.45">
      <c r="K3777"/>
      <c r="S3777"/>
      <c r="T3777"/>
      <c r="U3777"/>
      <c r="V3777"/>
      <c r="W3777"/>
      <c r="X3777"/>
      <c r="Y3777"/>
      <c r="Z3777"/>
      <c r="AA3777"/>
      <c r="AB3777"/>
      <c r="AC3777"/>
    </row>
    <row r="3778" spans="11:29" x14ac:dyDescent="0.45">
      <c r="K3778"/>
      <c r="S3778"/>
      <c r="T3778"/>
      <c r="U3778"/>
      <c r="V3778"/>
      <c r="W3778"/>
      <c r="X3778"/>
      <c r="Y3778"/>
      <c r="Z3778"/>
      <c r="AA3778"/>
      <c r="AB3778"/>
      <c r="AC3778"/>
    </row>
    <row r="3779" spans="11:29" x14ac:dyDescent="0.45">
      <c r="K3779"/>
      <c r="S3779"/>
      <c r="T3779"/>
      <c r="U3779"/>
      <c r="V3779"/>
      <c r="W3779"/>
      <c r="X3779"/>
      <c r="Y3779"/>
      <c r="Z3779"/>
      <c r="AA3779"/>
      <c r="AB3779"/>
      <c r="AC3779"/>
    </row>
    <row r="3780" spans="11:29" x14ac:dyDescent="0.45">
      <c r="K3780"/>
      <c r="S3780"/>
      <c r="T3780"/>
      <c r="U3780"/>
      <c r="V3780"/>
      <c r="W3780"/>
      <c r="X3780"/>
      <c r="Y3780"/>
      <c r="Z3780"/>
      <c r="AA3780"/>
      <c r="AB3780"/>
      <c r="AC3780"/>
    </row>
    <row r="3781" spans="11:29" x14ac:dyDescent="0.45">
      <c r="K3781"/>
      <c r="S3781"/>
      <c r="T3781"/>
      <c r="U3781"/>
      <c r="V3781"/>
      <c r="W3781"/>
      <c r="X3781"/>
      <c r="Y3781"/>
      <c r="Z3781"/>
      <c r="AA3781"/>
      <c r="AB3781"/>
      <c r="AC3781"/>
    </row>
    <row r="3782" spans="11:29" x14ac:dyDescent="0.45">
      <c r="K3782"/>
      <c r="S3782"/>
      <c r="T3782"/>
      <c r="U3782"/>
      <c r="V3782"/>
      <c r="W3782"/>
      <c r="X3782"/>
      <c r="Y3782"/>
      <c r="Z3782"/>
      <c r="AA3782"/>
      <c r="AB3782"/>
      <c r="AC3782"/>
    </row>
    <row r="3783" spans="11:29" x14ac:dyDescent="0.45">
      <c r="K3783"/>
      <c r="S3783"/>
      <c r="T3783"/>
      <c r="U3783"/>
      <c r="V3783"/>
      <c r="W3783"/>
      <c r="X3783"/>
      <c r="Y3783"/>
      <c r="Z3783"/>
      <c r="AA3783"/>
      <c r="AB3783"/>
      <c r="AC3783"/>
    </row>
    <row r="3784" spans="11:29" x14ac:dyDescent="0.45">
      <c r="K3784"/>
      <c r="S3784"/>
      <c r="T3784"/>
      <c r="U3784"/>
      <c r="V3784"/>
      <c r="W3784"/>
      <c r="X3784"/>
      <c r="Y3784"/>
      <c r="Z3784"/>
      <c r="AA3784"/>
      <c r="AB3784"/>
      <c r="AC3784"/>
    </row>
    <row r="3785" spans="11:29" x14ac:dyDescent="0.45">
      <c r="K3785"/>
      <c r="S3785"/>
      <c r="T3785"/>
      <c r="U3785"/>
      <c r="V3785"/>
      <c r="W3785"/>
      <c r="X3785"/>
      <c r="Y3785"/>
      <c r="Z3785"/>
      <c r="AA3785"/>
      <c r="AB3785"/>
      <c r="AC3785"/>
    </row>
    <row r="3786" spans="11:29" x14ac:dyDescent="0.45">
      <c r="K3786"/>
      <c r="S3786"/>
      <c r="T3786"/>
      <c r="U3786"/>
      <c r="V3786"/>
      <c r="W3786"/>
      <c r="X3786"/>
      <c r="Y3786"/>
      <c r="Z3786"/>
      <c r="AA3786"/>
      <c r="AB3786"/>
      <c r="AC3786"/>
    </row>
    <row r="3787" spans="11:29" x14ac:dyDescent="0.45">
      <c r="K3787"/>
      <c r="S3787"/>
      <c r="T3787"/>
      <c r="U3787"/>
      <c r="V3787"/>
      <c r="W3787"/>
      <c r="X3787"/>
      <c r="Y3787"/>
      <c r="Z3787"/>
      <c r="AA3787"/>
      <c r="AB3787"/>
      <c r="AC3787"/>
    </row>
    <row r="3788" spans="11:29" x14ac:dyDescent="0.45">
      <c r="K3788"/>
      <c r="S3788"/>
      <c r="T3788"/>
      <c r="U3788"/>
      <c r="V3788"/>
      <c r="W3788"/>
      <c r="X3788"/>
      <c r="Y3788"/>
      <c r="Z3788"/>
      <c r="AA3788"/>
      <c r="AB3788"/>
      <c r="AC3788"/>
    </row>
    <row r="3789" spans="11:29" x14ac:dyDescent="0.45">
      <c r="K3789"/>
      <c r="S3789"/>
      <c r="T3789"/>
      <c r="U3789"/>
      <c r="V3789"/>
      <c r="W3789"/>
      <c r="X3789"/>
      <c r="Y3789"/>
      <c r="Z3789"/>
      <c r="AA3789"/>
      <c r="AB3789"/>
      <c r="AC3789"/>
    </row>
    <row r="3790" spans="11:29" x14ac:dyDescent="0.45">
      <c r="K3790"/>
      <c r="S3790"/>
      <c r="T3790"/>
      <c r="U3790"/>
      <c r="V3790"/>
      <c r="W3790"/>
      <c r="X3790"/>
      <c r="Y3790"/>
      <c r="Z3790"/>
      <c r="AA3790"/>
      <c r="AB3790"/>
      <c r="AC3790"/>
    </row>
    <row r="3791" spans="11:29" x14ac:dyDescent="0.45">
      <c r="K3791"/>
      <c r="S3791"/>
      <c r="T3791"/>
      <c r="U3791"/>
      <c r="V3791"/>
      <c r="W3791"/>
      <c r="X3791"/>
      <c r="Y3791"/>
      <c r="Z3791"/>
      <c r="AA3791"/>
      <c r="AB3791"/>
      <c r="AC3791"/>
    </row>
    <row r="3792" spans="11:29" x14ac:dyDescent="0.45">
      <c r="K3792"/>
      <c r="S3792"/>
      <c r="T3792"/>
      <c r="U3792"/>
      <c r="V3792"/>
      <c r="W3792"/>
      <c r="X3792"/>
      <c r="Y3792"/>
      <c r="Z3792"/>
      <c r="AA3792"/>
      <c r="AB3792"/>
      <c r="AC3792"/>
    </row>
    <row r="3793" spans="11:29" x14ac:dyDescent="0.45">
      <c r="K3793"/>
      <c r="S3793"/>
      <c r="T3793"/>
      <c r="U3793"/>
      <c r="V3793"/>
      <c r="W3793"/>
      <c r="X3793"/>
      <c r="Y3793"/>
      <c r="Z3793"/>
      <c r="AA3793"/>
      <c r="AB3793"/>
      <c r="AC3793"/>
    </row>
    <row r="3794" spans="11:29" x14ac:dyDescent="0.45">
      <c r="K3794"/>
      <c r="S3794"/>
      <c r="T3794"/>
      <c r="U3794"/>
      <c r="V3794"/>
      <c r="W3794"/>
      <c r="X3794"/>
      <c r="Y3794"/>
      <c r="Z3794"/>
      <c r="AA3794"/>
      <c r="AB3794"/>
      <c r="AC3794"/>
    </row>
    <row r="3795" spans="11:29" x14ac:dyDescent="0.45">
      <c r="K3795"/>
      <c r="S3795"/>
      <c r="T3795"/>
      <c r="U3795"/>
      <c r="V3795"/>
      <c r="W3795"/>
      <c r="X3795"/>
      <c r="Y3795"/>
      <c r="Z3795"/>
      <c r="AA3795"/>
      <c r="AB3795"/>
      <c r="AC3795"/>
    </row>
    <row r="3796" spans="11:29" x14ac:dyDescent="0.45">
      <c r="K3796"/>
      <c r="S3796"/>
      <c r="T3796"/>
      <c r="U3796"/>
      <c r="V3796"/>
      <c r="W3796"/>
      <c r="X3796"/>
      <c r="Y3796"/>
      <c r="Z3796"/>
      <c r="AA3796"/>
      <c r="AB3796"/>
      <c r="AC3796"/>
    </row>
    <row r="3797" spans="11:29" x14ac:dyDescent="0.45">
      <c r="K3797"/>
      <c r="S3797"/>
      <c r="T3797"/>
      <c r="U3797"/>
      <c r="V3797"/>
      <c r="W3797"/>
      <c r="X3797"/>
      <c r="Y3797"/>
      <c r="Z3797"/>
      <c r="AA3797"/>
      <c r="AB3797"/>
      <c r="AC3797"/>
    </row>
    <row r="3798" spans="11:29" x14ac:dyDescent="0.45">
      <c r="K3798"/>
      <c r="S3798"/>
      <c r="T3798"/>
      <c r="U3798"/>
      <c r="V3798"/>
      <c r="W3798"/>
      <c r="X3798"/>
      <c r="Y3798"/>
      <c r="Z3798"/>
      <c r="AA3798"/>
      <c r="AB3798"/>
      <c r="AC3798"/>
    </row>
    <row r="3799" spans="11:29" x14ac:dyDescent="0.45">
      <c r="K3799"/>
      <c r="S3799"/>
      <c r="T3799"/>
      <c r="U3799"/>
      <c r="V3799"/>
      <c r="W3799"/>
      <c r="X3799"/>
      <c r="Y3799"/>
      <c r="Z3799"/>
      <c r="AA3799"/>
      <c r="AB3799"/>
      <c r="AC3799"/>
    </row>
    <row r="3800" spans="11:29" x14ac:dyDescent="0.45">
      <c r="K3800"/>
      <c r="S3800"/>
      <c r="T3800"/>
      <c r="U3800"/>
      <c r="V3800"/>
      <c r="W3800"/>
      <c r="X3800"/>
      <c r="Y3800"/>
      <c r="Z3800"/>
      <c r="AA3800"/>
      <c r="AB3800"/>
      <c r="AC3800"/>
    </row>
    <row r="3801" spans="11:29" x14ac:dyDescent="0.45">
      <c r="K3801"/>
      <c r="S3801"/>
      <c r="T3801"/>
      <c r="U3801"/>
      <c r="V3801"/>
      <c r="W3801"/>
      <c r="X3801"/>
      <c r="Y3801"/>
      <c r="Z3801"/>
      <c r="AA3801"/>
      <c r="AB3801"/>
      <c r="AC3801"/>
    </row>
    <row r="3802" spans="11:29" x14ac:dyDescent="0.45">
      <c r="K3802"/>
      <c r="S3802"/>
      <c r="T3802"/>
      <c r="U3802"/>
      <c r="V3802"/>
      <c r="W3802"/>
      <c r="X3802"/>
      <c r="Y3802"/>
      <c r="Z3802"/>
      <c r="AA3802"/>
      <c r="AB3802"/>
      <c r="AC3802"/>
    </row>
    <row r="3803" spans="11:29" x14ac:dyDescent="0.45">
      <c r="K3803"/>
      <c r="S3803"/>
      <c r="T3803"/>
      <c r="U3803"/>
      <c r="V3803"/>
      <c r="W3803"/>
      <c r="X3803"/>
      <c r="Y3803"/>
      <c r="Z3803"/>
      <c r="AA3803"/>
      <c r="AB3803"/>
      <c r="AC3803"/>
    </row>
    <row r="3804" spans="11:29" x14ac:dyDescent="0.45">
      <c r="K3804"/>
      <c r="S3804"/>
      <c r="T3804"/>
      <c r="U3804"/>
      <c r="V3804"/>
      <c r="W3804"/>
      <c r="X3804"/>
      <c r="Y3804"/>
      <c r="Z3804"/>
      <c r="AA3804"/>
      <c r="AB3804"/>
      <c r="AC3804"/>
    </row>
    <row r="3805" spans="11:29" x14ac:dyDescent="0.45">
      <c r="K3805"/>
      <c r="S3805"/>
      <c r="T3805"/>
      <c r="U3805"/>
      <c r="V3805"/>
      <c r="W3805"/>
      <c r="X3805"/>
      <c r="Y3805"/>
      <c r="Z3805"/>
      <c r="AA3805"/>
      <c r="AB3805"/>
      <c r="AC3805"/>
    </row>
    <row r="3806" spans="11:29" x14ac:dyDescent="0.45">
      <c r="K3806"/>
      <c r="S3806"/>
      <c r="T3806"/>
      <c r="U3806"/>
      <c r="V3806"/>
      <c r="W3806"/>
      <c r="X3806"/>
      <c r="Y3806"/>
      <c r="Z3806"/>
      <c r="AA3806"/>
      <c r="AB3806"/>
      <c r="AC3806"/>
    </row>
    <row r="3807" spans="11:29" x14ac:dyDescent="0.45">
      <c r="K3807"/>
      <c r="S3807"/>
      <c r="T3807"/>
      <c r="U3807"/>
      <c r="V3807"/>
      <c r="W3807"/>
      <c r="X3807"/>
      <c r="Y3807"/>
      <c r="Z3807"/>
      <c r="AA3807"/>
      <c r="AB3807"/>
      <c r="AC3807"/>
    </row>
    <row r="3808" spans="11:29" x14ac:dyDescent="0.45">
      <c r="K3808"/>
      <c r="S3808"/>
      <c r="T3808"/>
      <c r="U3808"/>
      <c r="V3808"/>
      <c r="W3808"/>
      <c r="X3808"/>
      <c r="Y3808"/>
      <c r="Z3808"/>
      <c r="AA3808"/>
      <c r="AB3808"/>
      <c r="AC3808"/>
    </row>
    <row r="3809" spans="11:29" x14ac:dyDescent="0.45">
      <c r="K3809"/>
      <c r="S3809"/>
      <c r="T3809"/>
      <c r="U3809"/>
      <c r="V3809"/>
      <c r="W3809"/>
      <c r="X3809"/>
      <c r="Y3809"/>
      <c r="Z3809"/>
      <c r="AA3809"/>
      <c r="AB3809"/>
      <c r="AC3809"/>
    </row>
    <row r="3810" spans="11:29" x14ac:dyDescent="0.45">
      <c r="K3810"/>
      <c r="S3810"/>
      <c r="T3810"/>
      <c r="U3810"/>
      <c r="V3810"/>
      <c r="W3810"/>
      <c r="X3810"/>
      <c r="Y3810"/>
      <c r="Z3810"/>
      <c r="AA3810"/>
      <c r="AB3810"/>
      <c r="AC3810"/>
    </row>
    <row r="3811" spans="11:29" x14ac:dyDescent="0.45">
      <c r="K3811"/>
      <c r="S3811"/>
      <c r="T3811"/>
      <c r="U3811"/>
      <c r="V3811"/>
      <c r="W3811"/>
      <c r="X3811"/>
      <c r="Y3811"/>
      <c r="Z3811"/>
      <c r="AA3811"/>
      <c r="AB3811"/>
      <c r="AC3811"/>
    </row>
    <row r="3812" spans="11:29" x14ac:dyDescent="0.45">
      <c r="K3812"/>
      <c r="S3812"/>
      <c r="T3812"/>
      <c r="U3812"/>
      <c r="V3812"/>
      <c r="W3812"/>
      <c r="X3812"/>
      <c r="Y3812"/>
      <c r="Z3812"/>
      <c r="AA3812"/>
      <c r="AB3812"/>
      <c r="AC3812"/>
    </row>
    <row r="3813" spans="11:29" x14ac:dyDescent="0.45">
      <c r="K3813"/>
      <c r="S3813"/>
      <c r="T3813"/>
      <c r="U3813"/>
      <c r="V3813"/>
      <c r="W3813"/>
      <c r="X3813"/>
      <c r="Y3813"/>
      <c r="Z3813"/>
      <c r="AA3813"/>
      <c r="AB3813"/>
      <c r="AC3813"/>
    </row>
    <row r="3814" spans="11:29" x14ac:dyDescent="0.45">
      <c r="K3814"/>
      <c r="S3814"/>
      <c r="T3814"/>
      <c r="U3814"/>
      <c r="V3814"/>
      <c r="W3814"/>
      <c r="X3814"/>
      <c r="Y3814"/>
      <c r="Z3814"/>
      <c r="AA3814"/>
      <c r="AB3814"/>
      <c r="AC3814"/>
    </row>
    <row r="3815" spans="11:29" x14ac:dyDescent="0.45">
      <c r="K3815"/>
      <c r="S3815"/>
      <c r="T3815"/>
      <c r="U3815"/>
      <c r="V3815"/>
      <c r="W3815"/>
      <c r="X3815"/>
      <c r="Y3815"/>
      <c r="Z3815"/>
      <c r="AA3815"/>
      <c r="AB3815"/>
      <c r="AC3815"/>
    </row>
    <row r="3816" spans="11:29" x14ac:dyDescent="0.45">
      <c r="K3816"/>
      <c r="S3816"/>
      <c r="T3816"/>
      <c r="U3816"/>
      <c r="V3816"/>
      <c r="W3816"/>
      <c r="X3816"/>
      <c r="Y3816"/>
      <c r="Z3816"/>
      <c r="AA3816"/>
      <c r="AB3816"/>
      <c r="AC3816"/>
    </row>
    <row r="3817" spans="11:29" x14ac:dyDescent="0.45">
      <c r="K3817"/>
      <c r="S3817"/>
      <c r="T3817"/>
      <c r="U3817"/>
      <c r="V3817"/>
      <c r="W3817"/>
      <c r="X3817"/>
      <c r="Y3817"/>
      <c r="Z3817"/>
      <c r="AA3817"/>
      <c r="AB3817"/>
      <c r="AC3817"/>
    </row>
    <row r="3818" spans="11:29" x14ac:dyDescent="0.45">
      <c r="K3818"/>
      <c r="S3818"/>
      <c r="T3818"/>
      <c r="U3818"/>
      <c r="V3818"/>
      <c r="W3818"/>
      <c r="X3818"/>
      <c r="Y3818"/>
      <c r="Z3818"/>
      <c r="AA3818"/>
      <c r="AB3818"/>
      <c r="AC3818"/>
    </row>
    <row r="3819" spans="11:29" x14ac:dyDescent="0.45">
      <c r="K3819"/>
      <c r="S3819"/>
      <c r="T3819"/>
      <c r="U3819"/>
      <c r="V3819"/>
      <c r="W3819"/>
      <c r="X3819"/>
      <c r="Y3819"/>
      <c r="Z3819"/>
      <c r="AA3819"/>
      <c r="AB3819"/>
      <c r="AC3819"/>
    </row>
    <row r="3820" spans="11:29" x14ac:dyDescent="0.45">
      <c r="K3820"/>
      <c r="S3820"/>
      <c r="T3820"/>
      <c r="U3820"/>
      <c r="V3820"/>
      <c r="W3820"/>
      <c r="X3820"/>
      <c r="Y3820"/>
      <c r="Z3820"/>
      <c r="AA3820"/>
      <c r="AB3820"/>
      <c r="AC3820"/>
    </row>
    <row r="3821" spans="11:29" x14ac:dyDescent="0.45">
      <c r="K3821"/>
      <c r="S3821"/>
      <c r="T3821"/>
      <c r="U3821"/>
      <c r="V3821"/>
      <c r="W3821"/>
      <c r="X3821"/>
      <c r="Y3821"/>
      <c r="Z3821"/>
      <c r="AA3821"/>
      <c r="AB3821"/>
      <c r="AC3821"/>
    </row>
    <row r="3822" spans="11:29" x14ac:dyDescent="0.45">
      <c r="K3822"/>
      <c r="S3822"/>
      <c r="T3822"/>
      <c r="U3822"/>
      <c r="V3822"/>
      <c r="W3822"/>
      <c r="X3822"/>
      <c r="Y3822"/>
      <c r="Z3822"/>
      <c r="AA3822"/>
      <c r="AB3822"/>
      <c r="AC3822"/>
    </row>
    <row r="3823" spans="11:29" x14ac:dyDescent="0.45">
      <c r="K3823"/>
      <c r="S3823"/>
      <c r="T3823"/>
      <c r="U3823"/>
      <c r="V3823"/>
      <c r="W3823"/>
      <c r="X3823"/>
      <c r="Y3823"/>
      <c r="Z3823"/>
      <c r="AA3823"/>
      <c r="AB3823"/>
      <c r="AC3823"/>
    </row>
    <row r="3824" spans="11:29" x14ac:dyDescent="0.45">
      <c r="K3824"/>
      <c r="S3824"/>
      <c r="T3824"/>
      <c r="U3824"/>
      <c r="V3824"/>
      <c r="W3824"/>
      <c r="X3824"/>
      <c r="Y3824"/>
      <c r="Z3824"/>
      <c r="AA3824"/>
      <c r="AB3824"/>
      <c r="AC3824"/>
    </row>
    <row r="3825" spans="11:29" x14ac:dyDescent="0.45">
      <c r="K3825"/>
      <c r="S3825"/>
      <c r="T3825"/>
      <c r="U3825"/>
      <c r="V3825"/>
      <c r="W3825"/>
      <c r="X3825"/>
      <c r="Y3825"/>
      <c r="Z3825"/>
      <c r="AA3825"/>
      <c r="AB3825"/>
      <c r="AC3825"/>
    </row>
    <row r="3826" spans="11:29" x14ac:dyDescent="0.45">
      <c r="K3826"/>
      <c r="S3826"/>
      <c r="T3826"/>
      <c r="U3826"/>
      <c r="V3826"/>
      <c r="W3826"/>
      <c r="X3826"/>
      <c r="Y3826"/>
      <c r="Z3826"/>
      <c r="AA3826"/>
      <c r="AB3826"/>
      <c r="AC3826"/>
    </row>
    <row r="3827" spans="11:29" x14ac:dyDescent="0.45">
      <c r="K3827"/>
      <c r="S3827"/>
      <c r="T3827"/>
      <c r="U3827"/>
      <c r="V3827"/>
      <c r="W3827"/>
      <c r="X3827"/>
      <c r="Y3827"/>
      <c r="Z3827"/>
      <c r="AA3827"/>
      <c r="AB3827"/>
      <c r="AC3827"/>
    </row>
    <row r="3828" spans="11:29" x14ac:dyDescent="0.45">
      <c r="K3828"/>
      <c r="S3828"/>
      <c r="T3828"/>
      <c r="U3828"/>
      <c r="V3828"/>
      <c r="W3828"/>
      <c r="X3828"/>
      <c r="Y3828"/>
      <c r="Z3828"/>
      <c r="AA3828"/>
      <c r="AB3828"/>
      <c r="AC3828"/>
    </row>
    <row r="3829" spans="11:29" x14ac:dyDescent="0.45">
      <c r="K3829"/>
      <c r="S3829"/>
      <c r="T3829"/>
      <c r="U3829"/>
      <c r="V3829"/>
      <c r="W3829"/>
      <c r="X3829"/>
      <c r="Y3829"/>
      <c r="Z3829"/>
      <c r="AA3829"/>
      <c r="AB3829"/>
      <c r="AC3829"/>
    </row>
    <row r="3830" spans="11:29" x14ac:dyDescent="0.45">
      <c r="K3830"/>
      <c r="S3830"/>
      <c r="T3830"/>
      <c r="U3830"/>
      <c r="V3830"/>
      <c r="W3830"/>
      <c r="X3830"/>
      <c r="Y3830"/>
      <c r="Z3830"/>
      <c r="AA3830"/>
      <c r="AB3830"/>
      <c r="AC3830"/>
    </row>
    <row r="3831" spans="11:29" x14ac:dyDescent="0.45">
      <c r="K3831"/>
      <c r="S3831"/>
      <c r="T3831"/>
      <c r="U3831"/>
      <c r="V3831"/>
      <c r="W3831"/>
      <c r="X3831"/>
      <c r="Y3831"/>
      <c r="Z3831"/>
      <c r="AA3831"/>
      <c r="AB3831"/>
      <c r="AC3831"/>
    </row>
    <row r="3832" spans="11:29" x14ac:dyDescent="0.45">
      <c r="K3832"/>
      <c r="S3832"/>
      <c r="T3832"/>
      <c r="U3832"/>
      <c r="V3832"/>
      <c r="W3832"/>
      <c r="X3832"/>
      <c r="Y3832"/>
      <c r="Z3832"/>
      <c r="AA3832"/>
      <c r="AB3832"/>
      <c r="AC3832"/>
    </row>
    <row r="3833" spans="11:29" x14ac:dyDescent="0.45">
      <c r="K3833"/>
      <c r="S3833"/>
      <c r="T3833"/>
      <c r="U3833"/>
      <c r="V3833"/>
      <c r="W3833"/>
      <c r="X3833"/>
      <c r="Y3833"/>
      <c r="Z3833"/>
      <c r="AA3833"/>
      <c r="AB3833"/>
      <c r="AC3833"/>
    </row>
    <row r="3834" spans="11:29" x14ac:dyDescent="0.45">
      <c r="K3834"/>
      <c r="S3834"/>
      <c r="T3834"/>
      <c r="U3834"/>
      <c r="V3834"/>
      <c r="W3834"/>
      <c r="X3834"/>
      <c r="Y3834"/>
      <c r="Z3834"/>
      <c r="AA3834"/>
      <c r="AB3834"/>
      <c r="AC3834"/>
    </row>
    <row r="3835" spans="11:29" x14ac:dyDescent="0.45">
      <c r="K3835"/>
      <c r="S3835"/>
      <c r="T3835"/>
      <c r="U3835"/>
      <c r="V3835"/>
      <c r="W3835"/>
      <c r="X3835"/>
      <c r="Y3835"/>
      <c r="Z3835"/>
      <c r="AA3835"/>
      <c r="AB3835"/>
      <c r="AC3835"/>
    </row>
    <row r="3836" spans="11:29" x14ac:dyDescent="0.45">
      <c r="K3836"/>
      <c r="S3836"/>
      <c r="T3836"/>
      <c r="U3836"/>
      <c r="V3836"/>
      <c r="W3836"/>
      <c r="X3836"/>
      <c r="Y3836"/>
      <c r="Z3836"/>
      <c r="AA3836"/>
      <c r="AB3836"/>
      <c r="AC3836"/>
    </row>
    <row r="3837" spans="11:29" x14ac:dyDescent="0.45">
      <c r="K3837"/>
      <c r="S3837"/>
      <c r="T3837"/>
      <c r="U3837"/>
      <c r="V3837"/>
      <c r="W3837"/>
      <c r="X3837"/>
      <c r="Y3837"/>
      <c r="Z3837"/>
      <c r="AA3837"/>
      <c r="AB3837"/>
      <c r="AC3837"/>
    </row>
    <row r="3838" spans="11:29" x14ac:dyDescent="0.45">
      <c r="K3838"/>
      <c r="S3838"/>
      <c r="T3838"/>
      <c r="U3838"/>
      <c r="V3838"/>
      <c r="W3838"/>
      <c r="X3838"/>
      <c r="Y3838"/>
      <c r="Z3838"/>
      <c r="AA3838"/>
      <c r="AB3838"/>
      <c r="AC3838"/>
    </row>
    <row r="3839" spans="11:29" x14ac:dyDescent="0.45">
      <c r="K3839"/>
      <c r="S3839"/>
      <c r="T3839"/>
      <c r="U3839"/>
      <c r="V3839"/>
      <c r="W3839"/>
      <c r="X3839"/>
      <c r="Y3839"/>
      <c r="Z3839"/>
      <c r="AA3839"/>
      <c r="AB3839"/>
      <c r="AC3839"/>
    </row>
    <row r="3840" spans="11:29" x14ac:dyDescent="0.45">
      <c r="K3840"/>
      <c r="S3840"/>
      <c r="T3840"/>
      <c r="U3840"/>
      <c r="V3840"/>
      <c r="W3840"/>
      <c r="X3840"/>
      <c r="Y3840"/>
      <c r="Z3840"/>
      <c r="AA3840"/>
      <c r="AB3840"/>
      <c r="AC3840"/>
    </row>
    <row r="3841" spans="11:29" x14ac:dyDescent="0.45">
      <c r="K3841"/>
      <c r="S3841"/>
      <c r="T3841"/>
      <c r="U3841"/>
      <c r="V3841"/>
      <c r="W3841"/>
      <c r="X3841"/>
      <c r="Y3841"/>
      <c r="Z3841"/>
      <c r="AA3841"/>
      <c r="AB3841"/>
      <c r="AC3841"/>
    </row>
    <row r="3842" spans="11:29" x14ac:dyDescent="0.45">
      <c r="K3842"/>
      <c r="S3842"/>
      <c r="T3842"/>
      <c r="U3842"/>
      <c r="V3842"/>
      <c r="W3842"/>
      <c r="X3842"/>
      <c r="Y3842"/>
      <c r="Z3842"/>
      <c r="AA3842"/>
      <c r="AB3842"/>
      <c r="AC3842"/>
    </row>
    <row r="3843" spans="11:29" x14ac:dyDescent="0.45">
      <c r="K3843"/>
      <c r="S3843"/>
      <c r="T3843"/>
      <c r="U3843"/>
      <c r="V3843"/>
      <c r="W3843"/>
      <c r="X3843"/>
      <c r="Y3843"/>
      <c r="Z3843"/>
      <c r="AA3843"/>
      <c r="AB3843"/>
      <c r="AC3843"/>
    </row>
    <row r="3844" spans="11:29" x14ac:dyDescent="0.45">
      <c r="K3844"/>
      <c r="S3844"/>
      <c r="T3844"/>
      <c r="U3844"/>
      <c r="V3844"/>
      <c r="W3844"/>
      <c r="X3844"/>
      <c r="Y3844"/>
      <c r="Z3844"/>
      <c r="AA3844"/>
      <c r="AB3844"/>
      <c r="AC3844"/>
    </row>
    <row r="3845" spans="11:29" x14ac:dyDescent="0.45">
      <c r="K3845"/>
      <c r="S3845"/>
      <c r="T3845"/>
      <c r="U3845"/>
      <c r="V3845"/>
      <c r="W3845"/>
      <c r="X3845"/>
      <c r="Y3845"/>
      <c r="Z3845"/>
      <c r="AA3845"/>
      <c r="AB3845"/>
      <c r="AC3845"/>
    </row>
    <row r="3846" spans="11:29" x14ac:dyDescent="0.45">
      <c r="K3846"/>
      <c r="S3846"/>
      <c r="T3846"/>
      <c r="U3846"/>
      <c r="V3846"/>
      <c r="W3846"/>
      <c r="X3846"/>
      <c r="Y3846"/>
      <c r="Z3846"/>
      <c r="AA3846"/>
      <c r="AB3846"/>
      <c r="AC3846"/>
    </row>
    <row r="3847" spans="11:29" x14ac:dyDescent="0.45">
      <c r="K3847"/>
      <c r="S3847"/>
      <c r="T3847"/>
      <c r="U3847"/>
      <c r="V3847"/>
      <c r="W3847"/>
      <c r="X3847"/>
      <c r="Y3847"/>
      <c r="Z3847"/>
      <c r="AA3847"/>
      <c r="AB3847"/>
      <c r="AC3847"/>
    </row>
    <row r="3848" spans="11:29" x14ac:dyDescent="0.45">
      <c r="K3848"/>
      <c r="S3848"/>
      <c r="T3848"/>
      <c r="U3848"/>
      <c r="V3848"/>
      <c r="W3848"/>
      <c r="X3848"/>
      <c r="Y3848"/>
      <c r="Z3848"/>
      <c r="AA3848"/>
      <c r="AB3848"/>
      <c r="AC3848"/>
    </row>
    <row r="3849" spans="11:29" x14ac:dyDescent="0.45">
      <c r="K3849"/>
      <c r="S3849"/>
      <c r="T3849"/>
      <c r="U3849"/>
      <c r="V3849"/>
      <c r="W3849"/>
      <c r="X3849"/>
      <c r="Y3849"/>
      <c r="Z3849"/>
      <c r="AA3849"/>
      <c r="AB3849"/>
      <c r="AC3849"/>
    </row>
    <row r="3850" spans="11:29" x14ac:dyDescent="0.45">
      <c r="K3850"/>
      <c r="S3850"/>
      <c r="T3850"/>
      <c r="U3850"/>
      <c r="V3850"/>
      <c r="W3850"/>
      <c r="X3850"/>
      <c r="Y3850"/>
      <c r="Z3850"/>
      <c r="AA3850"/>
      <c r="AB3850"/>
      <c r="AC3850"/>
    </row>
    <row r="3851" spans="11:29" x14ac:dyDescent="0.45">
      <c r="K3851"/>
      <c r="S3851"/>
      <c r="T3851"/>
      <c r="U3851"/>
      <c r="V3851"/>
      <c r="W3851"/>
      <c r="X3851"/>
      <c r="Y3851"/>
      <c r="Z3851"/>
      <c r="AA3851"/>
      <c r="AB3851"/>
      <c r="AC3851"/>
    </row>
    <row r="3852" spans="11:29" x14ac:dyDescent="0.45">
      <c r="K3852"/>
      <c r="S3852"/>
      <c r="T3852"/>
      <c r="U3852"/>
      <c r="V3852"/>
      <c r="W3852"/>
      <c r="X3852"/>
      <c r="Y3852"/>
      <c r="Z3852"/>
      <c r="AA3852"/>
      <c r="AB3852"/>
      <c r="AC3852"/>
    </row>
    <row r="3853" spans="11:29" x14ac:dyDescent="0.45">
      <c r="K3853"/>
      <c r="S3853"/>
      <c r="T3853"/>
      <c r="U3853"/>
      <c r="V3853"/>
      <c r="W3853"/>
      <c r="X3853"/>
      <c r="Y3853"/>
      <c r="Z3853"/>
      <c r="AA3853"/>
      <c r="AB3853"/>
      <c r="AC3853"/>
    </row>
    <row r="3854" spans="11:29" x14ac:dyDescent="0.45">
      <c r="K3854"/>
      <c r="S3854"/>
      <c r="T3854"/>
      <c r="U3854"/>
      <c r="V3854"/>
      <c r="W3854"/>
      <c r="X3854"/>
      <c r="Y3854"/>
      <c r="Z3854"/>
      <c r="AA3854"/>
      <c r="AB3854"/>
      <c r="AC3854"/>
    </row>
    <row r="3855" spans="11:29" x14ac:dyDescent="0.45">
      <c r="K3855"/>
      <c r="S3855"/>
      <c r="T3855"/>
      <c r="U3855"/>
      <c r="V3855"/>
      <c r="W3855"/>
      <c r="X3855"/>
      <c r="Y3855"/>
      <c r="Z3855"/>
      <c r="AA3855"/>
      <c r="AB3855"/>
      <c r="AC3855"/>
    </row>
    <row r="3856" spans="11:29" x14ac:dyDescent="0.45">
      <c r="K3856"/>
      <c r="S3856"/>
      <c r="T3856"/>
      <c r="U3856"/>
      <c r="V3856"/>
      <c r="W3856"/>
      <c r="X3856"/>
      <c r="Y3856"/>
      <c r="Z3856"/>
      <c r="AA3856"/>
      <c r="AB3856"/>
      <c r="AC3856"/>
    </row>
    <row r="3857" spans="11:29" x14ac:dyDescent="0.45">
      <c r="K3857"/>
      <c r="S3857"/>
      <c r="T3857"/>
      <c r="U3857"/>
      <c r="V3857"/>
      <c r="W3857"/>
      <c r="X3857"/>
      <c r="Y3857"/>
      <c r="Z3857"/>
      <c r="AA3857"/>
      <c r="AB3857"/>
      <c r="AC3857"/>
    </row>
    <row r="3858" spans="11:29" x14ac:dyDescent="0.45">
      <c r="K3858"/>
      <c r="S3858"/>
      <c r="T3858"/>
      <c r="U3858"/>
      <c r="V3858"/>
      <c r="W3858"/>
      <c r="X3858"/>
      <c r="Y3858"/>
      <c r="Z3858"/>
      <c r="AA3858"/>
      <c r="AB3858"/>
      <c r="AC3858"/>
    </row>
    <row r="3859" spans="11:29" x14ac:dyDescent="0.45">
      <c r="K3859"/>
      <c r="S3859"/>
      <c r="T3859"/>
      <c r="U3859"/>
      <c r="V3859"/>
      <c r="W3859"/>
      <c r="X3859"/>
      <c r="Y3859"/>
      <c r="Z3859"/>
      <c r="AA3859"/>
      <c r="AB3859"/>
      <c r="AC3859"/>
    </row>
    <row r="3860" spans="11:29" x14ac:dyDescent="0.45">
      <c r="K3860"/>
      <c r="S3860"/>
      <c r="T3860"/>
      <c r="U3860"/>
      <c r="V3860"/>
      <c r="W3860"/>
      <c r="X3860"/>
      <c r="Y3860"/>
      <c r="Z3860"/>
      <c r="AA3860"/>
      <c r="AB3860"/>
      <c r="AC3860"/>
    </row>
    <row r="3861" spans="11:29" x14ac:dyDescent="0.45">
      <c r="K3861"/>
      <c r="S3861"/>
      <c r="T3861"/>
      <c r="U3861"/>
      <c r="V3861"/>
      <c r="W3861"/>
      <c r="X3861"/>
      <c r="Y3861"/>
      <c r="Z3861"/>
      <c r="AA3861"/>
      <c r="AB3861"/>
      <c r="AC3861"/>
    </row>
    <row r="3862" spans="11:29" x14ac:dyDescent="0.45">
      <c r="K3862"/>
      <c r="S3862"/>
      <c r="T3862"/>
      <c r="U3862"/>
      <c r="V3862"/>
      <c r="W3862"/>
      <c r="X3862"/>
      <c r="Y3862"/>
      <c r="Z3862"/>
      <c r="AA3862"/>
      <c r="AB3862"/>
      <c r="AC3862"/>
    </row>
    <row r="3863" spans="11:29" x14ac:dyDescent="0.45">
      <c r="K3863"/>
      <c r="S3863"/>
      <c r="T3863"/>
      <c r="U3863"/>
      <c r="V3863"/>
      <c r="W3863"/>
      <c r="X3863"/>
      <c r="Y3863"/>
      <c r="Z3863"/>
      <c r="AA3863"/>
      <c r="AB3863"/>
      <c r="AC3863"/>
    </row>
    <row r="3864" spans="11:29" x14ac:dyDescent="0.45">
      <c r="K3864"/>
      <c r="S3864"/>
      <c r="T3864"/>
      <c r="U3864"/>
      <c r="V3864"/>
      <c r="W3864"/>
      <c r="X3864"/>
      <c r="Y3864"/>
      <c r="Z3864"/>
      <c r="AA3864"/>
      <c r="AB3864"/>
      <c r="AC3864"/>
    </row>
    <row r="3865" spans="11:29" x14ac:dyDescent="0.45">
      <c r="K3865"/>
      <c r="S3865"/>
      <c r="T3865"/>
      <c r="U3865"/>
      <c r="V3865"/>
      <c r="W3865"/>
      <c r="X3865"/>
      <c r="Y3865"/>
      <c r="Z3865"/>
      <c r="AA3865"/>
      <c r="AB3865"/>
      <c r="AC3865"/>
    </row>
    <row r="3866" spans="11:29" x14ac:dyDescent="0.45">
      <c r="K3866"/>
      <c r="S3866"/>
      <c r="T3866"/>
      <c r="U3866"/>
      <c r="V3866"/>
      <c r="W3866"/>
      <c r="X3866"/>
      <c r="Y3866"/>
      <c r="Z3866"/>
      <c r="AA3866"/>
      <c r="AB3866"/>
      <c r="AC3866"/>
    </row>
    <row r="3867" spans="11:29" x14ac:dyDescent="0.45">
      <c r="K3867"/>
      <c r="S3867"/>
      <c r="T3867"/>
      <c r="U3867"/>
      <c r="V3867"/>
      <c r="W3867"/>
      <c r="X3867"/>
      <c r="Y3867"/>
      <c r="Z3867"/>
      <c r="AA3867"/>
      <c r="AB3867"/>
      <c r="AC3867"/>
    </row>
    <row r="3868" spans="11:29" x14ac:dyDescent="0.45">
      <c r="K3868"/>
      <c r="S3868"/>
      <c r="T3868"/>
      <c r="U3868"/>
      <c r="V3868"/>
      <c r="W3868"/>
      <c r="X3868"/>
      <c r="Y3868"/>
      <c r="Z3868"/>
      <c r="AA3868"/>
      <c r="AB3868"/>
      <c r="AC3868"/>
    </row>
    <row r="3869" spans="11:29" x14ac:dyDescent="0.45">
      <c r="K3869"/>
      <c r="S3869"/>
      <c r="T3869"/>
      <c r="U3869"/>
      <c r="V3869"/>
      <c r="W3869"/>
      <c r="X3869"/>
      <c r="Y3869"/>
      <c r="Z3869"/>
      <c r="AA3869"/>
      <c r="AB3869"/>
      <c r="AC3869"/>
    </row>
    <row r="3870" spans="11:29" x14ac:dyDescent="0.45">
      <c r="K3870"/>
      <c r="S3870"/>
      <c r="T3870"/>
      <c r="U3870"/>
      <c r="V3870"/>
      <c r="W3870"/>
      <c r="X3870"/>
      <c r="Y3870"/>
      <c r="Z3870"/>
      <c r="AA3870"/>
      <c r="AB3870"/>
      <c r="AC3870"/>
    </row>
    <row r="3871" spans="11:29" x14ac:dyDescent="0.45">
      <c r="K3871"/>
      <c r="S3871"/>
      <c r="T3871"/>
      <c r="U3871"/>
      <c r="V3871"/>
      <c r="W3871"/>
      <c r="X3871"/>
      <c r="Y3871"/>
      <c r="Z3871"/>
      <c r="AA3871"/>
      <c r="AB3871"/>
      <c r="AC3871"/>
    </row>
    <row r="3872" spans="11:29" x14ac:dyDescent="0.45">
      <c r="K3872"/>
      <c r="S3872"/>
      <c r="T3872"/>
      <c r="U3872"/>
      <c r="V3872"/>
      <c r="W3872"/>
      <c r="X3872"/>
      <c r="Y3872"/>
      <c r="Z3872"/>
      <c r="AA3872"/>
      <c r="AB3872"/>
      <c r="AC3872"/>
    </row>
    <row r="3873" spans="11:29" x14ac:dyDescent="0.45">
      <c r="K3873"/>
      <c r="S3873"/>
      <c r="T3873"/>
      <c r="U3873"/>
      <c r="V3873"/>
      <c r="W3873"/>
      <c r="X3873"/>
      <c r="Y3873"/>
      <c r="Z3873"/>
      <c r="AA3873"/>
      <c r="AB3873"/>
      <c r="AC3873"/>
    </row>
    <row r="3874" spans="11:29" x14ac:dyDescent="0.45">
      <c r="K3874"/>
      <c r="S3874"/>
      <c r="T3874"/>
      <c r="U3874"/>
      <c r="V3874"/>
      <c r="W3874"/>
      <c r="X3874"/>
      <c r="Y3874"/>
      <c r="Z3874"/>
      <c r="AA3874"/>
      <c r="AB3874"/>
      <c r="AC3874"/>
    </row>
    <row r="3875" spans="11:29" x14ac:dyDescent="0.45">
      <c r="K3875"/>
      <c r="S3875"/>
      <c r="T3875"/>
      <c r="U3875"/>
      <c r="V3875"/>
      <c r="W3875"/>
      <c r="X3875"/>
      <c r="Y3875"/>
      <c r="Z3875"/>
      <c r="AA3875"/>
      <c r="AB3875"/>
      <c r="AC3875"/>
    </row>
    <row r="3876" spans="11:29" x14ac:dyDescent="0.45">
      <c r="K3876"/>
      <c r="S3876"/>
      <c r="T3876"/>
      <c r="U3876"/>
      <c r="V3876"/>
      <c r="W3876"/>
      <c r="X3876"/>
      <c r="Y3876"/>
      <c r="Z3876"/>
      <c r="AA3876"/>
      <c r="AB3876"/>
      <c r="AC3876"/>
    </row>
    <row r="3877" spans="11:29" x14ac:dyDescent="0.45">
      <c r="K3877"/>
      <c r="S3877"/>
      <c r="T3877"/>
      <c r="U3877"/>
      <c r="V3877"/>
      <c r="W3877"/>
      <c r="X3877"/>
      <c r="Y3877"/>
      <c r="Z3877"/>
      <c r="AA3877"/>
      <c r="AB3877"/>
      <c r="AC3877"/>
    </row>
    <row r="3878" spans="11:29" x14ac:dyDescent="0.45">
      <c r="K3878"/>
      <c r="S3878"/>
      <c r="T3878"/>
      <c r="U3878"/>
      <c r="V3878"/>
      <c r="W3878"/>
      <c r="X3878"/>
      <c r="Y3878"/>
      <c r="Z3878"/>
      <c r="AA3878"/>
      <c r="AB3878"/>
      <c r="AC3878"/>
    </row>
    <row r="3879" spans="11:29" x14ac:dyDescent="0.45">
      <c r="K3879"/>
      <c r="S3879"/>
      <c r="T3879"/>
      <c r="U3879"/>
      <c r="V3879"/>
      <c r="W3879"/>
      <c r="X3879"/>
      <c r="Y3879"/>
      <c r="Z3879"/>
      <c r="AA3879"/>
      <c r="AB3879"/>
      <c r="AC3879"/>
    </row>
    <row r="3880" spans="11:29" x14ac:dyDescent="0.45">
      <c r="K3880"/>
      <c r="S3880"/>
      <c r="T3880"/>
      <c r="U3880"/>
      <c r="V3880"/>
      <c r="W3880"/>
      <c r="X3880"/>
      <c r="Y3880"/>
      <c r="Z3880"/>
      <c r="AA3880"/>
      <c r="AB3880"/>
      <c r="AC3880"/>
    </row>
    <row r="3881" spans="11:29" x14ac:dyDescent="0.45">
      <c r="K3881"/>
      <c r="S3881"/>
      <c r="T3881"/>
      <c r="U3881"/>
      <c r="V3881"/>
      <c r="W3881"/>
      <c r="X3881"/>
      <c r="Y3881"/>
      <c r="Z3881"/>
      <c r="AA3881"/>
      <c r="AB3881"/>
      <c r="AC3881"/>
    </row>
    <row r="3882" spans="11:29" x14ac:dyDescent="0.45">
      <c r="K3882"/>
      <c r="S3882"/>
      <c r="T3882"/>
      <c r="U3882"/>
      <c r="V3882"/>
      <c r="W3882"/>
      <c r="X3882"/>
      <c r="Y3882"/>
      <c r="Z3882"/>
      <c r="AA3882"/>
      <c r="AB3882"/>
      <c r="AC3882"/>
    </row>
    <row r="3883" spans="11:29" x14ac:dyDescent="0.45">
      <c r="K3883"/>
      <c r="S3883"/>
      <c r="T3883"/>
      <c r="U3883"/>
      <c r="V3883"/>
      <c r="W3883"/>
      <c r="X3883"/>
      <c r="Y3883"/>
      <c r="Z3883"/>
      <c r="AA3883"/>
      <c r="AB3883"/>
      <c r="AC3883"/>
    </row>
    <row r="3884" spans="11:29" x14ac:dyDescent="0.45">
      <c r="K3884"/>
      <c r="S3884"/>
      <c r="T3884"/>
      <c r="U3884"/>
      <c r="V3884"/>
      <c r="W3884"/>
      <c r="X3884"/>
      <c r="Y3884"/>
      <c r="Z3884"/>
      <c r="AA3884"/>
      <c r="AB3884"/>
      <c r="AC3884"/>
    </row>
    <row r="3885" spans="11:29" x14ac:dyDescent="0.45">
      <c r="K3885"/>
      <c r="S3885"/>
      <c r="T3885"/>
      <c r="U3885"/>
      <c r="V3885"/>
      <c r="W3885"/>
      <c r="X3885"/>
      <c r="Y3885"/>
      <c r="Z3885"/>
      <c r="AA3885"/>
      <c r="AB3885"/>
      <c r="AC3885"/>
    </row>
    <row r="3886" spans="11:29" x14ac:dyDescent="0.45">
      <c r="K3886"/>
      <c r="S3886"/>
      <c r="T3886"/>
      <c r="U3886"/>
      <c r="V3886"/>
      <c r="W3886"/>
      <c r="X3886"/>
      <c r="Y3886"/>
      <c r="Z3886"/>
      <c r="AA3886"/>
      <c r="AB3886"/>
      <c r="AC3886"/>
    </row>
    <row r="3887" spans="11:29" x14ac:dyDescent="0.45">
      <c r="K3887"/>
      <c r="S3887"/>
      <c r="T3887"/>
      <c r="U3887"/>
      <c r="V3887"/>
      <c r="W3887"/>
      <c r="X3887"/>
      <c r="Y3887"/>
      <c r="Z3887"/>
      <c r="AA3887"/>
      <c r="AB3887"/>
      <c r="AC3887"/>
    </row>
    <row r="3888" spans="11:29" x14ac:dyDescent="0.45">
      <c r="K3888"/>
      <c r="S3888"/>
      <c r="T3888"/>
      <c r="U3888"/>
      <c r="V3888"/>
      <c r="W3888"/>
      <c r="X3888"/>
      <c r="Y3888"/>
      <c r="Z3888"/>
      <c r="AA3888"/>
      <c r="AB3888"/>
      <c r="AC3888"/>
    </row>
    <row r="3889" spans="11:29" x14ac:dyDescent="0.45">
      <c r="K3889"/>
      <c r="S3889"/>
      <c r="T3889"/>
      <c r="U3889"/>
      <c r="V3889"/>
      <c r="W3889"/>
      <c r="X3889"/>
      <c r="Y3889"/>
      <c r="Z3889"/>
      <c r="AA3889"/>
      <c r="AB3889"/>
      <c r="AC3889"/>
    </row>
    <row r="3890" spans="11:29" x14ac:dyDescent="0.45">
      <c r="K3890"/>
      <c r="S3890"/>
      <c r="T3890"/>
      <c r="U3890"/>
      <c r="V3890"/>
      <c r="W3890"/>
      <c r="X3890"/>
      <c r="Y3890"/>
      <c r="Z3890"/>
      <c r="AA3890"/>
      <c r="AB3890"/>
      <c r="AC3890"/>
    </row>
    <row r="3891" spans="11:29" x14ac:dyDescent="0.45">
      <c r="K3891"/>
      <c r="S3891"/>
      <c r="T3891"/>
      <c r="U3891"/>
      <c r="V3891"/>
      <c r="W3891"/>
      <c r="X3891"/>
      <c r="Y3891"/>
      <c r="Z3891"/>
      <c r="AA3891"/>
      <c r="AB3891"/>
      <c r="AC3891"/>
    </row>
    <row r="3892" spans="11:29" x14ac:dyDescent="0.45">
      <c r="K3892"/>
      <c r="S3892"/>
      <c r="T3892"/>
      <c r="U3892"/>
      <c r="V3892"/>
      <c r="W3892"/>
      <c r="X3892"/>
      <c r="Y3892"/>
      <c r="Z3892"/>
      <c r="AA3892"/>
      <c r="AB3892"/>
      <c r="AC3892"/>
    </row>
    <row r="3893" spans="11:29" x14ac:dyDescent="0.45">
      <c r="K3893"/>
      <c r="S3893"/>
      <c r="T3893"/>
      <c r="U3893"/>
      <c r="V3893"/>
      <c r="W3893"/>
      <c r="X3893"/>
      <c r="Y3893"/>
      <c r="Z3893"/>
      <c r="AA3893"/>
      <c r="AB3893"/>
      <c r="AC3893"/>
    </row>
    <row r="3894" spans="11:29" x14ac:dyDescent="0.45">
      <c r="K3894"/>
      <c r="S3894"/>
      <c r="T3894"/>
      <c r="U3894"/>
      <c r="V3894"/>
      <c r="W3894"/>
      <c r="X3894"/>
      <c r="Y3894"/>
      <c r="Z3894"/>
      <c r="AA3894"/>
      <c r="AB3894"/>
      <c r="AC3894"/>
    </row>
    <row r="3895" spans="11:29" x14ac:dyDescent="0.45">
      <c r="K3895"/>
      <c r="S3895"/>
      <c r="T3895"/>
      <c r="U3895"/>
      <c r="V3895"/>
      <c r="W3895"/>
      <c r="X3895"/>
      <c r="Y3895"/>
      <c r="Z3895"/>
      <c r="AA3895"/>
      <c r="AB3895"/>
      <c r="AC3895"/>
    </row>
    <row r="3896" spans="11:29" x14ac:dyDescent="0.45">
      <c r="K3896"/>
      <c r="S3896"/>
      <c r="T3896"/>
      <c r="U3896"/>
      <c r="V3896"/>
      <c r="W3896"/>
      <c r="X3896"/>
      <c r="Y3896"/>
      <c r="Z3896"/>
      <c r="AA3896"/>
      <c r="AB3896"/>
      <c r="AC3896"/>
    </row>
    <row r="3897" spans="11:29" x14ac:dyDescent="0.45">
      <c r="K3897"/>
      <c r="S3897"/>
      <c r="T3897"/>
      <c r="U3897"/>
      <c r="V3897"/>
      <c r="W3897"/>
      <c r="X3897"/>
      <c r="Y3897"/>
      <c r="Z3897"/>
      <c r="AA3897"/>
      <c r="AB3897"/>
      <c r="AC3897"/>
    </row>
    <row r="3898" spans="11:29" x14ac:dyDescent="0.45">
      <c r="K3898"/>
      <c r="S3898"/>
      <c r="T3898"/>
      <c r="U3898"/>
      <c r="V3898"/>
      <c r="W3898"/>
      <c r="X3898"/>
      <c r="Y3898"/>
      <c r="Z3898"/>
      <c r="AA3898"/>
      <c r="AB3898"/>
      <c r="AC3898"/>
    </row>
    <row r="3899" spans="11:29" x14ac:dyDescent="0.45">
      <c r="K3899"/>
      <c r="S3899"/>
      <c r="T3899"/>
      <c r="U3899"/>
      <c r="V3899"/>
      <c r="W3899"/>
      <c r="X3899"/>
      <c r="Y3899"/>
      <c r="Z3899"/>
      <c r="AA3899"/>
      <c r="AB3899"/>
      <c r="AC3899"/>
    </row>
    <row r="3900" spans="11:29" x14ac:dyDescent="0.45">
      <c r="K3900"/>
      <c r="S3900"/>
      <c r="T3900"/>
      <c r="U3900"/>
      <c r="V3900"/>
      <c r="W3900"/>
      <c r="X3900"/>
      <c r="Y3900"/>
      <c r="Z3900"/>
      <c r="AA3900"/>
      <c r="AB3900"/>
      <c r="AC3900"/>
    </row>
    <row r="3901" spans="11:29" x14ac:dyDescent="0.45">
      <c r="K3901"/>
      <c r="S3901"/>
      <c r="T3901"/>
      <c r="U3901"/>
      <c r="V3901"/>
      <c r="W3901"/>
      <c r="X3901"/>
      <c r="Y3901"/>
      <c r="Z3901"/>
      <c r="AA3901"/>
      <c r="AB3901"/>
      <c r="AC3901"/>
    </row>
    <row r="3902" spans="11:29" x14ac:dyDescent="0.45">
      <c r="K3902"/>
      <c r="S3902"/>
      <c r="T3902"/>
      <c r="U3902"/>
      <c r="V3902"/>
      <c r="W3902"/>
      <c r="X3902"/>
      <c r="Y3902"/>
      <c r="Z3902"/>
      <c r="AA3902"/>
      <c r="AB3902"/>
      <c r="AC3902"/>
    </row>
    <row r="3903" spans="11:29" x14ac:dyDescent="0.45">
      <c r="K3903"/>
      <c r="S3903"/>
      <c r="T3903"/>
      <c r="U3903"/>
      <c r="V3903"/>
      <c r="W3903"/>
      <c r="X3903"/>
      <c r="Y3903"/>
      <c r="Z3903"/>
      <c r="AA3903"/>
      <c r="AB3903"/>
      <c r="AC3903"/>
    </row>
    <row r="3904" spans="11:29" x14ac:dyDescent="0.45">
      <c r="K3904"/>
      <c r="S3904"/>
      <c r="T3904"/>
      <c r="U3904"/>
      <c r="V3904"/>
      <c r="W3904"/>
      <c r="X3904"/>
      <c r="Y3904"/>
      <c r="Z3904"/>
      <c r="AA3904"/>
      <c r="AB3904"/>
      <c r="AC3904"/>
    </row>
    <row r="3905" spans="11:29" x14ac:dyDescent="0.45">
      <c r="K3905"/>
      <c r="S3905"/>
      <c r="T3905"/>
      <c r="U3905"/>
      <c r="V3905"/>
      <c r="W3905"/>
      <c r="X3905"/>
      <c r="Y3905"/>
      <c r="Z3905"/>
      <c r="AA3905"/>
      <c r="AB3905"/>
      <c r="AC3905"/>
    </row>
    <row r="3906" spans="11:29" x14ac:dyDescent="0.45">
      <c r="K3906"/>
      <c r="S3906"/>
      <c r="T3906"/>
      <c r="U3906"/>
      <c r="V3906"/>
      <c r="W3906"/>
      <c r="X3906"/>
      <c r="Y3906"/>
      <c r="Z3906"/>
      <c r="AA3906"/>
      <c r="AB3906"/>
      <c r="AC3906"/>
    </row>
    <row r="3907" spans="11:29" x14ac:dyDescent="0.45">
      <c r="K3907"/>
      <c r="S3907"/>
      <c r="T3907"/>
      <c r="U3907"/>
      <c r="V3907"/>
      <c r="W3907"/>
      <c r="X3907"/>
      <c r="Y3907"/>
      <c r="Z3907"/>
      <c r="AA3907"/>
      <c r="AB3907"/>
      <c r="AC3907"/>
    </row>
    <row r="3908" spans="11:29" x14ac:dyDescent="0.45">
      <c r="K3908"/>
      <c r="S3908"/>
      <c r="T3908"/>
      <c r="U3908"/>
      <c r="V3908"/>
      <c r="W3908"/>
      <c r="X3908"/>
      <c r="Y3908"/>
      <c r="Z3908"/>
      <c r="AA3908"/>
      <c r="AB3908"/>
      <c r="AC3908"/>
    </row>
    <row r="3909" spans="11:29" x14ac:dyDescent="0.45">
      <c r="K3909"/>
      <c r="S3909"/>
      <c r="T3909"/>
      <c r="U3909"/>
      <c r="V3909"/>
      <c r="W3909"/>
      <c r="X3909"/>
      <c r="Y3909"/>
      <c r="Z3909"/>
      <c r="AA3909"/>
      <c r="AB3909"/>
      <c r="AC3909"/>
    </row>
    <row r="3910" spans="11:29" x14ac:dyDescent="0.45">
      <c r="K3910"/>
      <c r="S3910"/>
      <c r="T3910"/>
      <c r="U3910"/>
      <c r="V3910"/>
      <c r="W3910"/>
      <c r="X3910"/>
      <c r="Y3910"/>
      <c r="Z3910"/>
      <c r="AA3910"/>
      <c r="AB3910"/>
      <c r="AC3910"/>
    </row>
    <row r="3911" spans="11:29" x14ac:dyDescent="0.45">
      <c r="K3911"/>
      <c r="S3911"/>
      <c r="T3911"/>
      <c r="U3911"/>
      <c r="V3911"/>
      <c r="W3911"/>
      <c r="X3911"/>
      <c r="Y3911"/>
      <c r="Z3911"/>
      <c r="AA3911"/>
      <c r="AB3911"/>
      <c r="AC3911"/>
    </row>
    <row r="3912" spans="11:29" x14ac:dyDescent="0.45">
      <c r="K3912"/>
      <c r="S3912"/>
      <c r="T3912"/>
      <c r="U3912"/>
      <c r="V3912"/>
      <c r="W3912"/>
      <c r="X3912"/>
      <c r="Y3912"/>
      <c r="Z3912"/>
      <c r="AA3912"/>
      <c r="AB3912"/>
      <c r="AC3912"/>
    </row>
    <row r="3913" spans="11:29" x14ac:dyDescent="0.45">
      <c r="K3913"/>
      <c r="S3913"/>
      <c r="T3913"/>
      <c r="U3913"/>
      <c r="V3913"/>
      <c r="W3913"/>
      <c r="X3913"/>
      <c r="Y3913"/>
      <c r="Z3913"/>
      <c r="AA3913"/>
      <c r="AB3913"/>
      <c r="AC3913"/>
    </row>
    <row r="3914" spans="11:29" x14ac:dyDescent="0.45">
      <c r="K3914"/>
      <c r="S3914"/>
      <c r="T3914"/>
      <c r="U3914"/>
      <c r="V3914"/>
      <c r="W3914"/>
      <c r="X3914"/>
      <c r="Y3914"/>
      <c r="Z3914"/>
      <c r="AA3914"/>
      <c r="AB3914"/>
      <c r="AC3914"/>
    </row>
    <row r="3915" spans="11:29" x14ac:dyDescent="0.45">
      <c r="K3915"/>
      <c r="S3915"/>
      <c r="T3915"/>
      <c r="U3915"/>
      <c r="V3915"/>
      <c r="W3915"/>
      <c r="X3915"/>
      <c r="Y3915"/>
      <c r="Z3915"/>
      <c r="AA3915"/>
      <c r="AB3915"/>
      <c r="AC3915"/>
    </row>
    <row r="3916" spans="11:29" x14ac:dyDescent="0.45">
      <c r="K3916"/>
      <c r="S3916"/>
      <c r="T3916"/>
      <c r="U3916"/>
      <c r="V3916"/>
      <c r="W3916"/>
      <c r="X3916"/>
      <c r="Y3916"/>
      <c r="Z3916"/>
      <c r="AA3916"/>
      <c r="AB3916"/>
      <c r="AC3916"/>
    </row>
    <row r="3917" spans="11:29" x14ac:dyDescent="0.45">
      <c r="K3917"/>
      <c r="S3917"/>
      <c r="T3917"/>
      <c r="U3917"/>
      <c r="V3917"/>
      <c r="W3917"/>
      <c r="X3917"/>
      <c r="Y3917"/>
      <c r="Z3917"/>
      <c r="AA3917"/>
      <c r="AB3917"/>
      <c r="AC3917"/>
    </row>
    <row r="3918" spans="11:29" x14ac:dyDescent="0.45">
      <c r="K3918"/>
      <c r="S3918"/>
      <c r="T3918"/>
      <c r="U3918"/>
      <c r="V3918"/>
      <c r="W3918"/>
      <c r="X3918"/>
      <c r="Y3918"/>
      <c r="Z3918"/>
      <c r="AA3918"/>
      <c r="AB3918"/>
      <c r="AC3918"/>
    </row>
    <row r="3919" spans="11:29" x14ac:dyDescent="0.45">
      <c r="K3919"/>
      <c r="S3919"/>
      <c r="T3919"/>
      <c r="U3919"/>
      <c r="V3919"/>
      <c r="W3919"/>
      <c r="X3919"/>
      <c r="Y3919"/>
      <c r="Z3919"/>
      <c r="AA3919"/>
      <c r="AB3919"/>
      <c r="AC3919"/>
    </row>
    <row r="3920" spans="11:29" x14ac:dyDescent="0.45">
      <c r="K3920"/>
      <c r="S3920"/>
      <c r="T3920"/>
      <c r="U3920"/>
      <c r="V3920"/>
      <c r="W3920"/>
      <c r="X3920"/>
      <c r="Y3920"/>
      <c r="Z3920"/>
      <c r="AA3920"/>
      <c r="AB3920"/>
      <c r="AC3920"/>
    </row>
    <row r="3921" spans="11:29" x14ac:dyDescent="0.45">
      <c r="K3921"/>
      <c r="S3921"/>
      <c r="T3921"/>
      <c r="U3921"/>
      <c r="V3921"/>
      <c r="W3921"/>
      <c r="X3921"/>
      <c r="Y3921"/>
      <c r="Z3921"/>
      <c r="AA3921"/>
      <c r="AB3921"/>
      <c r="AC3921"/>
    </row>
    <row r="3922" spans="11:29" x14ac:dyDescent="0.45">
      <c r="K3922"/>
      <c r="S3922"/>
      <c r="T3922"/>
      <c r="U3922"/>
      <c r="V3922"/>
      <c r="W3922"/>
      <c r="X3922"/>
      <c r="Y3922"/>
      <c r="Z3922"/>
      <c r="AA3922"/>
      <c r="AB3922"/>
      <c r="AC3922"/>
    </row>
    <row r="3923" spans="11:29" x14ac:dyDescent="0.45">
      <c r="K3923"/>
      <c r="S3923"/>
      <c r="T3923"/>
      <c r="U3923"/>
      <c r="V3923"/>
      <c r="W3923"/>
      <c r="X3923"/>
      <c r="Y3923"/>
      <c r="Z3923"/>
      <c r="AA3923"/>
      <c r="AB3923"/>
      <c r="AC3923"/>
    </row>
    <row r="3924" spans="11:29" x14ac:dyDescent="0.45">
      <c r="K3924"/>
      <c r="S3924"/>
      <c r="T3924"/>
      <c r="U3924"/>
      <c r="V3924"/>
      <c r="W3924"/>
      <c r="X3924"/>
      <c r="Y3924"/>
      <c r="Z3924"/>
      <c r="AA3924"/>
      <c r="AB3924"/>
      <c r="AC3924"/>
    </row>
    <row r="3925" spans="11:29" x14ac:dyDescent="0.45">
      <c r="K3925"/>
      <c r="S3925"/>
      <c r="T3925"/>
      <c r="U3925"/>
      <c r="V3925"/>
      <c r="W3925"/>
      <c r="X3925"/>
      <c r="Y3925"/>
      <c r="Z3925"/>
      <c r="AA3925"/>
      <c r="AB3925"/>
      <c r="AC3925"/>
    </row>
    <row r="3926" spans="11:29" x14ac:dyDescent="0.45">
      <c r="K3926"/>
      <c r="S3926"/>
      <c r="T3926"/>
      <c r="U3926"/>
      <c r="V3926"/>
      <c r="W3926"/>
      <c r="X3926"/>
      <c r="Y3926"/>
      <c r="Z3926"/>
      <c r="AA3926"/>
      <c r="AB3926"/>
      <c r="AC3926"/>
    </row>
    <row r="3927" spans="11:29" x14ac:dyDescent="0.45">
      <c r="K3927"/>
      <c r="S3927"/>
      <c r="T3927"/>
      <c r="U3927"/>
      <c r="V3927"/>
      <c r="W3927"/>
      <c r="X3927"/>
      <c r="Y3927"/>
      <c r="Z3927"/>
      <c r="AA3927"/>
      <c r="AB3927"/>
      <c r="AC3927"/>
    </row>
    <row r="3928" spans="11:29" x14ac:dyDescent="0.45">
      <c r="K3928"/>
      <c r="S3928"/>
      <c r="T3928"/>
      <c r="U3928"/>
      <c r="V3928"/>
      <c r="W3928"/>
      <c r="X3928"/>
      <c r="Y3928"/>
      <c r="Z3928"/>
      <c r="AA3928"/>
      <c r="AB3928"/>
      <c r="AC3928"/>
    </row>
    <row r="3929" spans="11:29" x14ac:dyDescent="0.45">
      <c r="K3929"/>
      <c r="S3929"/>
      <c r="T3929"/>
      <c r="U3929"/>
      <c r="V3929"/>
      <c r="W3929"/>
      <c r="X3929"/>
      <c r="Y3929"/>
      <c r="Z3929"/>
      <c r="AA3929"/>
      <c r="AB3929"/>
      <c r="AC3929"/>
    </row>
    <row r="3930" spans="11:29" x14ac:dyDescent="0.45">
      <c r="K3930"/>
      <c r="S3930"/>
      <c r="T3930"/>
      <c r="U3930"/>
      <c r="V3930"/>
      <c r="W3930"/>
      <c r="X3930"/>
      <c r="Y3930"/>
      <c r="Z3930"/>
      <c r="AA3930"/>
      <c r="AB3930"/>
      <c r="AC3930"/>
    </row>
    <row r="3931" spans="11:29" x14ac:dyDescent="0.45">
      <c r="K3931"/>
      <c r="S3931"/>
      <c r="T3931"/>
      <c r="U3931"/>
      <c r="V3931"/>
      <c r="W3931"/>
      <c r="X3931"/>
      <c r="Y3931"/>
      <c r="Z3931"/>
      <c r="AA3931"/>
      <c r="AB3931"/>
      <c r="AC3931"/>
    </row>
    <row r="3932" spans="11:29" x14ac:dyDescent="0.45">
      <c r="K3932"/>
      <c r="S3932"/>
      <c r="T3932"/>
      <c r="U3932"/>
      <c r="V3932"/>
      <c r="W3932"/>
      <c r="X3932"/>
      <c r="Y3932"/>
      <c r="Z3932"/>
      <c r="AA3932"/>
      <c r="AB3932"/>
      <c r="AC3932"/>
    </row>
    <row r="3933" spans="11:29" x14ac:dyDescent="0.45">
      <c r="K3933"/>
      <c r="S3933"/>
      <c r="T3933"/>
      <c r="U3933"/>
      <c r="V3933"/>
      <c r="W3933"/>
      <c r="X3933"/>
      <c r="Y3933"/>
      <c r="Z3933"/>
      <c r="AA3933"/>
      <c r="AB3933"/>
      <c r="AC3933"/>
    </row>
    <row r="3934" spans="11:29" x14ac:dyDescent="0.45">
      <c r="K3934"/>
      <c r="S3934"/>
      <c r="T3934"/>
      <c r="U3934"/>
      <c r="V3934"/>
      <c r="W3934"/>
      <c r="X3934"/>
      <c r="Y3934"/>
      <c r="Z3934"/>
      <c r="AA3934"/>
      <c r="AB3934"/>
      <c r="AC3934"/>
    </row>
    <row r="3935" spans="11:29" x14ac:dyDescent="0.45">
      <c r="K3935"/>
      <c r="S3935"/>
      <c r="T3935"/>
      <c r="U3935"/>
      <c r="V3935"/>
      <c r="W3935"/>
      <c r="X3935"/>
      <c r="Y3935"/>
      <c r="Z3935"/>
      <c r="AA3935"/>
      <c r="AB3935"/>
      <c r="AC3935"/>
    </row>
    <row r="3936" spans="11:29" x14ac:dyDescent="0.45">
      <c r="K3936"/>
      <c r="S3936"/>
      <c r="T3936"/>
      <c r="U3936"/>
      <c r="V3936"/>
      <c r="W3936"/>
      <c r="X3936"/>
      <c r="Y3936"/>
      <c r="Z3936"/>
      <c r="AA3936"/>
      <c r="AB3936"/>
      <c r="AC3936"/>
    </row>
    <row r="3937" spans="11:29" x14ac:dyDescent="0.45">
      <c r="K3937"/>
      <c r="S3937"/>
      <c r="T3937"/>
      <c r="U3937"/>
      <c r="V3937"/>
      <c r="W3937"/>
      <c r="X3937"/>
      <c r="Y3937"/>
      <c r="Z3937"/>
      <c r="AA3937"/>
      <c r="AB3937"/>
      <c r="AC3937"/>
    </row>
    <row r="3938" spans="11:29" x14ac:dyDescent="0.45">
      <c r="K3938"/>
      <c r="S3938"/>
      <c r="T3938"/>
      <c r="U3938"/>
      <c r="V3938"/>
      <c r="W3938"/>
      <c r="X3938"/>
      <c r="Y3938"/>
      <c r="Z3938"/>
      <c r="AA3938"/>
      <c r="AB3938"/>
      <c r="AC3938"/>
    </row>
    <row r="3939" spans="11:29" x14ac:dyDescent="0.45">
      <c r="K3939"/>
      <c r="S3939"/>
      <c r="T3939"/>
      <c r="U3939"/>
      <c r="V3939"/>
      <c r="W3939"/>
      <c r="X3939"/>
      <c r="Y3939"/>
      <c r="Z3939"/>
      <c r="AA3939"/>
      <c r="AB3939"/>
      <c r="AC3939"/>
    </row>
    <row r="3940" spans="11:29" x14ac:dyDescent="0.45">
      <c r="K3940"/>
      <c r="S3940"/>
      <c r="T3940"/>
      <c r="U3940"/>
      <c r="V3940"/>
      <c r="W3940"/>
      <c r="X3940"/>
      <c r="Y3940"/>
      <c r="Z3940"/>
      <c r="AA3940"/>
      <c r="AB3940"/>
      <c r="AC3940"/>
    </row>
    <row r="3941" spans="11:29" x14ac:dyDescent="0.45">
      <c r="K3941"/>
      <c r="S3941"/>
      <c r="T3941"/>
      <c r="U3941"/>
      <c r="V3941"/>
      <c r="W3941"/>
      <c r="X3941"/>
      <c r="Y3941"/>
      <c r="Z3941"/>
      <c r="AA3941"/>
      <c r="AB3941"/>
      <c r="AC3941"/>
    </row>
    <row r="3942" spans="11:29" x14ac:dyDescent="0.45">
      <c r="K3942"/>
      <c r="S3942"/>
      <c r="T3942"/>
      <c r="U3942"/>
      <c r="V3942"/>
      <c r="W3942"/>
      <c r="X3942"/>
      <c r="Y3942"/>
      <c r="Z3942"/>
      <c r="AA3942"/>
      <c r="AB3942"/>
      <c r="AC3942"/>
    </row>
    <row r="3943" spans="11:29" x14ac:dyDescent="0.45">
      <c r="K3943"/>
      <c r="S3943"/>
      <c r="T3943"/>
      <c r="U3943"/>
      <c r="V3943"/>
      <c r="W3943"/>
      <c r="X3943"/>
      <c r="Y3943"/>
      <c r="Z3943"/>
      <c r="AA3943"/>
      <c r="AB3943"/>
      <c r="AC3943"/>
    </row>
    <row r="3944" spans="11:29" x14ac:dyDescent="0.45">
      <c r="K3944"/>
      <c r="S3944"/>
      <c r="T3944"/>
      <c r="U3944"/>
      <c r="V3944"/>
      <c r="W3944"/>
      <c r="X3944"/>
      <c r="Y3944"/>
      <c r="Z3944"/>
      <c r="AA3944"/>
      <c r="AB3944"/>
      <c r="AC3944"/>
    </row>
    <row r="3945" spans="11:29" x14ac:dyDescent="0.45">
      <c r="K3945"/>
      <c r="S3945"/>
      <c r="T3945"/>
      <c r="U3945"/>
      <c r="V3945"/>
      <c r="W3945"/>
      <c r="X3945"/>
      <c r="Y3945"/>
      <c r="Z3945"/>
      <c r="AA3945"/>
      <c r="AB3945"/>
      <c r="AC3945"/>
    </row>
    <row r="3946" spans="11:29" x14ac:dyDescent="0.45">
      <c r="K3946"/>
      <c r="S3946"/>
      <c r="T3946"/>
      <c r="U3946"/>
      <c r="V3946"/>
      <c r="W3946"/>
      <c r="X3946"/>
      <c r="Y3946"/>
      <c r="Z3946"/>
      <c r="AA3946"/>
      <c r="AB3946"/>
      <c r="AC3946"/>
    </row>
    <row r="3947" spans="11:29" x14ac:dyDescent="0.45">
      <c r="K3947"/>
      <c r="S3947"/>
      <c r="T3947"/>
      <c r="U3947"/>
      <c r="V3947"/>
      <c r="W3947"/>
      <c r="X3947"/>
      <c r="Y3947"/>
      <c r="Z3947"/>
      <c r="AA3947"/>
      <c r="AB3947"/>
      <c r="AC3947"/>
    </row>
    <row r="3948" spans="11:29" x14ac:dyDescent="0.45">
      <c r="K3948"/>
      <c r="S3948"/>
      <c r="T3948"/>
      <c r="U3948"/>
      <c r="V3948"/>
      <c r="W3948"/>
      <c r="X3948"/>
      <c r="Y3948"/>
      <c r="Z3948"/>
      <c r="AA3948"/>
      <c r="AB3948"/>
      <c r="AC3948"/>
    </row>
    <row r="3949" spans="11:29" x14ac:dyDescent="0.45">
      <c r="K3949"/>
      <c r="S3949"/>
      <c r="T3949"/>
      <c r="U3949"/>
      <c r="V3949"/>
      <c r="W3949"/>
      <c r="X3949"/>
      <c r="Y3949"/>
      <c r="Z3949"/>
      <c r="AA3949"/>
      <c r="AB3949"/>
      <c r="AC3949"/>
    </row>
    <row r="3950" spans="11:29" x14ac:dyDescent="0.45">
      <c r="K3950"/>
      <c r="S3950"/>
      <c r="T3950"/>
      <c r="U3950"/>
      <c r="V3950"/>
      <c r="W3950"/>
      <c r="X3950"/>
      <c r="Y3950"/>
      <c r="Z3950"/>
      <c r="AA3950"/>
      <c r="AB3950"/>
      <c r="AC3950"/>
    </row>
    <row r="3951" spans="11:29" x14ac:dyDescent="0.45">
      <c r="K3951"/>
      <c r="S3951"/>
      <c r="T3951"/>
      <c r="U3951"/>
      <c r="V3951"/>
      <c r="W3951"/>
      <c r="X3951"/>
      <c r="Y3951"/>
      <c r="Z3951"/>
      <c r="AA3951"/>
      <c r="AB3951"/>
      <c r="AC3951"/>
    </row>
    <row r="3952" spans="11:29" x14ac:dyDescent="0.45">
      <c r="K3952"/>
      <c r="S3952"/>
      <c r="T3952"/>
      <c r="U3952"/>
      <c r="V3952"/>
      <c r="W3952"/>
      <c r="X3952"/>
      <c r="Y3952"/>
      <c r="Z3952"/>
      <c r="AA3952"/>
      <c r="AB3952"/>
      <c r="AC3952"/>
    </row>
    <row r="3953" spans="11:29" x14ac:dyDescent="0.45">
      <c r="K3953"/>
      <c r="S3953"/>
      <c r="T3953"/>
      <c r="U3953"/>
      <c r="V3953"/>
      <c r="W3953"/>
      <c r="X3953"/>
      <c r="Y3953"/>
      <c r="Z3953"/>
      <c r="AA3953"/>
      <c r="AB3953"/>
      <c r="AC3953"/>
    </row>
    <row r="3954" spans="11:29" x14ac:dyDescent="0.45">
      <c r="K3954"/>
      <c r="S3954"/>
      <c r="T3954"/>
      <c r="U3954"/>
      <c r="V3954"/>
      <c r="W3954"/>
      <c r="X3954"/>
      <c r="Y3954"/>
      <c r="Z3954"/>
      <c r="AA3954"/>
      <c r="AB3954"/>
      <c r="AC3954"/>
    </row>
    <row r="3955" spans="11:29" x14ac:dyDescent="0.45">
      <c r="K3955"/>
      <c r="S3955"/>
      <c r="T3955"/>
      <c r="U3955"/>
      <c r="V3955"/>
      <c r="W3955"/>
      <c r="X3955"/>
      <c r="Y3955"/>
      <c r="Z3955"/>
      <c r="AA3955"/>
      <c r="AB3955"/>
      <c r="AC3955"/>
    </row>
    <row r="3956" spans="11:29" x14ac:dyDescent="0.45">
      <c r="K3956"/>
      <c r="S3956"/>
      <c r="T3956"/>
      <c r="U3956"/>
      <c r="V3956"/>
      <c r="W3956"/>
      <c r="X3956"/>
      <c r="Y3956"/>
      <c r="Z3956"/>
      <c r="AA3956"/>
      <c r="AB3956"/>
      <c r="AC3956"/>
    </row>
    <row r="3957" spans="11:29" x14ac:dyDescent="0.45">
      <c r="K3957"/>
      <c r="S3957"/>
      <c r="T3957"/>
      <c r="U3957"/>
      <c r="V3957"/>
      <c r="W3957"/>
      <c r="X3957"/>
      <c r="Y3957"/>
      <c r="Z3957"/>
      <c r="AA3957"/>
      <c r="AB3957"/>
      <c r="AC3957"/>
    </row>
    <row r="3958" spans="11:29" x14ac:dyDescent="0.45">
      <c r="K3958"/>
      <c r="S3958"/>
      <c r="T3958"/>
      <c r="U3958"/>
      <c r="V3958"/>
      <c r="W3958"/>
      <c r="X3958"/>
      <c r="Y3958"/>
      <c r="Z3958"/>
      <c r="AA3958"/>
      <c r="AB3958"/>
      <c r="AC3958"/>
    </row>
    <row r="3959" spans="11:29" x14ac:dyDescent="0.45">
      <c r="K3959"/>
      <c r="S3959"/>
      <c r="T3959"/>
      <c r="U3959"/>
      <c r="V3959"/>
      <c r="W3959"/>
      <c r="X3959"/>
      <c r="Y3959"/>
      <c r="Z3959"/>
      <c r="AA3959"/>
      <c r="AB3959"/>
      <c r="AC3959"/>
    </row>
    <row r="3960" spans="11:29" x14ac:dyDescent="0.45">
      <c r="K3960"/>
      <c r="S3960"/>
      <c r="T3960"/>
      <c r="U3960"/>
      <c r="V3960"/>
      <c r="W3960"/>
      <c r="X3960"/>
      <c r="Y3960"/>
      <c r="Z3960"/>
      <c r="AA3960"/>
      <c r="AB3960"/>
      <c r="AC3960"/>
    </row>
    <row r="3961" spans="11:29" x14ac:dyDescent="0.45">
      <c r="K3961"/>
      <c r="S3961"/>
      <c r="T3961"/>
      <c r="U3961"/>
      <c r="V3961"/>
      <c r="W3961"/>
      <c r="X3961"/>
      <c r="Y3961"/>
      <c r="Z3961"/>
      <c r="AA3961"/>
      <c r="AB3961"/>
      <c r="AC3961"/>
    </row>
    <row r="3962" spans="11:29" x14ac:dyDescent="0.45">
      <c r="K3962"/>
      <c r="S3962"/>
      <c r="T3962"/>
      <c r="U3962"/>
      <c r="V3962"/>
      <c r="W3962"/>
      <c r="X3962"/>
      <c r="Y3962"/>
      <c r="Z3962"/>
      <c r="AA3962"/>
      <c r="AB3962"/>
      <c r="AC3962"/>
    </row>
    <row r="3963" spans="11:29" x14ac:dyDescent="0.45">
      <c r="K3963"/>
      <c r="S3963"/>
      <c r="T3963"/>
      <c r="U3963"/>
      <c r="V3963"/>
      <c r="W3963"/>
      <c r="X3963"/>
      <c r="Y3963"/>
      <c r="Z3963"/>
      <c r="AA3963"/>
      <c r="AB3963"/>
      <c r="AC3963"/>
    </row>
    <row r="3964" spans="11:29" x14ac:dyDescent="0.45">
      <c r="K3964"/>
      <c r="S3964"/>
      <c r="T3964"/>
      <c r="U3964"/>
      <c r="V3964"/>
      <c r="W3964"/>
      <c r="X3964"/>
      <c r="Y3964"/>
      <c r="Z3964"/>
      <c r="AA3964"/>
      <c r="AB3964"/>
      <c r="AC3964"/>
    </row>
    <row r="3965" spans="11:29" x14ac:dyDescent="0.45">
      <c r="K3965"/>
      <c r="S3965"/>
      <c r="T3965"/>
      <c r="U3965"/>
      <c r="V3965"/>
      <c r="W3965"/>
      <c r="X3965"/>
      <c r="Y3965"/>
      <c r="Z3965"/>
      <c r="AA3965"/>
      <c r="AB3965"/>
      <c r="AC3965"/>
    </row>
    <row r="3966" spans="11:29" x14ac:dyDescent="0.45">
      <c r="K3966"/>
      <c r="S3966"/>
      <c r="T3966"/>
      <c r="U3966"/>
      <c r="V3966"/>
      <c r="W3966"/>
      <c r="X3966"/>
      <c r="Y3966"/>
      <c r="Z3966"/>
      <c r="AA3966"/>
      <c r="AB3966"/>
      <c r="AC3966"/>
    </row>
    <row r="3967" spans="11:29" x14ac:dyDescent="0.45">
      <c r="K3967"/>
      <c r="S3967"/>
      <c r="T3967"/>
      <c r="U3967"/>
      <c r="V3967"/>
      <c r="W3967"/>
      <c r="X3967"/>
      <c r="Y3967"/>
      <c r="Z3967"/>
      <c r="AA3967"/>
      <c r="AB3967"/>
      <c r="AC3967"/>
    </row>
    <row r="3968" spans="11:29" x14ac:dyDescent="0.45">
      <c r="K3968"/>
      <c r="S3968"/>
      <c r="T3968"/>
      <c r="U3968"/>
      <c r="V3968"/>
      <c r="W3968"/>
      <c r="X3968"/>
      <c r="Y3968"/>
      <c r="Z3968"/>
      <c r="AA3968"/>
      <c r="AB3968"/>
      <c r="AC3968"/>
    </row>
    <row r="3969" spans="11:29" x14ac:dyDescent="0.45">
      <c r="K3969"/>
      <c r="S3969"/>
      <c r="T3969"/>
      <c r="U3969"/>
      <c r="V3969"/>
      <c r="W3969"/>
      <c r="X3969"/>
      <c r="Y3969"/>
      <c r="Z3969"/>
      <c r="AA3969"/>
      <c r="AB3969"/>
      <c r="AC3969"/>
    </row>
    <row r="3970" spans="11:29" x14ac:dyDescent="0.45">
      <c r="K3970"/>
      <c r="S3970"/>
      <c r="T3970"/>
      <c r="U3970"/>
      <c r="V3970"/>
      <c r="W3970"/>
      <c r="X3970"/>
      <c r="Y3970"/>
      <c r="Z3970"/>
      <c r="AA3970"/>
      <c r="AB3970"/>
      <c r="AC3970"/>
    </row>
    <row r="3971" spans="11:29" x14ac:dyDescent="0.45">
      <c r="K3971"/>
      <c r="S3971"/>
      <c r="T3971"/>
      <c r="U3971"/>
      <c r="V3971"/>
      <c r="W3971"/>
      <c r="X3971"/>
      <c r="Y3971"/>
      <c r="Z3971"/>
      <c r="AA3971"/>
      <c r="AB3971"/>
      <c r="AC3971"/>
    </row>
    <row r="3972" spans="11:29" x14ac:dyDescent="0.45">
      <c r="K3972"/>
      <c r="S3972"/>
      <c r="T3972"/>
      <c r="U3972"/>
      <c r="V3972"/>
      <c r="W3972"/>
      <c r="X3972"/>
      <c r="Y3972"/>
      <c r="Z3972"/>
      <c r="AA3972"/>
      <c r="AB3972"/>
      <c r="AC3972"/>
    </row>
    <row r="3973" spans="11:29" x14ac:dyDescent="0.45">
      <c r="K3973"/>
      <c r="S3973"/>
      <c r="T3973"/>
      <c r="U3973"/>
      <c r="V3973"/>
      <c r="W3973"/>
      <c r="X3973"/>
      <c r="Y3973"/>
      <c r="Z3973"/>
      <c r="AA3973"/>
      <c r="AB3973"/>
      <c r="AC3973"/>
    </row>
    <row r="3974" spans="11:29" x14ac:dyDescent="0.45">
      <c r="K3974"/>
      <c r="S3974"/>
      <c r="T3974"/>
      <c r="U3974"/>
      <c r="V3974"/>
      <c r="W3974"/>
      <c r="X3974"/>
      <c r="Y3974"/>
      <c r="Z3974"/>
      <c r="AA3974"/>
      <c r="AB3974"/>
      <c r="AC3974"/>
    </row>
    <row r="3975" spans="11:29" x14ac:dyDescent="0.45">
      <c r="K3975"/>
      <c r="S3975"/>
      <c r="T3975"/>
      <c r="U3975"/>
      <c r="V3975"/>
      <c r="W3975"/>
      <c r="X3975"/>
      <c r="Y3975"/>
      <c r="Z3975"/>
      <c r="AA3975"/>
      <c r="AB3975"/>
      <c r="AC3975"/>
    </row>
    <row r="3976" spans="11:29" x14ac:dyDescent="0.45">
      <c r="K3976"/>
      <c r="S3976"/>
      <c r="T3976"/>
      <c r="U3976"/>
      <c r="V3976"/>
      <c r="W3976"/>
      <c r="X3976"/>
      <c r="Y3976"/>
      <c r="Z3976"/>
      <c r="AA3976"/>
      <c r="AB3976"/>
      <c r="AC3976"/>
    </row>
    <row r="3977" spans="11:29" x14ac:dyDescent="0.45">
      <c r="K3977"/>
      <c r="S3977"/>
      <c r="T3977"/>
      <c r="U3977"/>
      <c r="V3977"/>
      <c r="W3977"/>
      <c r="X3977"/>
      <c r="Y3977"/>
      <c r="Z3977"/>
      <c r="AA3977"/>
      <c r="AB3977"/>
      <c r="AC3977"/>
    </row>
    <row r="3978" spans="11:29" x14ac:dyDescent="0.45">
      <c r="K3978"/>
      <c r="S3978"/>
      <c r="T3978"/>
      <c r="U3978"/>
      <c r="V3978"/>
      <c r="W3978"/>
      <c r="X3978"/>
      <c r="Y3978"/>
      <c r="Z3978"/>
      <c r="AA3978"/>
      <c r="AB3978"/>
      <c r="AC3978"/>
    </row>
    <row r="3979" spans="11:29" x14ac:dyDescent="0.45">
      <c r="K3979"/>
      <c r="S3979"/>
      <c r="T3979"/>
      <c r="U3979"/>
      <c r="V3979"/>
      <c r="W3979"/>
      <c r="X3979"/>
      <c r="Y3979"/>
      <c r="Z3979"/>
      <c r="AA3979"/>
      <c r="AB3979"/>
      <c r="AC3979"/>
    </row>
    <row r="3980" spans="11:29" x14ac:dyDescent="0.45">
      <c r="K3980"/>
      <c r="S3980"/>
      <c r="T3980"/>
      <c r="U3980"/>
      <c r="V3980"/>
      <c r="W3980"/>
      <c r="X3980"/>
      <c r="Y3980"/>
      <c r="Z3980"/>
      <c r="AA3980"/>
      <c r="AB3980"/>
      <c r="AC3980"/>
    </row>
    <row r="3981" spans="11:29" x14ac:dyDescent="0.45">
      <c r="K3981"/>
      <c r="S3981"/>
      <c r="T3981"/>
      <c r="U3981"/>
      <c r="V3981"/>
      <c r="W3981"/>
      <c r="X3981"/>
      <c r="Y3981"/>
      <c r="Z3981"/>
      <c r="AA3981"/>
      <c r="AB3981"/>
      <c r="AC3981"/>
    </row>
    <row r="3982" spans="11:29" x14ac:dyDescent="0.45">
      <c r="K3982"/>
      <c r="S3982"/>
      <c r="T3982"/>
      <c r="U3982"/>
      <c r="V3982"/>
      <c r="W3982"/>
      <c r="X3982"/>
      <c r="Y3982"/>
      <c r="Z3982"/>
      <c r="AA3982"/>
      <c r="AB3982"/>
      <c r="AC3982"/>
    </row>
    <row r="3983" spans="11:29" x14ac:dyDescent="0.45">
      <c r="K3983"/>
      <c r="S3983"/>
      <c r="T3983"/>
      <c r="U3983"/>
      <c r="V3983"/>
      <c r="W3983"/>
      <c r="X3983"/>
      <c r="Y3983"/>
      <c r="Z3983"/>
      <c r="AA3983"/>
      <c r="AB3983"/>
      <c r="AC3983"/>
    </row>
    <row r="3984" spans="11:29" x14ac:dyDescent="0.45">
      <c r="K3984"/>
      <c r="S3984"/>
      <c r="T3984"/>
      <c r="U3984"/>
      <c r="V3984"/>
      <c r="W3984"/>
      <c r="X3984"/>
      <c r="Y3984"/>
      <c r="Z3984"/>
      <c r="AA3984"/>
      <c r="AB3984"/>
      <c r="AC3984"/>
    </row>
    <row r="3985" spans="11:29" x14ac:dyDescent="0.45">
      <c r="K3985"/>
      <c r="S3985"/>
      <c r="T3985"/>
      <c r="U3985"/>
      <c r="V3985"/>
      <c r="W3985"/>
      <c r="X3985"/>
      <c r="Y3985"/>
      <c r="Z3985"/>
      <c r="AA3985"/>
      <c r="AB3985"/>
      <c r="AC3985"/>
    </row>
    <row r="3986" spans="11:29" x14ac:dyDescent="0.45">
      <c r="K3986"/>
      <c r="S3986"/>
      <c r="T3986"/>
      <c r="U3986"/>
      <c r="V3986"/>
      <c r="W3986"/>
      <c r="X3986"/>
      <c r="Y3986"/>
      <c r="Z3986"/>
      <c r="AA3986"/>
      <c r="AB3986"/>
      <c r="AC3986"/>
    </row>
    <row r="3987" spans="11:29" x14ac:dyDescent="0.45">
      <c r="K3987"/>
      <c r="S3987"/>
      <c r="T3987"/>
      <c r="U3987"/>
      <c r="V3987"/>
      <c r="W3987"/>
      <c r="X3987"/>
      <c r="Y3987"/>
      <c r="Z3987"/>
      <c r="AA3987"/>
      <c r="AB3987"/>
      <c r="AC3987"/>
    </row>
    <row r="3988" spans="11:29" x14ac:dyDescent="0.45">
      <c r="K3988"/>
      <c r="S3988"/>
      <c r="T3988"/>
      <c r="U3988"/>
      <c r="V3988"/>
      <c r="W3988"/>
      <c r="X3988"/>
      <c r="Y3988"/>
      <c r="Z3988"/>
      <c r="AA3988"/>
      <c r="AB3988"/>
      <c r="AC3988"/>
    </row>
    <row r="3989" spans="11:29" x14ac:dyDescent="0.45">
      <c r="K3989"/>
      <c r="S3989"/>
      <c r="T3989"/>
      <c r="U3989"/>
      <c r="V3989"/>
      <c r="W3989"/>
      <c r="X3989"/>
      <c r="Y3989"/>
      <c r="Z3989"/>
      <c r="AA3989"/>
      <c r="AB3989"/>
      <c r="AC3989"/>
    </row>
    <row r="3990" spans="11:29" x14ac:dyDescent="0.45">
      <c r="K3990"/>
      <c r="S3990"/>
      <c r="T3990"/>
      <c r="U3990"/>
      <c r="V3990"/>
      <c r="W3990"/>
      <c r="X3990"/>
      <c r="Y3990"/>
      <c r="Z3990"/>
      <c r="AA3990"/>
      <c r="AB3990"/>
      <c r="AC3990"/>
    </row>
    <row r="3991" spans="11:29" x14ac:dyDescent="0.45">
      <c r="K3991"/>
      <c r="S3991"/>
      <c r="T3991"/>
      <c r="U3991"/>
      <c r="V3991"/>
      <c r="W3991"/>
      <c r="X3991"/>
      <c r="Y3991"/>
      <c r="Z3991"/>
      <c r="AA3991"/>
      <c r="AB3991"/>
      <c r="AC3991"/>
    </row>
    <row r="3992" spans="11:29" x14ac:dyDescent="0.45">
      <c r="K3992"/>
      <c r="S3992"/>
      <c r="T3992"/>
      <c r="U3992"/>
      <c r="V3992"/>
      <c r="W3992"/>
      <c r="X3992"/>
      <c r="Y3992"/>
      <c r="Z3992"/>
      <c r="AA3992"/>
      <c r="AB3992"/>
      <c r="AC3992"/>
    </row>
    <row r="3993" spans="11:29" x14ac:dyDescent="0.45">
      <c r="K3993"/>
      <c r="S3993"/>
      <c r="T3993"/>
      <c r="U3993"/>
      <c r="V3993"/>
      <c r="W3993"/>
      <c r="X3993"/>
      <c r="Y3993"/>
      <c r="Z3993"/>
      <c r="AA3993"/>
      <c r="AB3993"/>
      <c r="AC3993"/>
    </row>
    <row r="3994" spans="11:29" x14ac:dyDescent="0.45">
      <c r="K3994"/>
      <c r="S3994"/>
      <c r="T3994"/>
      <c r="U3994"/>
      <c r="V3994"/>
      <c r="W3994"/>
      <c r="X3994"/>
      <c r="Y3994"/>
      <c r="Z3994"/>
      <c r="AA3994"/>
      <c r="AB3994"/>
      <c r="AC3994"/>
    </row>
    <row r="3995" spans="11:29" x14ac:dyDescent="0.45">
      <c r="K3995"/>
      <c r="S3995"/>
      <c r="T3995"/>
      <c r="U3995"/>
      <c r="V3995"/>
      <c r="W3995"/>
      <c r="X3995"/>
      <c r="Y3995"/>
      <c r="Z3995"/>
      <c r="AA3995"/>
      <c r="AB3995"/>
      <c r="AC3995"/>
    </row>
    <row r="3996" spans="11:29" x14ac:dyDescent="0.45">
      <c r="K3996"/>
      <c r="S3996"/>
      <c r="T3996"/>
      <c r="U3996"/>
      <c r="V3996"/>
      <c r="W3996"/>
      <c r="X3996"/>
      <c r="Y3996"/>
      <c r="Z3996"/>
      <c r="AA3996"/>
      <c r="AB3996"/>
      <c r="AC3996"/>
    </row>
    <row r="3997" spans="11:29" x14ac:dyDescent="0.45">
      <c r="K3997"/>
      <c r="S3997"/>
      <c r="T3997"/>
      <c r="U3997"/>
      <c r="V3997"/>
      <c r="W3997"/>
      <c r="X3997"/>
      <c r="Y3997"/>
      <c r="Z3997"/>
      <c r="AA3997"/>
      <c r="AB3997"/>
      <c r="AC3997"/>
    </row>
    <row r="3998" spans="11:29" x14ac:dyDescent="0.45">
      <c r="K3998"/>
      <c r="S3998"/>
      <c r="T3998"/>
      <c r="U3998"/>
      <c r="V3998"/>
      <c r="W3998"/>
      <c r="X3998"/>
      <c r="Y3998"/>
      <c r="Z3998"/>
      <c r="AA3998"/>
      <c r="AB3998"/>
      <c r="AC3998"/>
    </row>
    <row r="3999" spans="11:29" x14ac:dyDescent="0.45">
      <c r="K3999"/>
      <c r="S3999"/>
      <c r="T3999"/>
      <c r="U3999"/>
      <c r="V3999"/>
      <c r="W3999"/>
      <c r="X3999"/>
      <c r="Y3999"/>
      <c r="Z3999"/>
      <c r="AA3999"/>
      <c r="AB3999"/>
      <c r="AC3999"/>
    </row>
    <row r="4000" spans="11:29" x14ac:dyDescent="0.45">
      <c r="K4000"/>
      <c r="S4000"/>
      <c r="T4000"/>
      <c r="U4000"/>
      <c r="V4000"/>
      <c r="W4000"/>
      <c r="X4000"/>
      <c r="Y4000"/>
      <c r="Z4000"/>
      <c r="AA4000"/>
      <c r="AB4000"/>
      <c r="AC4000"/>
    </row>
    <row r="4001" spans="11:29" x14ac:dyDescent="0.45">
      <c r="K4001"/>
      <c r="S4001"/>
      <c r="T4001"/>
      <c r="U4001"/>
      <c r="V4001"/>
      <c r="W4001"/>
      <c r="X4001"/>
      <c r="Y4001"/>
      <c r="Z4001"/>
      <c r="AA4001"/>
      <c r="AB4001"/>
      <c r="AC4001"/>
    </row>
    <row r="4002" spans="11:29" x14ac:dyDescent="0.45">
      <c r="K4002"/>
      <c r="S4002"/>
      <c r="T4002"/>
      <c r="U4002"/>
      <c r="V4002"/>
      <c r="W4002"/>
      <c r="X4002"/>
      <c r="Y4002"/>
      <c r="Z4002"/>
      <c r="AA4002"/>
      <c r="AB4002"/>
      <c r="AC4002"/>
    </row>
    <row r="4003" spans="11:29" x14ac:dyDescent="0.45">
      <c r="K4003"/>
      <c r="S4003"/>
      <c r="T4003"/>
      <c r="U4003"/>
      <c r="V4003"/>
      <c r="W4003"/>
      <c r="X4003"/>
      <c r="Y4003"/>
      <c r="Z4003"/>
      <c r="AA4003"/>
      <c r="AB4003"/>
      <c r="AC4003"/>
    </row>
    <row r="4004" spans="11:29" x14ac:dyDescent="0.45">
      <c r="K4004"/>
      <c r="S4004"/>
      <c r="T4004"/>
      <c r="U4004"/>
      <c r="V4004"/>
      <c r="W4004"/>
      <c r="X4004"/>
      <c r="Y4004"/>
      <c r="Z4004"/>
      <c r="AA4004"/>
      <c r="AB4004"/>
      <c r="AC4004"/>
    </row>
    <row r="4005" spans="11:29" x14ac:dyDescent="0.45">
      <c r="K4005"/>
      <c r="S4005"/>
      <c r="T4005"/>
      <c r="U4005"/>
      <c r="V4005"/>
      <c r="W4005"/>
      <c r="X4005"/>
      <c r="Y4005"/>
      <c r="Z4005"/>
      <c r="AA4005"/>
      <c r="AB4005"/>
      <c r="AC4005"/>
    </row>
    <row r="4006" spans="11:29" x14ac:dyDescent="0.45">
      <c r="K4006"/>
      <c r="S4006"/>
      <c r="T4006"/>
      <c r="U4006"/>
      <c r="V4006"/>
      <c r="W4006"/>
      <c r="X4006"/>
      <c r="Y4006"/>
      <c r="Z4006"/>
      <c r="AA4006"/>
      <c r="AB4006"/>
      <c r="AC4006"/>
    </row>
    <row r="4007" spans="11:29" x14ac:dyDescent="0.45">
      <c r="K4007"/>
      <c r="S4007"/>
      <c r="T4007"/>
      <c r="U4007"/>
      <c r="V4007"/>
      <c r="W4007"/>
      <c r="X4007"/>
      <c r="Y4007"/>
      <c r="Z4007"/>
      <c r="AA4007"/>
      <c r="AB4007"/>
      <c r="AC4007"/>
    </row>
    <row r="4008" spans="11:29" x14ac:dyDescent="0.45">
      <c r="K4008"/>
      <c r="S4008"/>
      <c r="T4008"/>
      <c r="U4008"/>
      <c r="V4008"/>
      <c r="W4008"/>
      <c r="X4008"/>
      <c r="Y4008"/>
      <c r="Z4008"/>
      <c r="AA4008"/>
      <c r="AB4008"/>
      <c r="AC4008"/>
    </row>
    <row r="4009" spans="11:29" x14ac:dyDescent="0.45">
      <c r="K4009"/>
      <c r="S4009"/>
      <c r="T4009"/>
      <c r="U4009"/>
      <c r="V4009"/>
      <c r="W4009"/>
      <c r="X4009"/>
      <c r="Y4009"/>
      <c r="Z4009"/>
      <c r="AA4009"/>
      <c r="AB4009"/>
      <c r="AC4009"/>
    </row>
    <row r="4010" spans="11:29" x14ac:dyDescent="0.45">
      <c r="K4010"/>
      <c r="S4010"/>
      <c r="T4010"/>
      <c r="U4010"/>
      <c r="V4010"/>
      <c r="W4010"/>
      <c r="X4010"/>
      <c r="Y4010"/>
      <c r="Z4010"/>
      <c r="AA4010"/>
      <c r="AB4010"/>
      <c r="AC4010"/>
    </row>
    <row r="4011" spans="11:29" x14ac:dyDescent="0.45">
      <c r="K4011"/>
      <c r="S4011"/>
      <c r="T4011"/>
      <c r="U4011"/>
      <c r="V4011"/>
      <c r="W4011"/>
      <c r="X4011"/>
      <c r="Y4011"/>
      <c r="Z4011"/>
      <c r="AA4011"/>
      <c r="AB4011"/>
      <c r="AC4011"/>
    </row>
    <row r="4012" spans="11:29" x14ac:dyDescent="0.45">
      <c r="K4012"/>
      <c r="S4012"/>
      <c r="T4012"/>
      <c r="U4012"/>
      <c r="V4012"/>
      <c r="W4012"/>
      <c r="X4012"/>
      <c r="Y4012"/>
      <c r="Z4012"/>
      <c r="AA4012"/>
      <c r="AB4012"/>
      <c r="AC4012"/>
    </row>
    <row r="4013" spans="11:29" x14ac:dyDescent="0.45">
      <c r="K4013"/>
      <c r="S4013"/>
      <c r="T4013"/>
      <c r="U4013"/>
      <c r="V4013"/>
      <c r="W4013"/>
      <c r="X4013"/>
      <c r="Y4013"/>
      <c r="Z4013"/>
      <c r="AA4013"/>
      <c r="AB4013"/>
      <c r="AC4013"/>
    </row>
    <row r="4014" spans="11:29" x14ac:dyDescent="0.45">
      <c r="K4014"/>
      <c r="S4014"/>
      <c r="T4014"/>
      <c r="U4014"/>
      <c r="V4014"/>
      <c r="W4014"/>
      <c r="X4014"/>
      <c r="Y4014"/>
      <c r="Z4014"/>
      <c r="AA4014"/>
      <c r="AB4014"/>
      <c r="AC4014"/>
    </row>
    <row r="4015" spans="11:29" x14ac:dyDescent="0.45">
      <c r="K4015"/>
      <c r="S4015"/>
      <c r="T4015"/>
      <c r="U4015"/>
      <c r="V4015"/>
      <c r="W4015"/>
      <c r="X4015"/>
      <c r="Y4015"/>
      <c r="Z4015"/>
      <c r="AA4015"/>
      <c r="AB4015"/>
      <c r="AC4015"/>
    </row>
    <row r="4016" spans="11:29" x14ac:dyDescent="0.45">
      <c r="K4016"/>
      <c r="S4016"/>
      <c r="T4016"/>
      <c r="U4016"/>
      <c r="V4016"/>
      <c r="W4016"/>
      <c r="X4016"/>
      <c r="Y4016"/>
      <c r="Z4016"/>
      <c r="AA4016"/>
      <c r="AB4016"/>
      <c r="AC4016"/>
    </row>
    <row r="4017" spans="11:29" x14ac:dyDescent="0.45">
      <c r="K4017"/>
      <c r="S4017"/>
      <c r="T4017"/>
      <c r="U4017"/>
      <c r="V4017"/>
      <c r="W4017"/>
      <c r="X4017"/>
      <c r="Y4017"/>
      <c r="Z4017"/>
      <c r="AA4017"/>
      <c r="AB4017"/>
      <c r="AC4017"/>
    </row>
    <row r="4018" spans="11:29" x14ac:dyDescent="0.45">
      <c r="K4018"/>
      <c r="S4018"/>
      <c r="T4018"/>
      <c r="U4018"/>
      <c r="V4018"/>
      <c r="W4018"/>
      <c r="X4018"/>
      <c r="Y4018"/>
      <c r="Z4018"/>
      <c r="AA4018"/>
      <c r="AB4018"/>
      <c r="AC4018"/>
    </row>
    <row r="4019" spans="11:29" x14ac:dyDescent="0.45">
      <c r="K4019"/>
      <c r="S4019"/>
      <c r="T4019"/>
      <c r="U4019"/>
      <c r="V4019"/>
      <c r="W4019"/>
      <c r="X4019"/>
      <c r="Y4019"/>
      <c r="Z4019"/>
      <c r="AA4019"/>
      <c r="AB4019"/>
      <c r="AC4019"/>
    </row>
    <row r="4020" spans="11:29" x14ac:dyDescent="0.45">
      <c r="K4020"/>
      <c r="S4020"/>
      <c r="T4020"/>
      <c r="U4020"/>
      <c r="V4020"/>
      <c r="W4020"/>
      <c r="X4020"/>
      <c r="Y4020"/>
      <c r="Z4020"/>
      <c r="AA4020"/>
      <c r="AB4020"/>
      <c r="AC4020"/>
    </row>
    <row r="4021" spans="11:29" x14ac:dyDescent="0.45">
      <c r="K4021"/>
      <c r="S4021"/>
      <c r="T4021"/>
      <c r="U4021"/>
      <c r="V4021"/>
      <c r="W4021"/>
      <c r="X4021"/>
      <c r="Y4021"/>
      <c r="Z4021"/>
      <c r="AA4021"/>
      <c r="AB4021"/>
      <c r="AC4021"/>
    </row>
    <row r="4022" spans="11:29" x14ac:dyDescent="0.45">
      <c r="K4022"/>
      <c r="S4022"/>
      <c r="T4022"/>
      <c r="U4022"/>
      <c r="V4022"/>
      <c r="W4022"/>
      <c r="X4022"/>
      <c r="Y4022"/>
      <c r="Z4022"/>
      <c r="AA4022"/>
      <c r="AB4022"/>
      <c r="AC4022"/>
    </row>
    <row r="4023" spans="11:29" x14ac:dyDescent="0.45">
      <c r="K4023"/>
      <c r="S4023"/>
      <c r="T4023"/>
      <c r="U4023"/>
      <c r="V4023"/>
      <c r="W4023"/>
      <c r="X4023"/>
      <c r="Y4023"/>
      <c r="Z4023"/>
      <c r="AA4023"/>
      <c r="AB4023"/>
      <c r="AC4023"/>
    </row>
    <row r="4024" spans="11:29" x14ac:dyDescent="0.45">
      <c r="K4024"/>
      <c r="S4024"/>
      <c r="T4024"/>
      <c r="U4024"/>
      <c r="V4024"/>
      <c r="W4024"/>
      <c r="X4024"/>
      <c r="Y4024"/>
      <c r="Z4024"/>
      <c r="AA4024"/>
      <c r="AB4024"/>
      <c r="AC4024"/>
    </row>
    <row r="4025" spans="11:29" x14ac:dyDescent="0.45">
      <c r="K4025"/>
      <c r="S4025"/>
      <c r="T4025"/>
      <c r="U4025"/>
      <c r="V4025"/>
      <c r="W4025"/>
      <c r="X4025"/>
      <c r="Y4025"/>
      <c r="Z4025"/>
      <c r="AA4025"/>
      <c r="AB4025"/>
      <c r="AC4025"/>
    </row>
    <row r="4026" spans="11:29" x14ac:dyDescent="0.45">
      <c r="K4026"/>
      <c r="S4026"/>
      <c r="T4026"/>
      <c r="U4026"/>
      <c r="V4026"/>
      <c r="W4026"/>
      <c r="X4026"/>
      <c r="Y4026"/>
      <c r="Z4026"/>
      <c r="AA4026"/>
      <c r="AB4026"/>
      <c r="AC4026"/>
    </row>
    <row r="4027" spans="11:29" x14ac:dyDescent="0.45">
      <c r="K4027"/>
      <c r="S4027"/>
      <c r="T4027"/>
      <c r="U4027"/>
      <c r="V4027"/>
      <c r="W4027"/>
      <c r="X4027"/>
      <c r="Y4027"/>
      <c r="Z4027"/>
      <c r="AA4027"/>
      <c r="AB4027"/>
      <c r="AC4027"/>
    </row>
    <row r="4028" spans="11:29" x14ac:dyDescent="0.45">
      <c r="K4028"/>
      <c r="S4028"/>
      <c r="T4028"/>
      <c r="U4028"/>
      <c r="V4028"/>
      <c r="W4028"/>
      <c r="X4028"/>
      <c r="Y4028"/>
      <c r="Z4028"/>
      <c r="AA4028"/>
      <c r="AB4028"/>
      <c r="AC4028"/>
    </row>
    <row r="4029" spans="11:29" x14ac:dyDescent="0.45">
      <c r="K4029"/>
      <c r="S4029"/>
      <c r="T4029"/>
      <c r="U4029"/>
      <c r="V4029"/>
      <c r="W4029"/>
      <c r="X4029"/>
      <c r="Y4029"/>
      <c r="Z4029"/>
      <c r="AA4029"/>
      <c r="AB4029"/>
      <c r="AC4029"/>
    </row>
    <row r="4030" spans="11:29" x14ac:dyDescent="0.45">
      <c r="K4030"/>
      <c r="S4030"/>
      <c r="T4030"/>
      <c r="U4030"/>
      <c r="V4030"/>
      <c r="W4030"/>
      <c r="X4030"/>
      <c r="Y4030"/>
      <c r="Z4030"/>
      <c r="AA4030"/>
      <c r="AB4030"/>
      <c r="AC4030"/>
    </row>
    <row r="4031" spans="11:29" x14ac:dyDescent="0.45">
      <c r="K4031"/>
      <c r="S4031"/>
      <c r="T4031"/>
      <c r="U4031"/>
      <c r="V4031"/>
      <c r="W4031"/>
      <c r="X4031"/>
      <c r="Y4031"/>
      <c r="Z4031"/>
      <c r="AA4031"/>
      <c r="AB4031"/>
      <c r="AC4031"/>
    </row>
    <row r="4032" spans="11:29" x14ac:dyDescent="0.45">
      <c r="K4032"/>
      <c r="S4032"/>
      <c r="T4032"/>
      <c r="U4032"/>
      <c r="V4032"/>
      <c r="W4032"/>
      <c r="X4032"/>
      <c r="Y4032"/>
      <c r="Z4032"/>
      <c r="AA4032"/>
      <c r="AB4032"/>
      <c r="AC4032"/>
    </row>
    <row r="4033" spans="11:29" x14ac:dyDescent="0.45">
      <c r="K4033"/>
      <c r="S4033"/>
      <c r="T4033"/>
      <c r="U4033"/>
      <c r="V4033"/>
      <c r="W4033"/>
      <c r="X4033"/>
      <c r="Y4033"/>
      <c r="Z4033"/>
      <c r="AA4033"/>
      <c r="AB4033"/>
      <c r="AC4033"/>
    </row>
    <row r="4034" spans="11:29" x14ac:dyDescent="0.45">
      <c r="K4034"/>
      <c r="S4034"/>
      <c r="T4034"/>
      <c r="U4034"/>
      <c r="V4034"/>
      <c r="W4034"/>
      <c r="X4034"/>
      <c r="Y4034"/>
      <c r="Z4034"/>
      <c r="AA4034"/>
      <c r="AB4034"/>
      <c r="AC4034"/>
    </row>
    <row r="4035" spans="11:29" x14ac:dyDescent="0.45">
      <c r="K4035"/>
      <c r="S4035"/>
      <c r="T4035"/>
      <c r="U4035"/>
      <c r="V4035"/>
      <c r="W4035"/>
      <c r="X4035"/>
      <c r="Y4035"/>
      <c r="Z4035"/>
      <c r="AA4035"/>
      <c r="AB4035"/>
      <c r="AC4035"/>
    </row>
    <row r="4036" spans="11:29" x14ac:dyDescent="0.45">
      <c r="K4036"/>
      <c r="S4036"/>
      <c r="T4036"/>
      <c r="U4036"/>
      <c r="V4036"/>
      <c r="W4036"/>
      <c r="X4036"/>
      <c r="Y4036"/>
      <c r="Z4036"/>
      <c r="AA4036"/>
      <c r="AB4036"/>
      <c r="AC4036"/>
    </row>
    <row r="4037" spans="11:29" x14ac:dyDescent="0.45">
      <c r="K4037"/>
      <c r="S4037"/>
      <c r="T4037"/>
      <c r="U4037"/>
      <c r="V4037"/>
      <c r="W4037"/>
      <c r="X4037"/>
      <c r="Y4037"/>
      <c r="Z4037"/>
      <c r="AA4037"/>
      <c r="AB4037"/>
      <c r="AC4037"/>
    </row>
    <row r="4038" spans="11:29" x14ac:dyDescent="0.45">
      <c r="K4038"/>
      <c r="S4038"/>
      <c r="T4038"/>
      <c r="U4038"/>
      <c r="V4038"/>
      <c r="W4038"/>
      <c r="X4038"/>
      <c r="Y4038"/>
      <c r="Z4038"/>
      <c r="AA4038"/>
      <c r="AB4038"/>
      <c r="AC4038"/>
    </row>
    <row r="4039" spans="11:29" x14ac:dyDescent="0.45">
      <c r="K4039"/>
      <c r="S4039"/>
      <c r="T4039"/>
      <c r="U4039"/>
      <c r="V4039"/>
      <c r="W4039"/>
      <c r="X4039"/>
      <c r="Y4039"/>
      <c r="Z4039"/>
      <c r="AA4039"/>
      <c r="AB4039"/>
      <c r="AC4039"/>
    </row>
    <row r="4040" spans="11:29" x14ac:dyDescent="0.45">
      <c r="K4040"/>
      <c r="S4040"/>
      <c r="T4040"/>
      <c r="U4040"/>
      <c r="V4040"/>
      <c r="W4040"/>
      <c r="X4040"/>
      <c r="Y4040"/>
      <c r="Z4040"/>
      <c r="AA4040"/>
      <c r="AB4040"/>
      <c r="AC4040"/>
    </row>
    <row r="4041" spans="11:29" x14ac:dyDescent="0.45">
      <c r="K4041"/>
      <c r="S4041"/>
      <c r="T4041"/>
      <c r="U4041"/>
      <c r="V4041"/>
      <c r="W4041"/>
      <c r="X4041"/>
      <c r="Y4041"/>
      <c r="Z4041"/>
      <c r="AA4041"/>
      <c r="AB4041"/>
      <c r="AC4041"/>
    </row>
    <row r="4042" spans="11:29" x14ac:dyDescent="0.45">
      <c r="K4042"/>
      <c r="S4042"/>
      <c r="T4042"/>
      <c r="U4042"/>
      <c r="V4042"/>
      <c r="W4042"/>
      <c r="X4042"/>
      <c r="Y4042"/>
      <c r="Z4042"/>
      <c r="AA4042"/>
      <c r="AB4042"/>
      <c r="AC4042"/>
    </row>
    <row r="4043" spans="11:29" x14ac:dyDescent="0.45">
      <c r="K4043"/>
      <c r="S4043"/>
      <c r="T4043"/>
      <c r="U4043"/>
      <c r="V4043"/>
      <c r="W4043"/>
      <c r="X4043"/>
      <c r="Y4043"/>
      <c r="Z4043"/>
      <c r="AA4043"/>
      <c r="AB4043"/>
      <c r="AC4043"/>
    </row>
    <row r="4044" spans="11:29" x14ac:dyDescent="0.45">
      <c r="K4044"/>
      <c r="S4044"/>
      <c r="T4044"/>
      <c r="U4044"/>
      <c r="V4044"/>
      <c r="W4044"/>
      <c r="X4044"/>
      <c r="Y4044"/>
      <c r="Z4044"/>
      <c r="AA4044"/>
      <c r="AB4044"/>
      <c r="AC4044"/>
    </row>
    <row r="4045" spans="11:29" x14ac:dyDescent="0.45">
      <c r="K4045"/>
      <c r="S4045"/>
      <c r="T4045"/>
      <c r="U4045"/>
      <c r="V4045"/>
      <c r="W4045"/>
      <c r="X4045"/>
      <c r="Y4045"/>
      <c r="Z4045"/>
      <c r="AA4045"/>
      <c r="AB4045"/>
      <c r="AC4045"/>
    </row>
    <row r="4046" spans="11:29" x14ac:dyDescent="0.45">
      <c r="K4046"/>
      <c r="S4046"/>
      <c r="T4046"/>
      <c r="U4046"/>
      <c r="V4046"/>
      <c r="W4046"/>
      <c r="X4046"/>
      <c r="Y4046"/>
      <c r="Z4046"/>
      <c r="AA4046"/>
      <c r="AB4046"/>
      <c r="AC4046"/>
    </row>
    <row r="4047" spans="11:29" x14ac:dyDescent="0.45">
      <c r="K4047"/>
      <c r="S4047"/>
      <c r="T4047"/>
      <c r="U4047"/>
      <c r="V4047"/>
      <c r="W4047"/>
      <c r="X4047"/>
      <c r="Y4047"/>
      <c r="Z4047"/>
      <c r="AA4047"/>
      <c r="AB4047"/>
      <c r="AC4047"/>
    </row>
    <row r="4048" spans="11:29" x14ac:dyDescent="0.45">
      <c r="K4048"/>
      <c r="S4048"/>
      <c r="T4048"/>
      <c r="U4048"/>
      <c r="V4048"/>
      <c r="W4048"/>
      <c r="X4048"/>
      <c r="Y4048"/>
      <c r="Z4048"/>
      <c r="AA4048"/>
      <c r="AB4048"/>
      <c r="AC4048"/>
    </row>
    <row r="4049" spans="11:29" x14ac:dyDescent="0.45">
      <c r="K4049"/>
      <c r="S4049"/>
      <c r="T4049"/>
      <c r="U4049"/>
      <c r="V4049"/>
      <c r="W4049"/>
      <c r="X4049"/>
      <c r="Y4049"/>
      <c r="Z4049"/>
      <c r="AA4049"/>
      <c r="AB4049"/>
      <c r="AC4049"/>
    </row>
    <row r="4050" spans="11:29" x14ac:dyDescent="0.45">
      <c r="K4050"/>
      <c r="S4050"/>
      <c r="T4050"/>
      <c r="U4050"/>
      <c r="V4050"/>
      <c r="W4050"/>
      <c r="X4050"/>
      <c r="Y4050"/>
      <c r="Z4050"/>
      <c r="AA4050"/>
      <c r="AB4050"/>
      <c r="AC4050"/>
    </row>
    <row r="4051" spans="11:29" x14ac:dyDescent="0.45">
      <c r="K4051"/>
      <c r="S4051"/>
      <c r="T4051"/>
      <c r="U4051"/>
      <c r="V4051"/>
      <c r="W4051"/>
      <c r="X4051"/>
      <c r="Y4051"/>
      <c r="Z4051"/>
      <c r="AA4051"/>
      <c r="AB4051"/>
      <c r="AC4051"/>
    </row>
    <row r="4052" spans="11:29" x14ac:dyDescent="0.45">
      <c r="K4052"/>
      <c r="S4052"/>
      <c r="T4052"/>
      <c r="U4052"/>
      <c r="V4052"/>
      <c r="W4052"/>
      <c r="X4052"/>
      <c r="Y4052"/>
      <c r="Z4052"/>
      <c r="AA4052"/>
      <c r="AB4052"/>
      <c r="AC4052"/>
    </row>
    <row r="4053" spans="11:29" x14ac:dyDescent="0.45">
      <c r="K4053"/>
      <c r="S4053"/>
      <c r="T4053"/>
      <c r="U4053"/>
      <c r="V4053"/>
      <c r="W4053"/>
      <c r="X4053"/>
      <c r="Y4053"/>
      <c r="Z4053"/>
      <c r="AA4053"/>
      <c r="AB4053"/>
      <c r="AC4053"/>
    </row>
    <row r="4054" spans="11:29" x14ac:dyDescent="0.45">
      <c r="K4054"/>
      <c r="S4054"/>
      <c r="T4054"/>
      <c r="U4054"/>
      <c r="V4054"/>
      <c r="W4054"/>
      <c r="X4054"/>
      <c r="Y4054"/>
      <c r="Z4054"/>
      <c r="AA4054"/>
      <c r="AB4054"/>
      <c r="AC4054"/>
    </row>
    <row r="4055" spans="11:29" x14ac:dyDescent="0.45">
      <c r="K4055"/>
      <c r="S4055"/>
      <c r="T4055"/>
      <c r="U4055"/>
      <c r="V4055"/>
      <c r="W4055"/>
      <c r="X4055"/>
      <c r="Y4055"/>
      <c r="Z4055"/>
      <c r="AA4055"/>
      <c r="AB4055"/>
      <c r="AC4055"/>
    </row>
    <row r="4056" spans="11:29" x14ac:dyDescent="0.45">
      <c r="K4056"/>
      <c r="S4056"/>
      <c r="T4056"/>
      <c r="U4056"/>
      <c r="V4056"/>
      <c r="W4056"/>
      <c r="X4056"/>
      <c r="Y4056"/>
      <c r="Z4056"/>
      <c r="AA4056"/>
      <c r="AB4056"/>
      <c r="AC4056"/>
    </row>
    <row r="4057" spans="11:29" x14ac:dyDescent="0.45">
      <c r="K4057"/>
      <c r="S4057"/>
      <c r="T4057"/>
      <c r="U4057"/>
      <c r="V4057"/>
      <c r="W4057"/>
      <c r="X4057"/>
      <c r="Y4057"/>
      <c r="Z4057"/>
      <c r="AA4057"/>
      <c r="AB4057"/>
      <c r="AC4057"/>
    </row>
    <row r="4058" spans="11:29" x14ac:dyDescent="0.45">
      <c r="K4058"/>
      <c r="S4058"/>
      <c r="T4058"/>
      <c r="U4058"/>
      <c r="V4058"/>
      <c r="W4058"/>
      <c r="X4058"/>
      <c r="Y4058"/>
      <c r="Z4058"/>
      <c r="AA4058"/>
      <c r="AB4058"/>
      <c r="AC4058"/>
    </row>
    <row r="4059" spans="11:29" x14ac:dyDescent="0.45">
      <c r="K4059"/>
      <c r="S4059"/>
      <c r="T4059"/>
      <c r="U4059"/>
      <c r="V4059"/>
      <c r="W4059"/>
      <c r="X4059"/>
      <c r="Y4059"/>
      <c r="Z4059"/>
      <c r="AA4059"/>
      <c r="AB4059"/>
      <c r="AC4059"/>
    </row>
    <row r="4060" spans="11:29" x14ac:dyDescent="0.45">
      <c r="K4060"/>
      <c r="S4060"/>
      <c r="T4060"/>
      <c r="U4060"/>
      <c r="V4060"/>
      <c r="W4060"/>
      <c r="X4060"/>
      <c r="Y4060"/>
      <c r="Z4060"/>
      <c r="AA4060"/>
      <c r="AB4060"/>
      <c r="AC4060"/>
    </row>
    <row r="4061" spans="11:29" x14ac:dyDescent="0.45">
      <c r="K4061"/>
      <c r="S4061"/>
      <c r="T4061"/>
      <c r="U4061"/>
      <c r="V4061"/>
      <c r="W4061"/>
      <c r="X4061"/>
      <c r="Y4061"/>
      <c r="Z4061"/>
      <c r="AA4061"/>
      <c r="AB4061"/>
      <c r="AC4061"/>
    </row>
    <row r="4062" spans="11:29" x14ac:dyDescent="0.45">
      <c r="K4062"/>
      <c r="S4062"/>
      <c r="T4062"/>
      <c r="U4062"/>
      <c r="V4062"/>
      <c r="W4062"/>
      <c r="X4062"/>
      <c r="Y4062"/>
      <c r="Z4062"/>
      <c r="AA4062"/>
      <c r="AB4062"/>
      <c r="AC4062"/>
    </row>
    <row r="4063" spans="11:29" x14ac:dyDescent="0.45">
      <c r="K4063"/>
      <c r="S4063"/>
      <c r="T4063"/>
      <c r="U4063"/>
      <c r="V4063"/>
      <c r="W4063"/>
      <c r="X4063"/>
      <c r="Y4063"/>
      <c r="Z4063"/>
      <c r="AA4063"/>
      <c r="AB4063"/>
      <c r="AC4063"/>
    </row>
    <row r="4064" spans="11:29" x14ac:dyDescent="0.45">
      <c r="K4064"/>
      <c r="S4064"/>
      <c r="T4064"/>
      <c r="U4064"/>
      <c r="V4064"/>
      <c r="W4064"/>
      <c r="X4064"/>
      <c r="Y4064"/>
      <c r="Z4064"/>
      <c r="AA4064"/>
      <c r="AB4064"/>
      <c r="AC4064"/>
    </row>
    <row r="4065" spans="11:29" x14ac:dyDescent="0.45">
      <c r="K4065"/>
      <c r="S4065"/>
      <c r="T4065"/>
      <c r="U4065"/>
      <c r="V4065"/>
      <c r="W4065"/>
      <c r="X4065"/>
      <c r="Y4065"/>
      <c r="Z4065"/>
      <c r="AA4065"/>
      <c r="AB4065"/>
      <c r="AC4065"/>
    </row>
    <row r="4066" spans="11:29" x14ac:dyDescent="0.45">
      <c r="K4066"/>
      <c r="S4066"/>
      <c r="T4066"/>
      <c r="U4066"/>
      <c r="V4066"/>
      <c r="W4066"/>
      <c r="X4066"/>
      <c r="Y4066"/>
      <c r="Z4066"/>
      <c r="AA4066"/>
      <c r="AB4066"/>
      <c r="AC4066"/>
    </row>
    <row r="4067" spans="11:29" x14ac:dyDescent="0.45">
      <c r="K4067"/>
      <c r="S4067"/>
      <c r="T4067"/>
      <c r="U4067"/>
      <c r="V4067"/>
      <c r="W4067"/>
      <c r="X4067"/>
      <c r="Y4067"/>
      <c r="Z4067"/>
      <c r="AA4067"/>
      <c r="AB4067"/>
      <c r="AC4067"/>
    </row>
    <row r="4068" spans="11:29" x14ac:dyDescent="0.45">
      <c r="K4068"/>
      <c r="S4068"/>
      <c r="T4068"/>
      <c r="U4068"/>
      <c r="V4068"/>
      <c r="W4068"/>
      <c r="X4068"/>
      <c r="Y4068"/>
      <c r="Z4068"/>
      <c r="AA4068"/>
      <c r="AB4068"/>
      <c r="AC4068"/>
    </row>
    <row r="4069" spans="11:29" x14ac:dyDescent="0.45">
      <c r="K4069"/>
      <c r="S4069"/>
      <c r="T4069"/>
      <c r="U4069"/>
      <c r="V4069"/>
      <c r="W4069"/>
      <c r="X4069"/>
      <c r="Y4069"/>
      <c r="Z4069"/>
      <c r="AA4069"/>
      <c r="AB4069"/>
      <c r="AC4069"/>
    </row>
    <row r="4070" spans="11:29" x14ac:dyDescent="0.45">
      <c r="K4070"/>
      <c r="S4070"/>
      <c r="T4070"/>
      <c r="U4070"/>
      <c r="V4070"/>
      <c r="W4070"/>
      <c r="X4070"/>
      <c r="Y4070"/>
      <c r="Z4070"/>
      <c r="AA4070"/>
      <c r="AB4070"/>
      <c r="AC4070"/>
    </row>
    <row r="4071" spans="11:29" x14ac:dyDescent="0.45">
      <c r="K4071"/>
      <c r="S4071"/>
      <c r="T4071"/>
      <c r="U4071"/>
      <c r="V4071"/>
      <c r="W4071"/>
      <c r="X4071"/>
      <c r="Y4071"/>
      <c r="Z4071"/>
      <c r="AA4071"/>
      <c r="AB4071"/>
      <c r="AC4071"/>
    </row>
    <row r="4072" spans="11:29" x14ac:dyDescent="0.45">
      <c r="K4072"/>
      <c r="S4072"/>
      <c r="T4072"/>
      <c r="U4072"/>
      <c r="V4072"/>
      <c r="W4072"/>
      <c r="X4072"/>
      <c r="Y4072"/>
      <c r="Z4072"/>
      <c r="AA4072"/>
      <c r="AB4072"/>
      <c r="AC4072"/>
    </row>
    <row r="4073" spans="11:29" x14ac:dyDescent="0.45">
      <c r="K4073"/>
      <c r="S4073"/>
      <c r="T4073"/>
      <c r="U4073"/>
      <c r="V4073"/>
      <c r="W4073"/>
      <c r="X4073"/>
      <c r="Y4073"/>
      <c r="Z4073"/>
      <c r="AA4073"/>
      <c r="AB4073"/>
      <c r="AC4073"/>
    </row>
    <row r="4074" spans="11:29" x14ac:dyDescent="0.45">
      <c r="K4074"/>
      <c r="S4074"/>
      <c r="T4074"/>
      <c r="U4074"/>
      <c r="V4074"/>
      <c r="W4074"/>
      <c r="X4074"/>
      <c r="Y4074"/>
      <c r="Z4074"/>
      <c r="AA4074"/>
      <c r="AB4074"/>
      <c r="AC4074"/>
    </row>
    <row r="4075" spans="11:29" x14ac:dyDescent="0.45">
      <c r="K4075"/>
      <c r="S4075"/>
      <c r="T4075"/>
      <c r="U4075"/>
      <c r="V4075"/>
      <c r="W4075"/>
      <c r="X4075"/>
      <c r="Y4075"/>
      <c r="Z4075"/>
      <c r="AA4075"/>
      <c r="AB4075"/>
      <c r="AC4075"/>
    </row>
    <row r="4076" spans="11:29" x14ac:dyDescent="0.45">
      <c r="K4076"/>
      <c r="S4076"/>
      <c r="T4076"/>
      <c r="U4076"/>
      <c r="V4076"/>
      <c r="W4076"/>
      <c r="X4076"/>
      <c r="Y4076"/>
      <c r="Z4076"/>
      <c r="AA4076"/>
      <c r="AB4076"/>
      <c r="AC4076"/>
    </row>
    <row r="4077" spans="11:29" x14ac:dyDescent="0.45">
      <c r="K4077"/>
      <c r="S4077"/>
      <c r="T4077"/>
      <c r="U4077"/>
      <c r="V4077"/>
      <c r="W4077"/>
      <c r="X4077"/>
      <c r="Y4077"/>
      <c r="Z4077"/>
      <c r="AA4077"/>
      <c r="AB4077"/>
      <c r="AC4077"/>
    </row>
    <row r="4078" spans="11:29" x14ac:dyDescent="0.45">
      <c r="K4078"/>
      <c r="S4078"/>
      <c r="T4078"/>
      <c r="U4078"/>
      <c r="V4078"/>
      <c r="W4078"/>
      <c r="X4078"/>
      <c r="Y4078"/>
      <c r="Z4078"/>
      <c r="AA4078"/>
      <c r="AB4078"/>
      <c r="AC4078"/>
    </row>
    <row r="4079" spans="11:29" x14ac:dyDescent="0.45">
      <c r="K4079"/>
      <c r="S4079"/>
      <c r="T4079"/>
      <c r="U4079"/>
      <c r="V4079"/>
      <c r="W4079"/>
      <c r="X4079"/>
      <c r="Y4079"/>
      <c r="Z4079"/>
      <c r="AA4079"/>
      <c r="AB4079"/>
      <c r="AC4079"/>
    </row>
    <row r="4080" spans="11:29" x14ac:dyDescent="0.45">
      <c r="K4080"/>
      <c r="S4080"/>
      <c r="T4080"/>
      <c r="U4080"/>
      <c r="V4080"/>
      <c r="W4080"/>
      <c r="X4080"/>
      <c r="Y4080"/>
      <c r="Z4080"/>
      <c r="AA4080"/>
      <c r="AB4080"/>
      <c r="AC4080"/>
    </row>
    <row r="4081" spans="11:29" x14ac:dyDescent="0.45">
      <c r="K4081"/>
      <c r="S4081"/>
      <c r="T4081"/>
      <c r="U4081"/>
      <c r="V4081"/>
      <c r="W4081"/>
      <c r="X4081"/>
      <c r="Y4081"/>
      <c r="Z4081"/>
      <c r="AA4081"/>
      <c r="AB4081"/>
      <c r="AC4081"/>
    </row>
    <row r="4082" spans="11:29" x14ac:dyDescent="0.45">
      <c r="K4082"/>
      <c r="S4082"/>
      <c r="T4082"/>
      <c r="U4082"/>
      <c r="V4082"/>
      <c r="W4082"/>
      <c r="X4082"/>
      <c r="Y4082"/>
      <c r="Z4082"/>
      <c r="AA4082"/>
      <c r="AB4082"/>
      <c r="AC4082"/>
    </row>
    <row r="4083" spans="11:29" x14ac:dyDescent="0.45">
      <c r="K4083"/>
      <c r="S4083"/>
      <c r="T4083"/>
      <c r="U4083"/>
      <c r="V4083"/>
      <c r="W4083"/>
      <c r="X4083"/>
      <c r="Y4083"/>
      <c r="Z4083"/>
      <c r="AA4083"/>
      <c r="AB4083"/>
      <c r="AC4083"/>
    </row>
    <row r="4084" spans="11:29" x14ac:dyDescent="0.45">
      <c r="K4084"/>
      <c r="S4084"/>
      <c r="T4084"/>
      <c r="U4084"/>
      <c r="V4084"/>
      <c r="W4084"/>
      <c r="X4084"/>
      <c r="Y4084"/>
      <c r="Z4084"/>
      <c r="AA4084"/>
      <c r="AB4084"/>
      <c r="AC4084"/>
    </row>
    <row r="4085" spans="11:29" x14ac:dyDescent="0.45">
      <c r="K4085"/>
      <c r="S4085"/>
      <c r="T4085"/>
      <c r="U4085"/>
      <c r="V4085"/>
      <c r="W4085"/>
      <c r="X4085"/>
      <c r="Y4085"/>
      <c r="Z4085"/>
      <c r="AA4085"/>
      <c r="AB4085"/>
      <c r="AC4085"/>
    </row>
    <row r="4086" spans="11:29" x14ac:dyDescent="0.45">
      <c r="K4086"/>
      <c r="S4086"/>
      <c r="T4086"/>
      <c r="U4086"/>
      <c r="V4086"/>
      <c r="W4086"/>
      <c r="X4086"/>
      <c r="Y4086"/>
      <c r="Z4086"/>
      <c r="AA4086"/>
      <c r="AB4086"/>
      <c r="AC4086"/>
    </row>
    <row r="4087" spans="11:29" x14ac:dyDescent="0.45">
      <c r="K4087"/>
      <c r="S4087"/>
      <c r="T4087"/>
      <c r="U4087"/>
      <c r="V4087"/>
      <c r="W4087"/>
      <c r="X4087"/>
      <c r="Y4087"/>
      <c r="Z4087"/>
      <c r="AA4087"/>
      <c r="AB4087"/>
      <c r="AC4087"/>
    </row>
    <row r="4088" spans="11:29" x14ac:dyDescent="0.45">
      <c r="K4088"/>
      <c r="S4088"/>
      <c r="T4088"/>
      <c r="U4088"/>
      <c r="V4088"/>
      <c r="W4088"/>
      <c r="X4088"/>
      <c r="Y4088"/>
      <c r="Z4088"/>
      <c r="AA4088"/>
      <c r="AB4088"/>
      <c r="AC4088"/>
    </row>
    <row r="4089" spans="11:29" x14ac:dyDescent="0.45">
      <c r="K4089"/>
      <c r="S4089"/>
      <c r="T4089"/>
      <c r="U4089"/>
      <c r="V4089"/>
      <c r="W4089"/>
      <c r="X4089"/>
      <c r="Y4089"/>
      <c r="Z4089"/>
      <c r="AA4089"/>
      <c r="AB4089"/>
      <c r="AC4089"/>
    </row>
    <row r="4090" spans="11:29" x14ac:dyDescent="0.45">
      <c r="K4090"/>
      <c r="S4090"/>
      <c r="T4090"/>
      <c r="U4090"/>
      <c r="V4090"/>
      <c r="W4090"/>
      <c r="X4090"/>
      <c r="Y4090"/>
      <c r="Z4090"/>
      <c r="AA4090"/>
      <c r="AB4090"/>
      <c r="AC4090"/>
    </row>
    <row r="4091" spans="11:29" x14ac:dyDescent="0.45">
      <c r="K4091"/>
      <c r="S4091"/>
      <c r="T4091"/>
      <c r="U4091"/>
      <c r="V4091"/>
      <c r="W4091"/>
      <c r="X4091"/>
      <c r="Y4091"/>
      <c r="Z4091"/>
      <c r="AA4091"/>
      <c r="AB4091"/>
      <c r="AC4091"/>
    </row>
    <row r="4092" spans="11:29" x14ac:dyDescent="0.45">
      <c r="K4092"/>
      <c r="S4092"/>
      <c r="T4092"/>
      <c r="U4092"/>
      <c r="V4092"/>
      <c r="W4092"/>
      <c r="X4092"/>
      <c r="Y4092"/>
      <c r="Z4092"/>
      <c r="AA4092"/>
      <c r="AB4092"/>
      <c r="AC4092"/>
    </row>
    <row r="4093" spans="11:29" x14ac:dyDescent="0.45">
      <c r="K4093"/>
      <c r="S4093"/>
      <c r="T4093"/>
      <c r="U4093"/>
      <c r="V4093"/>
      <c r="W4093"/>
      <c r="X4093"/>
      <c r="Y4093"/>
      <c r="Z4093"/>
      <c r="AA4093"/>
      <c r="AB4093"/>
      <c r="AC4093"/>
    </row>
    <row r="4094" spans="11:29" x14ac:dyDescent="0.45">
      <c r="K4094"/>
      <c r="S4094"/>
      <c r="T4094"/>
      <c r="U4094"/>
      <c r="V4094"/>
      <c r="W4094"/>
      <c r="X4094"/>
      <c r="Y4094"/>
      <c r="Z4094"/>
      <c r="AA4094"/>
      <c r="AB4094"/>
      <c r="AC4094"/>
    </row>
    <row r="4095" spans="11:29" x14ac:dyDescent="0.45">
      <c r="K4095"/>
      <c r="S4095"/>
      <c r="T4095"/>
      <c r="U4095"/>
      <c r="V4095"/>
      <c r="W4095"/>
      <c r="X4095"/>
      <c r="Y4095"/>
      <c r="Z4095"/>
      <c r="AA4095"/>
      <c r="AB4095"/>
      <c r="AC4095"/>
    </row>
    <row r="4096" spans="11:29" x14ac:dyDescent="0.45">
      <c r="K4096"/>
      <c r="S4096"/>
      <c r="T4096"/>
      <c r="U4096"/>
      <c r="V4096"/>
      <c r="W4096"/>
      <c r="X4096"/>
      <c r="Y4096"/>
      <c r="Z4096"/>
      <c r="AA4096"/>
      <c r="AB4096"/>
      <c r="AC4096"/>
    </row>
    <row r="4097" spans="11:29" x14ac:dyDescent="0.45">
      <c r="K4097"/>
      <c r="S4097"/>
      <c r="T4097"/>
      <c r="U4097"/>
      <c r="V4097"/>
      <c r="W4097"/>
      <c r="X4097"/>
      <c r="Y4097"/>
      <c r="Z4097"/>
      <c r="AA4097"/>
      <c r="AB4097"/>
      <c r="AC4097"/>
    </row>
    <row r="4098" spans="11:29" x14ac:dyDescent="0.45">
      <c r="K4098"/>
      <c r="S4098"/>
      <c r="T4098"/>
      <c r="U4098"/>
      <c r="V4098"/>
      <c r="W4098"/>
      <c r="X4098"/>
      <c r="Y4098"/>
      <c r="Z4098"/>
      <c r="AA4098"/>
      <c r="AB4098"/>
      <c r="AC4098"/>
    </row>
    <row r="4099" spans="11:29" x14ac:dyDescent="0.45">
      <c r="K4099"/>
      <c r="S4099"/>
      <c r="T4099"/>
      <c r="U4099"/>
      <c r="V4099"/>
      <c r="W4099"/>
      <c r="X4099"/>
      <c r="Y4099"/>
      <c r="Z4099"/>
      <c r="AA4099"/>
      <c r="AB4099"/>
      <c r="AC4099"/>
    </row>
    <row r="4100" spans="11:29" x14ac:dyDescent="0.45">
      <c r="K4100"/>
      <c r="S4100"/>
      <c r="T4100"/>
      <c r="U4100"/>
      <c r="V4100"/>
      <c r="W4100"/>
      <c r="X4100"/>
      <c r="Y4100"/>
      <c r="Z4100"/>
      <c r="AA4100"/>
      <c r="AB4100"/>
      <c r="AC4100"/>
    </row>
    <row r="4101" spans="11:29" x14ac:dyDescent="0.45">
      <c r="K4101"/>
      <c r="S4101"/>
      <c r="T4101"/>
      <c r="U4101"/>
      <c r="V4101"/>
      <c r="W4101"/>
      <c r="X4101"/>
      <c r="Y4101"/>
      <c r="Z4101"/>
      <c r="AA4101"/>
      <c r="AB4101"/>
      <c r="AC4101"/>
    </row>
    <row r="4102" spans="11:29" x14ac:dyDescent="0.45">
      <c r="K4102"/>
      <c r="S4102"/>
      <c r="T4102"/>
      <c r="U4102"/>
      <c r="V4102"/>
      <c r="W4102"/>
      <c r="X4102"/>
      <c r="Y4102"/>
      <c r="Z4102"/>
      <c r="AA4102"/>
      <c r="AB4102"/>
      <c r="AC4102"/>
    </row>
    <row r="4103" spans="11:29" x14ac:dyDescent="0.45">
      <c r="K4103"/>
      <c r="S4103"/>
      <c r="T4103"/>
      <c r="U4103"/>
      <c r="V4103"/>
      <c r="W4103"/>
      <c r="X4103"/>
      <c r="Y4103"/>
      <c r="Z4103"/>
      <c r="AA4103"/>
      <c r="AB4103"/>
      <c r="AC4103"/>
    </row>
    <row r="4104" spans="11:29" x14ac:dyDescent="0.45">
      <c r="K4104"/>
      <c r="S4104"/>
      <c r="T4104"/>
      <c r="U4104"/>
      <c r="V4104"/>
      <c r="W4104"/>
      <c r="X4104"/>
      <c r="Y4104"/>
      <c r="Z4104"/>
      <c r="AA4104"/>
      <c r="AB4104"/>
      <c r="AC4104"/>
    </row>
    <row r="4105" spans="11:29" x14ac:dyDescent="0.45">
      <c r="K4105"/>
      <c r="S4105"/>
      <c r="T4105"/>
      <c r="U4105"/>
      <c r="V4105"/>
      <c r="W4105"/>
      <c r="X4105"/>
      <c r="Y4105"/>
      <c r="Z4105"/>
      <c r="AA4105"/>
      <c r="AB4105"/>
      <c r="AC4105"/>
    </row>
    <row r="4106" spans="11:29" x14ac:dyDescent="0.45">
      <c r="K4106"/>
      <c r="S4106"/>
      <c r="T4106"/>
      <c r="U4106"/>
      <c r="V4106"/>
      <c r="W4106"/>
      <c r="X4106"/>
      <c r="Y4106"/>
      <c r="Z4106"/>
      <c r="AA4106"/>
      <c r="AB4106"/>
      <c r="AC4106"/>
    </row>
    <row r="4107" spans="11:29" x14ac:dyDescent="0.45">
      <c r="K4107"/>
      <c r="S4107"/>
      <c r="T4107"/>
      <c r="U4107"/>
      <c r="V4107"/>
      <c r="W4107"/>
      <c r="X4107"/>
      <c r="Y4107"/>
      <c r="Z4107"/>
      <c r="AA4107"/>
      <c r="AB4107"/>
      <c r="AC4107"/>
    </row>
    <row r="4108" spans="11:29" x14ac:dyDescent="0.45">
      <c r="K4108"/>
      <c r="S4108"/>
      <c r="T4108"/>
      <c r="U4108"/>
      <c r="V4108"/>
      <c r="W4108"/>
      <c r="X4108"/>
      <c r="Y4108"/>
      <c r="Z4108"/>
      <c r="AA4108"/>
      <c r="AB4108"/>
      <c r="AC4108"/>
    </row>
    <row r="4109" spans="11:29" x14ac:dyDescent="0.45">
      <c r="K4109"/>
      <c r="S4109"/>
      <c r="T4109"/>
      <c r="U4109"/>
      <c r="V4109"/>
      <c r="W4109"/>
      <c r="X4109"/>
      <c r="Y4109"/>
      <c r="Z4109"/>
      <c r="AA4109"/>
      <c r="AB4109"/>
      <c r="AC4109"/>
    </row>
    <row r="4110" spans="11:29" x14ac:dyDescent="0.45">
      <c r="K4110"/>
      <c r="S4110"/>
      <c r="T4110"/>
      <c r="U4110"/>
      <c r="V4110"/>
      <c r="W4110"/>
      <c r="X4110"/>
      <c r="Y4110"/>
      <c r="Z4110"/>
      <c r="AA4110"/>
      <c r="AB4110"/>
      <c r="AC4110"/>
    </row>
    <row r="4111" spans="11:29" x14ac:dyDescent="0.45">
      <c r="K4111"/>
      <c r="S4111"/>
      <c r="T4111"/>
      <c r="U4111"/>
      <c r="V4111"/>
      <c r="W4111"/>
      <c r="X4111"/>
      <c r="Y4111"/>
      <c r="Z4111"/>
      <c r="AA4111"/>
      <c r="AB4111"/>
      <c r="AC4111"/>
    </row>
    <row r="4112" spans="11:29" x14ac:dyDescent="0.45">
      <c r="K4112"/>
      <c r="S4112"/>
      <c r="T4112"/>
      <c r="U4112"/>
      <c r="V4112"/>
      <c r="W4112"/>
      <c r="X4112"/>
      <c r="Y4112"/>
      <c r="Z4112"/>
      <c r="AA4112"/>
      <c r="AB4112"/>
      <c r="AC4112"/>
    </row>
    <row r="4113" spans="11:29" x14ac:dyDescent="0.45">
      <c r="K4113"/>
      <c r="S4113"/>
      <c r="T4113"/>
      <c r="U4113"/>
      <c r="V4113"/>
      <c r="W4113"/>
      <c r="X4113"/>
      <c r="Y4113"/>
      <c r="Z4113"/>
      <c r="AA4113"/>
      <c r="AB4113"/>
      <c r="AC4113"/>
    </row>
    <row r="4114" spans="11:29" x14ac:dyDescent="0.45">
      <c r="K4114"/>
      <c r="S4114"/>
      <c r="T4114"/>
      <c r="U4114"/>
      <c r="V4114"/>
      <c r="W4114"/>
      <c r="X4114"/>
      <c r="Y4114"/>
      <c r="Z4114"/>
      <c r="AA4114"/>
      <c r="AB4114"/>
      <c r="AC4114"/>
    </row>
    <row r="4115" spans="11:29" x14ac:dyDescent="0.45">
      <c r="K4115"/>
      <c r="S4115"/>
      <c r="T4115"/>
      <c r="U4115"/>
      <c r="V4115"/>
      <c r="W4115"/>
      <c r="X4115"/>
      <c r="Y4115"/>
      <c r="Z4115"/>
      <c r="AA4115"/>
      <c r="AB4115"/>
      <c r="AC4115"/>
    </row>
    <row r="4116" spans="11:29" x14ac:dyDescent="0.45">
      <c r="K4116"/>
      <c r="S4116"/>
      <c r="T4116"/>
      <c r="U4116"/>
      <c r="V4116"/>
      <c r="W4116"/>
      <c r="X4116"/>
      <c r="Y4116"/>
      <c r="Z4116"/>
      <c r="AA4116"/>
      <c r="AB4116"/>
      <c r="AC4116"/>
    </row>
    <row r="4117" spans="11:29" x14ac:dyDescent="0.45">
      <c r="K4117"/>
      <c r="S4117"/>
      <c r="T4117"/>
      <c r="U4117"/>
      <c r="V4117"/>
      <c r="W4117"/>
      <c r="X4117"/>
      <c r="Y4117"/>
      <c r="Z4117"/>
      <c r="AA4117"/>
      <c r="AB4117"/>
      <c r="AC4117"/>
    </row>
    <row r="4118" spans="11:29" x14ac:dyDescent="0.45">
      <c r="K4118"/>
      <c r="S4118"/>
      <c r="T4118"/>
      <c r="U4118"/>
      <c r="V4118"/>
      <c r="W4118"/>
      <c r="X4118"/>
      <c r="Y4118"/>
      <c r="Z4118"/>
      <c r="AA4118"/>
      <c r="AB4118"/>
      <c r="AC4118"/>
    </row>
    <row r="4119" spans="11:29" x14ac:dyDescent="0.45">
      <c r="K4119"/>
      <c r="S4119"/>
      <c r="T4119"/>
      <c r="U4119"/>
      <c r="V4119"/>
      <c r="W4119"/>
      <c r="X4119"/>
      <c r="Y4119"/>
      <c r="Z4119"/>
      <c r="AA4119"/>
      <c r="AB4119"/>
      <c r="AC4119"/>
    </row>
    <row r="4120" spans="11:29" x14ac:dyDescent="0.45">
      <c r="K4120"/>
      <c r="S4120"/>
      <c r="T4120"/>
      <c r="U4120"/>
      <c r="V4120"/>
      <c r="W4120"/>
      <c r="X4120"/>
      <c r="Y4120"/>
      <c r="Z4120"/>
      <c r="AA4120"/>
      <c r="AB4120"/>
      <c r="AC4120"/>
    </row>
    <row r="4121" spans="11:29" x14ac:dyDescent="0.45">
      <c r="K4121"/>
      <c r="S4121"/>
      <c r="T4121"/>
      <c r="U4121"/>
      <c r="V4121"/>
      <c r="W4121"/>
      <c r="X4121"/>
      <c r="Y4121"/>
      <c r="Z4121"/>
      <c r="AA4121"/>
      <c r="AB4121"/>
      <c r="AC4121"/>
    </row>
    <row r="4122" spans="11:29" x14ac:dyDescent="0.45">
      <c r="K4122"/>
      <c r="S4122"/>
      <c r="T4122"/>
      <c r="U4122"/>
      <c r="V4122"/>
      <c r="W4122"/>
      <c r="X4122"/>
      <c r="Y4122"/>
      <c r="Z4122"/>
      <c r="AA4122"/>
      <c r="AB4122"/>
      <c r="AC4122"/>
    </row>
    <row r="4123" spans="11:29" x14ac:dyDescent="0.45">
      <c r="K4123"/>
      <c r="S4123"/>
      <c r="T4123"/>
      <c r="U4123"/>
      <c r="V4123"/>
      <c r="W4123"/>
      <c r="X4123"/>
      <c r="Y4123"/>
      <c r="Z4123"/>
      <c r="AA4123"/>
      <c r="AB4123"/>
      <c r="AC4123"/>
    </row>
    <row r="4124" spans="11:29" x14ac:dyDescent="0.45">
      <c r="K4124"/>
      <c r="S4124"/>
      <c r="T4124"/>
      <c r="U4124"/>
      <c r="V4124"/>
      <c r="W4124"/>
      <c r="X4124"/>
      <c r="Y4124"/>
      <c r="Z4124"/>
      <c r="AA4124"/>
      <c r="AB4124"/>
      <c r="AC4124"/>
    </row>
    <row r="4125" spans="11:29" x14ac:dyDescent="0.45">
      <c r="K4125"/>
      <c r="S4125"/>
      <c r="T4125"/>
      <c r="U4125"/>
      <c r="V4125"/>
      <c r="W4125"/>
      <c r="X4125"/>
      <c r="Y4125"/>
      <c r="Z4125"/>
      <c r="AA4125"/>
      <c r="AB4125"/>
      <c r="AC4125"/>
    </row>
    <row r="4126" spans="11:29" x14ac:dyDescent="0.45">
      <c r="K4126"/>
      <c r="S4126"/>
      <c r="T4126"/>
      <c r="U4126"/>
      <c r="V4126"/>
      <c r="W4126"/>
      <c r="X4126"/>
      <c r="Y4126"/>
      <c r="Z4126"/>
      <c r="AA4126"/>
      <c r="AB4126"/>
      <c r="AC4126"/>
    </row>
    <row r="4127" spans="11:29" x14ac:dyDescent="0.45">
      <c r="K4127"/>
      <c r="S4127"/>
      <c r="T4127"/>
      <c r="U4127"/>
      <c r="V4127"/>
      <c r="W4127"/>
      <c r="X4127"/>
      <c r="Y4127"/>
      <c r="Z4127"/>
      <c r="AA4127"/>
      <c r="AB4127"/>
      <c r="AC4127"/>
    </row>
    <row r="4128" spans="11:29" x14ac:dyDescent="0.45">
      <c r="K4128"/>
      <c r="S4128"/>
      <c r="T4128"/>
      <c r="U4128"/>
      <c r="V4128"/>
      <c r="W4128"/>
      <c r="X4128"/>
      <c r="Y4128"/>
      <c r="Z4128"/>
      <c r="AA4128"/>
      <c r="AB4128"/>
      <c r="AC4128"/>
    </row>
    <row r="4129" spans="11:29" x14ac:dyDescent="0.45">
      <c r="K4129"/>
      <c r="S4129"/>
      <c r="T4129"/>
      <c r="U4129"/>
      <c r="V4129"/>
      <c r="W4129"/>
      <c r="X4129"/>
      <c r="Y4129"/>
      <c r="Z4129"/>
      <c r="AA4129"/>
      <c r="AB4129"/>
      <c r="AC4129"/>
    </row>
    <row r="4130" spans="11:29" x14ac:dyDescent="0.45">
      <c r="K4130"/>
      <c r="S4130"/>
      <c r="T4130"/>
      <c r="U4130"/>
      <c r="V4130"/>
      <c r="W4130"/>
      <c r="X4130"/>
      <c r="Y4130"/>
      <c r="Z4130"/>
      <c r="AA4130"/>
      <c r="AB4130"/>
      <c r="AC4130"/>
    </row>
    <row r="4131" spans="11:29" x14ac:dyDescent="0.45">
      <c r="K4131"/>
      <c r="S4131"/>
      <c r="T4131"/>
      <c r="U4131"/>
      <c r="V4131"/>
      <c r="W4131"/>
      <c r="X4131"/>
      <c r="Y4131"/>
      <c r="Z4131"/>
      <c r="AA4131"/>
      <c r="AB4131"/>
      <c r="AC4131"/>
    </row>
    <row r="4132" spans="11:29" x14ac:dyDescent="0.45">
      <c r="K4132"/>
      <c r="S4132"/>
      <c r="T4132"/>
      <c r="U4132"/>
      <c r="V4132"/>
      <c r="W4132"/>
      <c r="X4132"/>
      <c r="Y4132"/>
      <c r="Z4132"/>
      <c r="AA4132"/>
      <c r="AB4132"/>
      <c r="AC4132"/>
    </row>
    <row r="4133" spans="11:29" x14ac:dyDescent="0.45">
      <c r="K4133"/>
      <c r="S4133"/>
      <c r="T4133"/>
      <c r="U4133"/>
      <c r="V4133"/>
      <c r="W4133"/>
      <c r="X4133"/>
      <c r="Y4133"/>
      <c r="Z4133"/>
      <c r="AA4133"/>
      <c r="AB4133"/>
      <c r="AC4133"/>
    </row>
    <row r="4134" spans="11:29" x14ac:dyDescent="0.45">
      <c r="K4134"/>
      <c r="S4134"/>
      <c r="T4134"/>
      <c r="U4134"/>
      <c r="V4134"/>
      <c r="W4134"/>
      <c r="X4134"/>
      <c r="Y4134"/>
      <c r="Z4134"/>
      <c r="AA4134"/>
      <c r="AB4134"/>
      <c r="AC4134"/>
    </row>
    <row r="4135" spans="11:29" x14ac:dyDescent="0.45">
      <c r="K4135"/>
      <c r="S4135"/>
      <c r="T4135"/>
      <c r="U4135"/>
      <c r="V4135"/>
      <c r="W4135"/>
      <c r="X4135"/>
      <c r="Y4135"/>
      <c r="Z4135"/>
      <c r="AA4135"/>
      <c r="AB4135"/>
      <c r="AC4135"/>
    </row>
    <row r="4136" spans="11:29" x14ac:dyDescent="0.45">
      <c r="K4136"/>
      <c r="S4136"/>
      <c r="T4136"/>
      <c r="U4136"/>
      <c r="V4136"/>
      <c r="W4136"/>
      <c r="X4136"/>
      <c r="Y4136"/>
      <c r="Z4136"/>
      <c r="AA4136"/>
      <c r="AB4136"/>
      <c r="AC4136"/>
    </row>
    <row r="4137" spans="11:29" x14ac:dyDescent="0.45">
      <c r="K4137"/>
      <c r="S4137"/>
      <c r="T4137"/>
      <c r="U4137"/>
      <c r="V4137"/>
      <c r="W4137"/>
      <c r="X4137"/>
      <c r="Y4137"/>
      <c r="Z4137"/>
      <c r="AA4137"/>
      <c r="AB4137"/>
      <c r="AC4137"/>
    </row>
    <row r="4138" spans="11:29" x14ac:dyDescent="0.45">
      <c r="K4138"/>
      <c r="S4138"/>
      <c r="T4138"/>
      <c r="U4138"/>
      <c r="V4138"/>
      <c r="W4138"/>
      <c r="X4138"/>
      <c r="Y4138"/>
      <c r="Z4138"/>
      <c r="AA4138"/>
      <c r="AB4138"/>
      <c r="AC4138"/>
    </row>
    <row r="4139" spans="11:29" x14ac:dyDescent="0.45">
      <c r="K4139"/>
      <c r="S4139"/>
      <c r="T4139"/>
      <c r="U4139"/>
      <c r="V4139"/>
      <c r="W4139"/>
      <c r="X4139"/>
      <c r="Y4139"/>
      <c r="Z4139"/>
      <c r="AA4139"/>
      <c r="AB4139"/>
      <c r="AC4139"/>
    </row>
    <row r="4140" spans="11:29" x14ac:dyDescent="0.45">
      <c r="K4140"/>
      <c r="S4140"/>
      <c r="T4140"/>
      <c r="U4140"/>
      <c r="V4140"/>
      <c r="W4140"/>
      <c r="X4140"/>
      <c r="Y4140"/>
      <c r="Z4140"/>
      <c r="AA4140"/>
      <c r="AB4140"/>
      <c r="AC4140"/>
    </row>
    <row r="4141" spans="11:29" x14ac:dyDescent="0.45">
      <c r="K4141"/>
      <c r="S4141"/>
      <c r="T4141"/>
      <c r="U4141"/>
      <c r="V4141"/>
      <c r="W4141"/>
      <c r="X4141"/>
      <c r="Y4141"/>
      <c r="Z4141"/>
      <c r="AA4141"/>
      <c r="AB4141"/>
      <c r="AC4141"/>
    </row>
    <row r="4142" spans="11:29" x14ac:dyDescent="0.45">
      <c r="K4142"/>
      <c r="S4142"/>
      <c r="T4142"/>
      <c r="U4142"/>
      <c r="V4142"/>
      <c r="W4142"/>
      <c r="X4142"/>
      <c r="Y4142"/>
      <c r="Z4142"/>
      <c r="AA4142"/>
      <c r="AB4142"/>
      <c r="AC4142"/>
    </row>
    <row r="4143" spans="11:29" x14ac:dyDescent="0.45">
      <c r="K4143"/>
      <c r="S4143"/>
      <c r="T4143"/>
      <c r="U4143"/>
      <c r="V4143"/>
      <c r="W4143"/>
      <c r="X4143"/>
      <c r="Y4143"/>
      <c r="Z4143"/>
      <c r="AA4143"/>
      <c r="AB4143"/>
      <c r="AC4143"/>
    </row>
    <row r="4144" spans="11:29" x14ac:dyDescent="0.45">
      <c r="K4144"/>
      <c r="S4144"/>
      <c r="T4144"/>
      <c r="U4144"/>
      <c r="V4144"/>
      <c r="W4144"/>
      <c r="X4144"/>
      <c r="Y4144"/>
      <c r="Z4144"/>
      <c r="AA4144"/>
      <c r="AB4144"/>
      <c r="AC4144"/>
    </row>
    <row r="4145" spans="11:29" x14ac:dyDescent="0.45">
      <c r="K4145"/>
      <c r="S4145"/>
      <c r="T4145"/>
      <c r="U4145"/>
      <c r="V4145"/>
      <c r="W4145"/>
      <c r="X4145"/>
      <c r="Y4145"/>
      <c r="Z4145"/>
      <c r="AA4145"/>
      <c r="AB4145"/>
      <c r="AC4145"/>
    </row>
    <row r="4146" spans="11:29" x14ac:dyDescent="0.45">
      <c r="K4146"/>
      <c r="S4146"/>
      <c r="T4146"/>
      <c r="U4146"/>
      <c r="V4146"/>
      <c r="W4146"/>
      <c r="X4146"/>
      <c r="Y4146"/>
      <c r="Z4146"/>
      <c r="AA4146"/>
      <c r="AB4146"/>
      <c r="AC4146"/>
    </row>
    <row r="4147" spans="11:29" x14ac:dyDescent="0.45">
      <c r="K4147"/>
      <c r="S4147"/>
      <c r="T4147"/>
      <c r="U4147"/>
      <c r="V4147"/>
      <c r="W4147"/>
      <c r="X4147"/>
      <c r="Y4147"/>
      <c r="Z4147"/>
      <c r="AA4147"/>
      <c r="AB4147"/>
      <c r="AC4147"/>
    </row>
    <row r="4148" spans="11:29" x14ac:dyDescent="0.45">
      <c r="K4148"/>
      <c r="S4148"/>
      <c r="T4148"/>
      <c r="U4148"/>
      <c r="V4148"/>
      <c r="W4148"/>
      <c r="X4148"/>
      <c r="Y4148"/>
      <c r="Z4148"/>
      <c r="AA4148"/>
      <c r="AB4148"/>
      <c r="AC4148"/>
    </row>
    <row r="4149" spans="11:29" x14ac:dyDescent="0.45">
      <c r="K4149"/>
      <c r="S4149"/>
      <c r="T4149"/>
      <c r="U4149"/>
      <c r="V4149"/>
      <c r="W4149"/>
      <c r="X4149"/>
      <c r="Y4149"/>
      <c r="Z4149"/>
      <c r="AA4149"/>
      <c r="AB4149"/>
      <c r="AC4149"/>
    </row>
    <row r="4150" spans="11:29" x14ac:dyDescent="0.45">
      <c r="K4150"/>
      <c r="S4150"/>
      <c r="T4150"/>
      <c r="U4150"/>
      <c r="V4150"/>
      <c r="W4150"/>
      <c r="X4150"/>
      <c r="Y4150"/>
      <c r="Z4150"/>
      <c r="AA4150"/>
      <c r="AB4150"/>
      <c r="AC4150"/>
    </row>
    <row r="4151" spans="11:29" x14ac:dyDescent="0.45">
      <c r="K4151"/>
      <c r="S4151"/>
      <c r="T4151"/>
      <c r="U4151"/>
      <c r="V4151"/>
      <c r="W4151"/>
      <c r="X4151"/>
      <c r="Y4151"/>
      <c r="Z4151"/>
      <c r="AA4151"/>
      <c r="AB4151"/>
      <c r="AC4151"/>
    </row>
    <row r="4152" spans="11:29" x14ac:dyDescent="0.45">
      <c r="K4152"/>
      <c r="S4152"/>
      <c r="T4152"/>
      <c r="U4152"/>
      <c r="V4152"/>
      <c r="W4152"/>
      <c r="X4152"/>
      <c r="Y4152"/>
      <c r="Z4152"/>
      <c r="AA4152"/>
      <c r="AB4152"/>
      <c r="AC4152"/>
    </row>
    <row r="4153" spans="11:29" x14ac:dyDescent="0.45">
      <c r="K4153"/>
      <c r="S4153"/>
      <c r="T4153"/>
      <c r="U4153"/>
      <c r="V4153"/>
      <c r="W4153"/>
      <c r="X4153"/>
      <c r="Y4153"/>
      <c r="Z4153"/>
      <c r="AA4153"/>
      <c r="AB4153"/>
      <c r="AC4153"/>
    </row>
    <row r="4154" spans="11:29" x14ac:dyDescent="0.45">
      <c r="K4154"/>
      <c r="S4154"/>
      <c r="T4154"/>
      <c r="U4154"/>
      <c r="V4154"/>
      <c r="W4154"/>
      <c r="X4154"/>
      <c r="Y4154"/>
      <c r="Z4154"/>
      <c r="AA4154"/>
      <c r="AB4154"/>
      <c r="AC4154"/>
    </row>
    <row r="4155" spans="11:29" x14ac:dyDescent="0.45">
      <c r="K4155"/>
      <c r="S4155"/>
      <c r="T4155"/>
      <c r="U4155"/>
      <c r="V4155"/>
      <c r="W4155"/>
      <c r="X4155"/>
      <c r="Y4155"/>
      <c r="Z4155"/>
      <c r="AA4155"/>
      <c r="AB4155"/>
      <c r="AC4155"/>
    </row>
    <row r="4156" spans="11:29" x14ac:dyDescent="0.45">
      <c r="K4156"/>
      <c r="S4156"/>
      <c r="T4156"/>
      <c r="U4156"/>
      <c r="V4156"/>
      <c r="W4156"/>
      <c r="X4156"/>
      <c r="Y4156"/>
      <c r="Z4156"/>
      <c r="AA4156"/>
      <c r="AB4156"/>
      <c r="AC4156"/>
    </row>
    <row r="4157" spans="11:29" x14ac:dyDescent="0.45">
      <c r="K4157"/>
      <c r="S4157"/>
      <c r="T4157"/>
      <c r="U4157"/>
      <c r="V4157"/>
      <c r="W4157"/>
      <c r="X4157"/>
      <c r="Y4157"/>
      <c r="Z4157"/>
      <c r="AA4157"/>
      <c r="AB4157"/>
      <c r="AC4157"/>
    </row>
    <row r="4158" spans="11:29" x14ac:dyDescent="0.45">
      <c r="K4158"/>
      <c r="S4158"/>
      <c r="T4158"/>
      <c r="U4158"/>
      <c r="V4158"/>
      <c r="W4158"/>
      <c r="X4158"/>
      <c r="Y4158"/>
      <c r="Z4158"/>
      <c r="AA4158"/>
      <c r="AB4158"/>
      <c r="AC4158"/>
    </row>
    <row r="4159" spans="11:29" x14ac:dyDescent="0.45">
      <c r="K4159"/>
      <c r="S4159"/>
      <c r="T4159"/>
      <c r="U4159"/>
      <c r="V4159"/>
      <c r="W4159"/>
      <c r="X4159"/>
      <c r="Y4159"/>
      <c r="Z4159"/>
      <c r="AA4159"/>
      <c r="AB4159"/>
      <c r="AC4159"/>
    </row>
    <row r="4160" spans="11:29" x14ac:dyDescent="0.45">
      <c r="K4160"/>
      <c r="S4160"/>
      <c r="T4160"/>
      <c r="U4160"/>
      <c r="V4160"/>
      <c r="W4160"/>
      <c r="X4160"/>
      <c r="Y4160"/>
      <c r="Z4160"/>
      <c r="AA4160"/>
      <c r="AB4160"/>
      <c r="AC4160"/>
    </row>
    <row r="4161" spans="11:29" x14ac:dyDescent="0.45">
      <c r="K4161"/>
      <c r="S4161"/>
      <c r="T4161"/>
      <c r="U4161"/>
      <c r="V4161"/>
      <c r="W4161"/>
      <c r="X4161"/>
      <c r="Y4161"/>
      <c r="Z4161"/>
      <c r="AA4161"/>
      <c r="AB4161"/>
      <c r="AC4161"/>
    </row>
    <row r="4162" spans="11:29" x14ac:dyDescent="0.45">
      <c r="K4162"/>
      <c r="S4162"/>
      <c r="T4162"/>
      <c r="U4162"/>
      <c r="V4162"/>
      <c r="W4162"/>
      <c r="X4162"/>
      <c r="Y4162"/>
      <c r="Z4162"/>
      <c r="AA4162"/>
      <c r="AB4162"/>
      <c r="AC4162"/>
    </row>
    <row r="4163" spans="11:29" x14ac:dyDescent="0.45">
      <c r="K4163"/>
      <c r="S4163"/>
      <c r="T4163"/>
      <c r="U4163"/>
      <c r="V4163"/>
      <c r="W4163"/>
      <c r="X4163"/>
      <c r="Y4163"/>
      <c r="Z4163"/>
      <c r="AA4163"/>
      <c r="AB4163"/>
      <c r="AC4163"/>
    </row>
    <row r="4164" spans="11:29" x14ac:dyDescent="0.45">
      <c r="K4164"/>
      <c r="S4164"/>
      <c r="T4164"/>
      <c r="U4164"/>
      <c r="V4164"/>
      <c r="W4164"/>
      <c r="X4164"/>
      <c r="Y4164"/>
      <c r="Z4164"/>
      <c r="AA4164"/>
      <c r="AB4164"/>
      <c r="AC4164"/>
    </row>
    <row r="4165" spans="11:29" x14ac:dyDescent="0.45">
      <c r="K4165"/>
      <c r="S4165"/>
      <c r="T4165"/>
      <c r="U4165"/>
      <c r="V4165"/>
      <c r="W4165"/>
      <c r="X4165"/>
      <c r="Y4165"/>
      <c r="Z4165"/>
      <c r="AA4165"/>
      <c r="AB4165"/>
      <c r="AC4165"/>
    </row>
    <row r="4166" spans="11:29" x14ac:dyDescent="0.45">
      <c r="K4166"/>
      <c r="S4166"/>
      <c r="T4166"/>
      <c r="U4166"/>
      <c r="V4166"/>
      <c r="W4166"/>
      <c r="X4166"/>
      <c r="Y4166"/>
      <c r="Z4166"/>
      <c r="AA4166"/>
      <c r="AB4166"/>
      <c r="AC4166"/>
    </row>
    <row r="4167" spans="11:29" x14ac:dyDescent="0.45">
      <c r="K4167"/>
      <c r="S4167"/>
      <c r="T4167"/>
      <c r="U4167"/>
      <c r="V4167"/>
      <c r="W4167"/>
      <c r="X4167"/>
      <c r="Y4167"/>
      <c r="Z4167"/>
      <c r="AA4167"/>
      <c r="AB4167"/>
      <c r="AC4167"/>
    </row>
    <row r="4168" spans="11:29" x14ac:dyDescent="0.45">
      <c r="K4168"/>
      <c r="S4168"/>
      <c r="T4168"/>
      <c r="U4168"/>
      <c r="V4168"/>
      <c r="W4168"/>
      <c r="X4168"/>
      <c r="Y4168"/>
      <c r="Z4168"/>
      <c r="AA4168"/>
      <c r="AB4168"/>
      <c r="AC4168"/>
    </row>
    <row r="4169" spans="11:29" x14ac:dyDescent="0.45">
      <c r="K4169"/>
      <c r="S4169"/>
      <c r="T4169"/>
      <c r="U4169"/>
      <c r="V4169"/>
      <c r="W4169"/>
      <c r="X4169"/>
      <c r="Y4169"/>
      <c r="Z4169"/>
      <c r="AA4169"/>
      <c r="AB4169"/>
      <c r="AC4169"/>
    </row>
    <row r="4170" spans="11:29" x14ac:dyDescent="0.45">
      <c r="K4170"/>
      <c r="S4170"/>
      <c r="T4170"/>
      <c r="U4170"/>
      <c r="V4170"/>
      <c r="W4170"/>
      <c r="X4170"/>
      <c r="Y4170"/>
      <c r="Z4170"/>
      <c r="AA4170"/>
      <c r="AB4170"/>
      <c r="AC4170"/>
    </row>
    <row r="4171" spans="11:29" x14ac:dyDescent="0.45">
      <c r="K4171"/>
      <c r="S4171"/>
      <c r="T4171"/>
      <c r="U4171"/>
      <c r="V4171"/>
      <c r="W4171"/>
      <c r="X4171"/>
      <c r="Y4171"/>
      <c r="Z4171"/>
      <c r="AA4171"/>
      <c r="AB4171"/>
      <c r="AC4171"/>
    </row>
    <row r="4172" spans="11:29" x14ac:dyDescent="0.45">
      <c r="K4172"/>
      <c r="S4172"/>
      <c r="T4172"/>
      <c r="U4172"/>
      <c r="V4172"/>
      <c r="W4172"/>
      <c r="X4172"/>
      <c r="Y4172"/>
      <c r="Z4172"/>
      <c r="AA4172"/>
      <c r="AB4172"/>
      <c r="AC4172"/>
    </row>
    <row r="4173" spans="11:29" x14ac:dyDescent="0.45">
      <c r="K4173"/>
      <c r="S4173"/>
      <c r="T4173"/>
      <c r="U4173"/>
      <c r="V4173"/>
      <c r="W4173"/>
      <c r="X4173"/>
      <c r="Y4173"/>
      <c r="Z4173"/>
      <c r="AA4173"/>
      <c r="AB4173"/>
      <c r="AC4173"/>
    </row>
    <row r="4174" spans="11:29" x14ac:dyDescent="0.45">
      <c r="K4174"/>
      <c r="S4174"/>
      <c r="T4174"/>
      <c r="U4174"/>
      <c r="V4174"/>
      <c r="W4174"/>
      <c r="X4174"/>
      <c r="Y4174"/>
      <c r="Z4174"/>
      <c r="AA4174"/>
      <c r="AB4174"/>
      <c r="AC4174"/>
    </row>
    <row r="4175" spans="11:29" x14ac:dyDescent="0.45">
      <c r="K4175"/>
      <c r="S4175"/>
      <c r="T4175"/>
      <c r="U4175"/>
      <c r="V4175"/>
      <c r="W4175"/>
      <c r="X4175"/>
      <c r="Y4175"/>
      <c r="Z4175"/>
      <c r="AA4175"/>
      <c r="AB4175"/>
      <c r="AC4175"/>
    </row>
    <row r="4176" spans="11:29" x14ac:dyDescent="0.45">
      <c r="K4176"/>
      <c r="S4176"/>
      <c r="T4176"/>
      <c r="U4176"/>
      <c r="V4176"/>
      <c r="W4176"/>
      <c r="X4176"/>
      <c r="Y4176"/>
      <c r="Z4176"/>
      <c r="AA4176"/>
      <c r="AB4176"/>
      <c r="AC4176"/>
    </row>
    <row r="4177" spans="11:29" x14ac:dyDescent="0.45">
      <c r="K4177"/>
      <c r="S4177"/>
      <c r="T4177"/>
      <c r="U4177"/>
      <c r="V4177"/>
      <c r="W4177"/>
      <c r="X4177"/>
      <c r="Y4177"/>
      <c r="Z4177"/>
      <c r="AA4177"/>
      <c r="AB4177"/>
      <c r="AC4177"/>
    </row>
    <row r="4178" spans="11:29" x14ac:dyDescent="0.45">
      <c r="K4178"/>
      <c r="S4178"/>
      <c r="T4178"/>
      <c r="U4178"/>
      <c r="V4178"/>
      <c r="W4178"/>
      <c r="X4178"/>
      <c r="Y4178"/>
      <c r="Z4178"/>
      <c r="AA4178"/>
      <c r="AB4178"/>
      <c r="AC4178"/>
    </row>
    <row r="4179" spans="11:29" x14ac:dyDescent="0.45">
      <c r="K4179"/>
      <c r="S4179"/>
      <c r="T4179"/>
      <c r="U4179"/>
      <c r="V4179"/>
      <c r="W4179"/>
      <c r="X4179"/>
      <c r="Y4179"/>
      <c r="Z4179"/>
      <c r="AA4179"/>
      <c r="AB4179"/>
      <c r="AC4179"/>
    </row>
    <row r="4180" spans="11:29" x14ac:dyDescent="0.45">
      <c r="K4180"/>
      <c r="S4180"/>
      <c r="T4180"/>
      <c r="U4180"/>
      <c r="V4180"/>
      <c r="W4180"/>
      <c r="X4180"/>
      <c r="Y4180"/>
      <c r="Z4180"/>
      <c r="AA4180"/>
      <c r="AB4180"/>
      <c r="AC4180"/>
    </row>
    <row r="4181" spans="11:29" x14ac:dyDescent="0.45">
      <c r="K4181"/>
      <c r="S4181"/>
      <c r="T4181"/>
      <c r="U4181"/>
      <c r="V4181"/>
      <c r="W4181"/>
      <c r="X4181"/>
      <c r="Y4181"/>
      <c r="Z4181"/>
      <c r="AA4181"/>
      <c r="AB4181"/>
      <c r="AC4181"/>
    </row>
    <row r="4182" spans="11:29" x14ac:dyDescent="0.45">
      <c r="K4182"/>
      <c r="S4182"/>
      <c r="T4182"/>
      <c r="U4182"/>
      <c r="V4182"/>
      <c r="W4182"/>
      <c r="X4182"/>
      <c r="Y4182"/>
      <c r="Z4182"/>
      <c r="AA4182"/>
      <c r="AB4182"/>
      <c r="AC4182"/>
    </row>
    <row r="4183" spans="11:29" x14ac:dyDescent="0.45">
      <c r="K4183"/>
      <c r="S4183"/>
      <c r="T4183"/>
      <c r="U4183"/>
      <c r="V4183"/>
      <c r="W4183"/>
      <c r="X4183"/>
      <c r="Y4183"/>
      <c r="Z4183"/>
      <c r="AA4183"/>
      <c r="AB4183"/>
      <c r="AC4183"/>
    </row>
    <row r="4184" spans="11:29" x14ac:dyDescent="0.45">
      <c r="K4184"/>
      <c r="S4184"/>
      <c r="T4184"/>
      <c r="U4184"/>
      <c r="V4184"/>
      <c r="W4184"/>
      <c r="X4184"/>
      <c r="Y4184"/>
      <c r="Z4184"/>
      <c r="AA4184"/>
      <c r="AB4184"/>
      <c r="AC4184"/>
    </row>
    <row r="4185" spans="11:29" x14ac:dyDescent="0.45">
      <c r="K4185"/>
      <c r="S4185"/>
      <c r="T4185"/>
      <c r="U4185"/>
      <c r="V4185"/>
      <c r="W4185"/>
      <c r="X4185"/>
      <c r="Y4185"/>
      <c r="Z4185"/>
      <c r="AA4185"/>
      <c r="AB4185"/>
      <c r="AC4185"/>
    </row>
    <row r="4186" spans="11:29" x14ac:dyDescent="0.45">
      <c r="K4186"/>
      <c r="S4186"/>
      <c r="T4186"/>
      <c r="U4186"/>
      <c r="V4186"/>
      <c r="W4186"/>
      <c r="X4186"/>
      <c r="Y4186"/>
      <c r="Z4186"/>
      <c r="AA4186"/>
      <c r="AB4186"/>
      <c r="AC4186"/>
    </row>
    <row r="4187" spans="11:29" x14ac:dyDescent="0.45">
      <c r="K4187"/>
      <c r="S4187"/>
      <c r="T4187"/>
      <c r="U4187"/>
      <c r="V4187"/>
      <c r="W4187"/>
      <c r="X4187"/>
      <c r="Y4187"/>
      <c r="Z4187"/>
      <c r="AA4187"/>
      <c r="AB4187"/>
      <c r="AC4187"/>
    </row>
    <row r="4188" spans="11:29" x14ac:dyDescent="0.45">
      <c r="K4188"/>
      <c r="S4188"/>
      <c r="T4188"/>
      <c r="U4188"/>
      <c r="V4188"/>
      <c r="W4188"/>
      <c r="X4188"/>
      <c r="Y4188"/>
      <c r="Z4188"/>
      <c r="AA4188"/>
      <c r="AB4188"/>
      <c r="AC4188"/>
    </row>
    <row r="4189" spans="11:29" x14ac:dyDescent="0.45">
      <c r="K4189"/>
      <c r="S4189"/>
      <c r="T4189"/>
      <c r="U4189"/>
      <c r="V4189"/>
      <c r="W4189"/>
      <c r="X4189"/>
      <c r="Y4189"/>
      <c r="Z4189"/>
      <c r="AA4189"/>
      <c r="AB4189"/>
      <c r="AC4189"/>
    </row>
    <row r="4190" spans="11:29" x14ac:dyDescent="0.45">
      <c r="K4190"/>
      <c r="S4190"/>
      <c r="T4190"/>
      <c r="U4190"/>
      <c r="V4190"/>
      <c r="W4190"/>
      <c r="X4190"/>
      <c r="Y4190"/>
      <c r="Z4190"/>
      <c r="AA4190"/>
      <c r="AB4190"/>
      <c r="AC4190"/>
    </row>
    <row r="4191" spans="11:29" x14ac:dyDescent="0.45">
      <c r="K4191"/>
      <c r="S4191"/>
      <c r="T4191"/>
      <c r="U4191"/>
      <c r="V4191"/>
      <c r="W4191"/>
      <c r="X4191"/>
      <c r="Y4191"/>
      <c r="Z4191"/>
      <c r="AA4191"/>
      <c r="AB4191"/>
      <c r="AC4191"/>
    </row>
    <row r="4192" spans="11:29" x14ac:dyDescent="0.45">
      <c r="K4192"/>
      <c r="S4192"/>
      <c r="T4192"/>
      <c r="U4192"/>
      <c r="V4192"/>
      <c r="W4192"/>
      <c r="X4192"/>
      <c r="Y4192"/>
      <c r="Z4192"/>
      <c r="AA4192"/>
      <c r="AB4192"/>
      <c r="AC4192"/>
    </row>
    <row r="4193" spans="11:29" x14ac:dyDescent="0.45">
      <c r="K4193"/>
      <c r="S4193"/>
      <c r="T4193"/>
      <c r="U4193"/>
      <c r="V4193"/>
      <c r="W4193"/>
      <c r="X4193"/>
      <c r="Y4193"/>
      <c r="Z4193"/>
      <c r="AA4193"/>
      <c r="AB4193"/>
      <c r="AC4193"/>
    </row>
    <row r="4194" spans="11:29" x14ac:dyDescent="0.45">
      <c r="K4194"/>
      <c r="S4194"/>
      <c r="T4194"/>
      <c r="U4194"/>
      <c r="V4194"/>
      <c r="W4194"/>
      <c r="X4194"/>
      <c r="Y4194"/>
      <c r="Z4194"/>
      <c r="AA4194"/>
      <c r="AB4194"/>
      <c r="AC4194"/>
    </row>
    <row r="4195" spans="11:29" x14ac:dyDescent="0.45">
      <c r="K4195"/>
      <c r="S4195"/>
      <c r="T4195"/>
      <c r="U4195"/>
      <c r="V4195"/>
      <c r="W4195"/>
      <c r="X4195"/>
      <c r="Y4195"/>
      <c r="Z4195"/>
      <c r="AA4195"/>
      <c r="AB4195"/>
      <c r="AC4195"/>
    </row>
    <row r="4196" spans="11:29" x14ac:dyDescent="0.45">
      <c r="K4196"/>
      <c r="S4196"/>
      <c r="T4196"/>
      <c r="U4196"/>
      <c r="V4196"/>
      <c r="W4196"/>
      <c r="X4196"/>
      <c r="Y4196"/>
      <c r="Z4196"/>
      <c r="AA4196"/>
      <c r="AB4196"/>
      <c r="AC4196"/>
    </row>
    <row r="4197" spans="11:29" x14ac:dyDescent="0.45">
      <c r="K4197"/>
      <c r="S4197"/>
      <c r="T4197"/>
      <c r="U4197"/>
      <c r="V4197"/>
      <c r="W4197"/>
      <c r="X4197"/>
      <c r="Y4197"/>
      <c r="Z4197"/>
      <c r="AA4197"/>
      <c r="AB4197"/>
      <c r="AC4197"/>
    </row>
    <row r="4198" spans="11:29" x14ac:dyDescent="0.45">
      <c r="K4198"/>
      <c r="S4198"/>
      <c r="T4198"/>
      <c r="U4198"/>
      <c r="V4198"/>
      <c r="W4198"/>
      <c r="X4198"/>
      <c r="Y4198"/>
      <c r="Z4198"/>
      <c r="AA4198"/>
      <c r="AB4198"/>
      <c r="AC4198"/>
    </row>
    <row r="4199" spans="11:29" x14ac:dyDescent="0.45">
      <c r="K4199"/>
      <c r="S4199"/>
      <c r="T4199"/>
      <c r="U4199"/>
      <c r="V4199"/>
      <c r="W4199"/>
      <c r="X4199"/>
      <c r="Y4199"/>
      <c r="Z4199"/>
      <c r="AA4199"/>
      <c r="AB4199"/>
      <c r="AC4199"/>
    </row>
    <row r="4200" spans="11:29" x14ac:dyDescent="0.45">
      <c r="K4200"/>
      <c r="S4200"/>
      <c r="T4200"/>
      <c r="U4200"/>
      <c r="V4200"/>
      <c r="W4200"/>
      <c r="X4200"/>
      <c r="Y4200"/>
      <c r="Z4200"/>
      <c r="AA4200"/>
      <c r="AB4200"/>
      <c r="AC4200"/>
    </row>
    <row r="4201" spans="11:29" x14ac:dyDescent="0.45">
      <c r="K4201"/>
      <c r="S4201"/>
      <c r="T4201"/>
      <c r="U4201"/>
      <c r="V4201"/>
      <c r="W4201"/>
      <c r="X4201"/>
      <c r="Y4201"/>
      <c r="Z4201"/>
      <c r="AA4201"/>
      <c r="AB4201"/>
      <c r="AC4201"/>
    </row>
    <row r="4202" spans="11:29" x14ac:dyDescent="0.45">
      <c r="K4202"/>
      <c r="S4202"/>
      <c r="T4202"/>
      <c r="U4202"/>
      <c r="V4202"/>
      <c r="W4202"/>
      <c r="X4202"/>
      <c r="Y4202"/>
      <c r="Z4202"/>
      <c r="AA4202"/>
      <c r="AB4202"/>
      <c r="AC4202"/>
    </row>
    <row r="4203" spans="11:29" x14ac:dyDescent="0.45">
      <c r="K4203"/>
      <c r="S4203"/>
      <c r="T4203"/>
      <c r="U4203"/>
      <c r="V4203"/>
      <c r="W4203"/>
      <c r="X4203"/>
      <c r="Y4203"/>
      <c r="Z4203"/>
      <c r="AA4203"/>
      <c r="AB4203"/>
      <c r="AC4203"/>
    </row>
    <row r="4204" spans="11:29" x14ac:dyDescent="0.45">
      <c r="K4204"/>
      <c r="S4204"/>
      <c r="T4204"/>
      <c r="U4204"/>
      <c r="V4204"/>
      <c r="W4204"/>
      <c r="X4204"/>
      <c r="Y4204"/>
      <c r="Z4204"/>
      <c r="AA4204"/>
      <c r="AB4204"/>
      <c r="AC4204"/>
    </row>
    <row r="4205" spans="11:29" x14ac:dyDescent="0.45">
      <c r="K4205"/>
      <c r="S4205"/>
      <c r="T4205"/>
      <c r="U4205"/>
      <c r="V4205"/>
      <c r="W4205"/>
      <c r="X4205"/>
      <c r="Y4205"/>
      <c r="Z4205"/>
      <c r="AA4205"/>
      <c r="AB4205"/>
      <c r="AC4205"/>
    </row>
    <row r="4206" spans="11:29" x14ac:dyDescent="0.45">
      <c r="K4206"/>
      <c r="S4206"/>
      <c r="T4206"/>
      <c r="U4206"/>
      <c r="V4206"/>
      <c r="W4206"/>
      <c r="X4206"/>
      <c r="Y4206"/>
      <c r="Z4206"/>
      <c r="AA4206"/>
      <c r="AB4206"/>
      <c r="AC4206"/>
    </row>
    <row r="4207" spans="11:29" x14ac:dyDescent="0.45">
      <c r="K4207"/>
      <c r="S4207"/>
      <c r="T4207"/>
      <c r="U4207"/>
      <c r="V4207"/>
      <c r="W4207"/>
      <c r="X4207"/>
      <c r="Y4207"/>
      <c r="Z4207"/>
      <c r="AA4207"/>
      <c r="AB4207"/>
      <c r="AC4207"/>
    </row>
    <row r="4208" spans="11:29" x14ac:dyDescent="0.45">
      <c r="K4208"/>
      <c r="S4208"/>
      <c r="T4208"/>
      <c r="U4208"/>
      <c r="V4208"/>
      <c r="W4208"/>
      <c r="X4208"/>
      <c r="Y4208"/>
      <c r="Z4208"/>
      <c r="AA4208"/>
      <c r="AB4208"/>
      <c r="AC4208"/>
    </row>
    <row r="4209" spans="11:29" x14ac:dyDescent="0.45">
      <c r="K4209"/>
      <c r="S4209"/>
      <c r="T4209"/>
      <c r="U4209"/>
      <c r="V4209"/>
      <c r="W4209"/>
      <c r="X4209"/>
      <c r="Y4209"/>
      <c r="Z4209"/>
      <c r="AA4209"/>
      <c r="AB4209"/>
      <c r="AC4209"/>
    </row>
    <row r="4210" spans="11:29" x14ac:dyDescent="0.45">
      <c r="K4210"/>
      <c r="S4210"/>
      <c r="T4210"/>
      <c r="U4210"/>
      <c r="V4210"/>
      <c r="W4210"/>
      <c r="X4210"/>
      <c r="Y4210"/>
      <c r="Z4210"/>
      <c r="AA4210"/>
      <c r="AB4210"/>
      <c r="AC4210"/>
    </row>
    <row r="4211" spans="11:29" x14ac:dyDescent="0.45">
      <c r="K4211"/>
      <c r="S4211"/>
      <c r="T4211"/>
      <c r="U4211"/>
      <c r="V4211"/>
      <c r="W4211"/>
      <c r="X4211"/>
      <c r="Y4211"/>
      <c r="Z4211"/>
      <c r="AA4211"/>
      <c r="AB4211"/>
      <c r="AC4211"/>
    </row>
    <row r="4212" spans="11:29" x14ac:dyDescent="0.45">
      <c r="K4212"/>
      <c r="S4212"/>
      <c r="T4212"/>
      <c r="U4212"/>
      <c r="V4212"/>
      <c r="W4212"/>
      <c r="X4212"/>
      <c r="Y4212"/>
      <c r="Z4212"/>
      <c r="AA4212"/>
      <c r="AB4212"/>
      <c r="AC4212"/>
    </row>
    <row r="4213" spans="11:29" x14ac:dyDescent="0.45">
      <c r="K4213"/>
      <c r="S4213"/>
      <c r="T4213"/>
      <c r="U4213"/>
      <c r="V4213"/>
      <c r="W4213"/>
      <c r="X4213"/>
      <c r="Y4213"/>
      <c r="Z4213"/>
      <c r="AA4213"/>
      <c r="AB4213"/>
      <c r="AC4213"/>
    </row>
    <row r="4214" spans="11:29" x14ac:dyDescent="0.45">
      <c r="K4214"/>
      <c r="S4214"/>
      <c r="T4214"/>
      <c r="U4214"/>
      <c r="V4214"/>
      <c r="W4214"/>
      <c r="X4214"/>
      <c r="Y4214"/>
      <c r="Z4214"/>
      <c r="AA4214"/>
      <c r="AB4214"/>
      <c r="AC4214"/>
    </row>
    <row r="4215" spans="11:29" x14ac:dyDescent="0.45">
      <c r="K4215"/>
      <c r="S4215"/>
      <c r="T4215"/>
      <c r="U4215"/>
      <c r="V4215"/>
      <c r="W4215"/>
      <c r="X4215"/>
      <c r="Y4215"/>
      <c r="Z4215"/>
      <c r="AA4215"/>
      <c r="AB4215"/>
      <c r="AC4215"/>
    </row>
    <row r="4216" spans="11:29" x14ac:dyDescent="0.45">
      <c r="K4216"/>
      <c r="S4216"/>
      <c r="T4216"/>
      <c r="U4216"/>
      <c r="V4216"/>
      <c r="W4216"/>
      <c r="X4216"/>
      <c r="Y4216"/>
      <c r="Z4216"/>
      <c r="AA4216"/>
      <c r="AB4216"/>
      <c r="AC4216"/>
    </row>
    <row r="4217" spans="11:29" x14ac:dyDescent="0.45">
      <c r="K4217"/>
      <c r="S4217"/>
      <c r="T4217"/>
      <c r="U4217"/>
      <c r="V4217"/>
      <c r="W4217"/>
      <c r="X4217"/>
      <c r="Y4217"/>
      <c r="Z4217"/>
      <c r="AA4217"/>
      <c r="AB4217"/>
      <c r="AC4217"/>
    </row>
    <row r="4218" spans="11:29" x14ac:dyDescent="0.45">
      <c r="K4218"/>
      <c r="S4218"/>
      <c r="T4218"/>
      <c r="U4218"/>
      <c r="V4218"/>
      <c r="W4218"/>
      <c r="X4218"/>
      <c r="Y4218"/>
      <c r="Z4218"/>
      <c r="AA4218"/>
      <c r="AB4218"/>
      <c r="AC4218"/>
    </row>
    <row r="4219" spans="11:29" x14ac:dyDescent="0.45">
      <c r="K4219"/>
      <c r="S4219"/>
      <c r="T4219"/>
      <c r="U4219"/>
      <c r="V4219"/>
      <c r="W4219"/>
      <c r="X4219"/>
      <c r="Y4219"/>
      <c r="Z4219"/>
      <c r="AA4219"/>
      <c r="AB4219"/>
      <c r="AC4219"/>
    </row>
    <row r="4220" spans="11:29" x14ac:dyDescent="0.45">
      <c r="K4220"/>
      <c r="S4220"/>
      <c r="T4220"/>
      <c r="U4220"/>
      <c r="V4220"/>
      <c r="W4220"/>
      <c r="X4220"/>
      <c r="Y4220"/>
      <c r="Z4220"/>
      <c r="AA4220"/>
      <c r="AB4220"/>
      <c r="AC4220"/>
    </row>
    <row r="4221" spans="11:29" x14ac:dyDescent="0.45">
      <c r="K4221"/>
      <c r="S4221"/>
      <c r="T4221"/>
      <c r="U4221"/>
      <c r="V4221"/>
      <c r="W4221"/>
      <c r="X4221"/>
      <c r="Y4221"/>
      <c r="Z4221"/>
      <c r="AA4221"/>
      <c r="AB4221"/>
      <c r="AC4221"/>
    </row>
    <row r="4222" spans="11:29" x14ac:dyDescent="0.45">
      <c r="K4222"/>
      <c r="S4222"/>
      <c r="T4222"/>
      <c r="U4222"/>
      <c r="V4222"/>
      <c r="W4222"/>
      <c r="X4222"/>
      <c r="Y4222"/>
      <c r="Z4222"/>
      <c r="AA4222"/>
      <c r="AB4222"/>
      <c r="AC4222"/>
    </row>
    <row r="4223" spans="11:29" x14ac:dyDescent="0.45">
      <c r="K4223"/>
      <c r="S4223"/>
      <c r="T4223"/>
      <c r="U4223"/>
      <c r="V4223"/>
      <c r="W4223"/>
      <c r="X4223"/>
      <c r="Y4223"/>
      <c r="Z4223"/>
      <c r="AA4223"/>
      <c r="AB4223"/>
      <c r="AC4223"/>
    </row>
    <row r="4224" spans="11:29" x14ac:dyDescent="0.45">
      <c r="K4224"/>
      <c r="S4224"/>
      <c r="T4224"/>
      <c r="U4224"/>
      <c r="V4224"/>
      <c r="W4224"/>
      <c r="X4224"/>
      <c r="Y4224"/>
      <c r="Z4224"/>
      <c r="AA4224"/>
      <c r="AB4224"/>
      <c r="AC4224"/>
    </row>
    <row r="4225" spans="11:29" x14ac:dyDescent="0.45">
      <c r="K4225"/>
      <c r="S4225"/>
      <c r="T4225"/>
      <c r="U4225"/>
      <c r="V4225"/>
      <c r="W4225"/>
      <c r="X4225"/>
      <c r="Y4225"/>
      <c r="Z4225"/>
      <c r="AA4225"/>
      <c r="AB4225"/>
      <c r="AC4225"/>
    </row>
    <row r="4226" spans="11:29" x14ac:dyDescent="0.45">
      <c r="K4226"/>
      <c r="S4226"/>
      <c r="T4226"/>
      <c r="U4226"/>
      <c r="V4226"/>
      <c r="W4226"/>
      <c r="X4226"/>
      <c r="Y4226"/>
      <c r="Z4226"/>
      <c r="AA4226"/>
      <c r="AB4226"/>
      <c r="AC4226"/>
    </row>
    <row r="4227" spans="11:29" x14ac:dyDescent="0.45">
      <c r="K4227"/>
      <c r="S4227"/>
      <c r="T4227"/>
      <c r="U4227"/>
      <c r="V4227"/>
      <c r="W4227"/>
      <c r="X4227"/>
      <c r="Y4227"/>
      <c r="Z4227"/>
      <c r="AA4227"/>
      <c r="AB4227"/>
      <c r="AC4227"/>
    </row>
    <row r="4228" spans="11:29" x14ac:dyDescent="0.45">
      <c r="K4228"/>
      <c r="S4228"/>
      <c r="T4228"/>
      <c r="U4228"/>
      <c r="V4228"/>
      <c r="W4228"/>
      <c r="X4228"/>
      <c r="Y4228"/>
      <c r="Z4228"/>
      <c r="AA4228"/>
      <c r="AB4228"/>
      <c r="AC4228"/>
    </row>
    <row r="4229" spans="11:29" x14ac:dyDescent="0.45">
      <c r="K4229"/>
      <c r="S4229"/>
      <c r="T4229"/>
      <c r="U4229"/>
      <c r="V4229"/>
      <c r="W4229"/>
      <c r="X4229"/>
      <c r="Y4229"/>
      <c r="Z4229"/>
      <c r="AA4229"/>
      <c r="AB4229"/>
      <c r="AC4229"/>
    </row>
    <row r="4230" spans="11:29" x14ac:dyDescent="0.45">
      <c r="K4230"/>
      <c r="S4230"/>
      <c r="T4230"/>
      <c r="U4230"/>
      <c r="V4230"/>
      <c r="W4230"/>
      <c r="X4230"/>
      <c r="Y4230"/>
      <c r="Z4230"/>
      <c r="AA4230"/>
      <c r="AB4230"/>
      <c r="AC4230"/>
    </row>
    <row r="4231" spans="11:29" x14ac:dyDescent="0.45">
      <c r="K4231"/>
      <c r="S4231"/>
      <c r="T4231"/>
      <c r="U4231"/>
      <c r="V4231"/>
      <c r="W4231"/>
      <c r="X4231"/>
      <c r="Y4231"/>
      <c r="Z4231"/>
      <c r="AA4231"/>
      <c r="AB4231"/>
      <c r="AC4231"/>
    </row>
    <row r="4232" spans="11:29" x14ac:dyDescent="0.45">
      <c r="K4232"/>
      <c r="S4232"/>
      <c r="T4232"/>
      <c r="U4232"/>
      <c r="V4232"/>
      <c r="W4232"/>
      <c r="X4232"/>
      <c r="Y4232"/>
      <c r="Z4232"/>
      <c r="AA4232"/>
      <c r="AB4232"/>
      <c r="AC4232"/>
    </row>
    <row r="4233" spans="11:29" x14ac:dyDescent="0.45">
      <c r="K4233"/>
      <c r="S4233"/>
      <c r="T4233"/>
      <c r="U4233"/>
      <c r="V4233"/>
      <c r="W4233"/>
      <c r="X4233"/>
      <c r="Y4233"/>
      <c r="Z4233"/>
      <c r="AA4233"/>
      <c r="AB4233"/>
      <c r="AC4233"/>
    </row>
    <row r="4234" spans="11:29" x14ac:dyDescent="0.45">
      <c r="K4234"/>
      <c r="S4234"/>
      <c r="T4234"/>
      <c r="U4234"/>
      <c r="V4234"/>
      <c r="W4234"/>
      <c r="X4234"/>
      <c r="Y4234"/>
      <c r="Z4234"/>
      <c r="AA4234"/>
      <c r="AB4234"/>
      <c r="AC4234"/>
    </row>
    <row r="4235" spans="11:29" x14ac:dyDescent="0.45">
      <c r="K4235"/>
      <c r="S4235"/>
      <c r="T4235"/>
      <c r="U4235"/>
      <c r="V4235"/>
      <c r="W4235"/>
      <c r="X4235"/>
      <c r="Y4235"/>
      <c r="Z4235"/>
      <c r="AA4235"/>
      <c r="AB4235"/>
      <c r="AC4235"/>
    </row>
    <row r="4236" spans="11:29" x14ac:dyDescent="0.45">
      <c r="K4236"/>
      <c r="S4236"/>
      <c r="T4236"/>
      <c r="U4236"/>
      <c r="V4236"/>
      <c r="W4236"/>
      <c r="X4236"/>
      <c r="Y4236"/>
      <c r="Z4236"/>
      <c r="AA4236"/>
      <c r="AB4236"/>
      <c r="AC4236"/>
    </row>
    <row r="4237" spans="11:29" x14ac:dyDescent="0.45">
      <c r="K4237"/>
      <c r="S4237"/>
      <c r="T4237"/>
      <c r="U4237"/>
      <c r="V4237"/>
      <c r="W4237"/>
      <c r="X4237"/>
      <c r="Y4237"/>
      <c r="Z4237"/>
      <c r="AA4237"/>
      <c r="AB4237"/>
      <c r="AC4237"/>
    </row>
    <row r="4238" spans="11:29" x14ac:dyDescent="0.45">
      <c r="K4238"/>
      <c r="S4238"/>
      <c r="T4238"/>
      <c r="U4238"/>
      <c r="V4238"/>
      <c r="W4238"/>
      <c r="X4238"/>
      <c r="Y4238"/>
      <c r="Z4238"/>
      <c r="AA4238"/>
      <c r="AB4238"/>
      <c r="AC4238"/>
    </row>
    <row r="4239" spans="11:29" x14ac:dyDescent="0.45">
      <c r="K4239"/>
      <c r="S4239"/>
      <c r="T4239"/>
      <c r="U4239"/>
      <c r="V4239"/>
      <c r="W4239"/>
      <c r="X4239"/>
      <c r="Y4239"/>
      <c r="Z4239"/>
      <c r="AA4239"/>
      <c r="AB4239"/>
      <c r="AC4239"/>
    </row>
    <row r="4240" spans="11:29" x14ac:dyDescent="0.45">
      <c r="K4240"/>
      <c r="S4240"/>
      <c r="T4240"/>
      <c r="U4240"/>
      <c r="V4240"/>
      <c r="W4240"/>
      <c r="X4240"/>
      <c r="Y4240"/>
      <c r="Z4240"/>
      <c r="AA4240"/>
      <c r="AB4240"/>
      <c r="AC4240"/>
    </row>
    <row r="4241" spans="11:29" x14ac:dyDescent="0.45">
      <c r="K4241"/>
      <c r="S4241"/>
      <c r="T4241"/>
      <c r="U4241"/>
      <c r="V4241"/>
      <c r="W4241"/>
      <c r="X4241"/>
      <c r="Y4241"/>
      <c r="Z4241"/>
      <c r="AA4241"/>
      <c r="AB4241"/>
      <c r="AC4241"/>
    </row>
    <row r="4242" spans="11:29" x14ac:dyDescent="0.45">
      <c r="K4242"/>
      <c r="S4242"/>
      <c r="T4242"/>
      <c r="U4242"/>
      <c r="V4242"/>
      <c r="W4242"/>
      <c r="X4242"/>
      <c r="Y4242"/>
      <c r="Z4242"/>
      <c r="AA4242"/>
      <c r="AB4242"/>
      <c r="AC4242"/>
    </row>
    <row r="4243" spans="11:29" x14ac:dyDescent="0.45">
      <c r="K4243"/>
      <c r="S4243"/>
      <c r="T4243"/>
      <c r="U4243"/>
      <c r="V4243"/>
      <c r="W4243"/>
      <c r="X4243"/>
      <c r="Y4243"/>
      <c r="Z4243"/>
      <c r="AA4243"/>
      <c r="AB4243"/>
      <c r="AC4243"/>
    </row>
    <row r="4244" spans="11:29" x14ac:dyDescent="0.45">
      <c r="K4244"/>
      <c r="S4244"/>
      <c r="T4244"/>
      <c r="U4244"/>
      <c r="V4244"/>
      <c r="W4244"/>
      <c r="X4244"/>
      <c r="Y4244"/>
      <c r="Z4244"/>
      <c r="AA4244"/>
      <c r="AB4244"/>
      <c r="AC4244"/>
    </row>
    <row r="4245" spans="11:29" x14ac:dyDescent="0.45">
      <c r="K4245"/>
      <c r="S4245"/>
      <c r="T4245"/>
      <c r="U4245"/>
      <c r="V4245"/>
      <c r="W4245"/>
      <c r="X4245"/>
      <c r="Y4245"/>
      <c r="Z4245"/>
      <c r="AA4245"/>
      <c r="AB4245"/>
      <c r="AC4245"/>
    </row>
    <row r="4246" spans="11:29" x14ac:dyDescent="0.45">
      <c r="K4246"/>
      <c r="S4246"/>
      <c r="T4246"/>
      <c r="U4246"/>
      <c r="V4246"/>
      <c r="W4246"/>
      <c r="X4246"/>
      <c r="Y4246"/>
      <c r="Z4246"/>
      <c r="AA4246"/>
      <c r="AB4246"/>
      <c r="AC4246"/>
    </row>
    <row r="4247" spans="11:29" x14ac:dyDescent="0.45">
      <c r="K4247"/>
      <c r="S4247"/>
      <c r="T4247"/>
      <c r="U4247"/>
      <c r="V4247"/>
      <c r="W4247"/>
      <c r="X4247"/>
      <c r="Y4247"/>
      <c r="Z4247"/>
      <c r="AA4247"/>
      <c r="AB4247"/>
      <c r="AC4247"/>
    </row>
    <row r="4248" spans="11:29" x14ac:dyDescent="0.45">
      <c r="K4248"/>
      <c r="S4248"/>
      <c r="T4248"/>
      <c r="U4248"/>
      <c r="V4248"/>
      <c r="W4248"/>
      <c r="X4248"/>
      <c r="Y4248"/>
      <c r="Z4248"/>
      <c r="AA4248"/>
      <c r="AB4248"/>
      <c r="AC4248"/>
    </row>
    <row r="4249" spans="11:29" x14ac:dyDescent="0.45">
      <c r="K4249"/>
      <c r="S4249"/>
      <c r="T4249"/>
      <c r="U4249"/>
      <c r="V4249"/>
      <c r="W4249"/>
      <c r="X4249"/>
      <c r="Y4249"/>
      <c r="Z4249"/>
      <c r="AA4249"/>
      <c r="AB4249"/>
      <c r="AC4249"/>
    </row>
    <row r="4250" spans="11:29" x14ac:dyDescent="0.45">
      <c r="K4250"/>
      <c r="S4250"/>
      <c r="T4250"/>
      <c r="U4250"/>
      <c r="V4250"/>
      <c r="W4250"/>
      <c r="X4250"/>
      <c r="Y4250"/>
      <c r="Z4250"/>
      <c r="AA4250"/>
      <c r="AB4250"/>
      <c r="AC4250"/>
    </row>
    <row r="4251" spans="11:29" x14ac:dyDescent="0.45">
      <c r="K4251"/>
      <c r="S4251"/>
      <c r="T4251"/>
      <c r="U4251"/>
      <c r="V4251"/>
      <c r="W4251"/>
      <c r="X4251"/>
      <c r="Y4251"/>
      <c r="Z4251"/>
      <c r="AA4251"/>
      <c r="AB4251"/>
      <c r="AC4251"/>
    </row>
    <row r="4252" spans="11:29" x14ac:dyDescent="0.45">
      <c r="K4252"/>
      <c r="S4252"/>
      <c r="T4252"/>
      <c r="U4252"/>
      <c r="V4252"/>
      <c r="W4252"/>
      <c r="X4252"/>
      <c r="Y4252"/>
      <c r="Z4252"/>
      <c r="AA4252"/>
      <c r="AB4252"/>
      <c r="AC4252"/>
    </row>
    <row r="4253" spans="11:29" x14ac:dyDescent="0.45">
      <c r="K4253"/>
      <c r="S4253"/>
      <c r="T4253"/>
      <c r="U4253"/>
      <c r="V4253"/>
      <c r="W4253"/>
      <c r="X4253"/>
      <c r="Y4253"/>
      <c r="Z4253"/>
      <c r="AA4253"/>
      <c r="AB4253"/>
      <c r="AC4253"/>
    </row>
    <row r="4254" spans="11:29" x14ac:dyDescent="0.45">
      <c r="K4254"/>
      <c r="S4254"/>
      <c r="T4254"/>
      <c r="U4254"/>
      <c r="V4254"/>
      <c r="W4254"/>
      <c r="X4254"/>
      <c r="Y4254"/>
      <c r="Z4254"/>
      <c r="AA4254"/>
      <c r="AB4254"/>
      <c r="AC4254"/>
    </row>
    <row r="4255" spans="11:29" x14ac:dyDescent="0.45">
      <c r="K4255"/>
      <c r="S4255"/>
      <c r="T4255"/>
      <c r="U4255"/>
      <c r="V4255"/>
      <c r="W4255"/>
      <c r="X4255"/>
      <c r="Y4255"/>
      <c r="Z4255"/>
      <c r="AA4255"/>
      <c r="AB4255"/>
      <c r="AC4255"/>
    </row>
    <row r="4256" spans="11:29" x14ac:dyDescent="0.45">
      <c r="K4256"/>
      <c r="S4256"/>
      <c r="T4256"/>
      <c r="U4256"/>
      <c r="V4256"/>
      <c r="W4256"/>
      <c r="X4256"/>
      <c r="Y4256"/>
      <c r="Z4256"/>
      <c r="AA4256"/>
      <c r="AB4256"/>
      <c r="AC4256"/>
    </row>
    <row r="4257" spans="11:29" x14ac:dyDescent="0.45">
      <c r="K4257"/>
      <c r="S4257"/>
      <c r="T4257"/>
      <c r="U4257"/>
      <c r="V4257"/>
      <c r="W4257"/>
      <c r="X4257"/>
      <c r="Y4257"/>
      <c r="Z4257"/>
      <c r="AA4257"/>
      <c r="AB4257"/>
      <c r="AC4257"/>
    </row>
    <row r="4258" spans="11:29" x14ac:dyDescent="0.45">
      <c r="K4258"/>
      <c r="S4258"/>
      <c r="T4258"/>
      <c r="U4258"/>
      <c r="V4258"/>
      <c r="W4258"/>
      <c r="X4258"/>
      <c r="Y4258"/>
      <c r="Z4258"/>
      <c r="AA4258"/>
      <c r="AB4258"/>
      <c r="AC4258"/>
    </row>
    <row r="4259" spans="11:29" x14ac:dyDescent="0.45">
      <c r="K4259"/>
      <c r="S4259"/>
      <c r="T4259"/>
      <c r="U4259"/>
      <c r="V4259"/>
      <c r="W4259"/>
      <c r="X4259"/>
      <c r="Y4259"/>
      <c r="Z4259"/>
      <c r="AA4259"/>
      <c r="AB4259"/>
      <c r="AC4259"/>
    </row>
    <row r="4260" spans="11:29" x14ac:dyDescent="0.45">
      <c r="K4260"/>
      <c r="S4260"/>
      <c r="T4260"/>
      <c r="U4260"/>
      <c r="V4260"/>
      <c r="W4260"/>
      <c r="X4260"/>
      <c r="Y4260"/>
      <c r="Z4260"/>
      <c r="AA4260"/>
      <c r="AB4260"/>
      <c r="AC4260"/>
    </row>
    <row r="4261" spans="11:29" x14ac:dyDescent="0.45">
      <c r="K4261"/>
      <c r="S4261"/>
      <c r="T4261"/>
      <c r="U4261"/>
      <c r="V4261"/>
      <c r="W4261"/>
      <c r="X4261"/>
      <c r="Y4261"/>
      <c r="Z4261"/>
      <c r="AA4261"/>
      <c r="AB4261"/>
      <c r="AC4261"/>
    </row>
    <row r="4262" spans="11:29" x14ac:dyDescent="0.45">
      <c r="K4262"/>
      <c r="S4262"/>
      <c r="T4262"/>
      <c r="U4262"/>
      <c r="V4262"/>
      <c r="W4262"/>
      <c r="X4262"/>
      <c r="Y4262"/>
      <c r="Z4262"/>
      <c r="AA4262"/>
      <c r="AB4262"/>
      <c r="AC4262"/>
    </row>
    <row r="4263" spans="11:29" x14ac:dyDescent="0.45">
      <c r="K4263"/>
      <c r="S4263"/>
      <c r="T4263"/>
      <c r="U4263"/>
      <c r="V4263"/>
      <c r="W4263"/>
      <c r="X4263"/>
      <c r="Y4263"/>
      <c r="Z4263"/>
      <c r="AA4263"/>
      <c r="AB4263"/>
      <c r="AC4263"/>
    </row>
    <row r="4264" spans="11:29" x14ac:dyDescent="0.45">
      <c r="K4264"/>
      <c r="S4264"/>
      <c r="T4264"/>
      <c r="U4264"/>
      <c r="V4264"/>
      <c r="W4264"/>
      <c r="X4264"/>
      <c r="Y4264"/>
      <c r="Z4264"/>
      <c r="AA4264"/>
      <c r="AB4264"/>
      <c r="AC4264"/>
    </row>
    <row r="4265" spans="11:29" x14ac:dyDescent="0.45">
      <c r="K4265"/>
      <c r="S4265"/>
      <c r="T4265"/>
      <c r="U4265"/>
      <c r="V4265"/>
      <c r="W4265"/>
      <c r="X4265"/>
      <c r="Y4265"/>
      <c r="Z4265"/>
      <c r="AA4265"/>
      <c r="AB4265"/>
      <c r="AC4265"/>
    </row>
    <row r="4266" spans="11:29" x14ac:dyDescent="0.45">
      <c r="K4266"/>
      <c r="S4266"/>
      <c r="T4266"/>
      <c r="U4266"/>
      <c r="V4266"/>
      <c r="W4266"/>
      <c r="X4266"/>
      <c r="Y4266"/>
      <c r="Z4266"/>
      <c r="AA4266"/>
      <c r="AB4266"/>
      <c r="AC4266"/>
    </row>
    <row r="4267" spans="11:29" x14ac:dyDescent="0.45">
      <c r="K4267"/>
      <c r="S4267"/>
      <c r="T4267"/>
      <c r="U4267"/>
      <c r="V4267"/>
      <c r="W4267"/>
      <c r="X4267"/>
      <c r="Y4267"/>
      <c r="Z4267"/>
      <c r="AA4267"/>
      <c r="AB4267"/>
      <c r="AC4267"/>
    </row>
    <row r="4268" spans="11:29" x14ac:dyDescent="0.45">
      <c r="K4268"/>
      <c r="S4268"/>
      <c r="T4268"/>
      <c r="U4268"/>
      <c r="V4268"/>
      <c r="W4268"/>
      <c r="X4268"/>
      <c r="Y4268"/>
      <c r="Z4268"/>
      <c r="AA4268"/>
      <c r="AB4268"/>
      <c r="AC4268"/>
    </row>
    <row r="4269" spans="11:29" x14ac:dyDescent="0.45">
      <c r="K4269"/>
      <c r="S4269"/>
      <c r="T4269"/>
      <c r="U4269"/>
      <c r="V4269"/>
      <c r="W4269"/>
      <c r="X4269"/>
      <c r="Y4269"/>
      <c r="Z4269"/>
      <c r="AA4269"/>
      <c r="AB4269"/>
      <c r="AC4269"/>
    </row>
    <row r="4270" spans="11:29" x14ac:dyDescent="0.45">
      <c r="K4270"/>
      <c r="S4270"/>
      <c r="T4270"/>
      <c r="U4270"/>
      <c r="V4270"/>
      <c r="W4270"/>
      <c r="X4270"/>
      <c r="Y4270"/>
      <c r="Z4270"/>
      <c r="AA4270"/>
      <c r="AB4270"/>
      <c r="AC4270"/>
    </row>
    <row r="4271" spans="11:29" x14ac:dyDescent="0.45">
      <c r="K4271"/>
      <c r="S4271"/>
      <c r="T4271"/>
      <c r="U4271"/>
      <c r="V4271"/>
      <c r="W4271"/>
      <c r="X4271"/>
      <c r="Y4271"/>
      <c r="Z4271"/>
      <c r="AA4271"/>
      <c r="AB4271"/>
      <c r="AC4271"/>
    </row>
    <row r="4272" spans="11:29" x14ac:dyDescent="0.45">
      <c r="K4272"/>
      <c r="S4272"/>
      <c r="T4272"/>
      <c r="U4272"/>
      <c r="V4272"/>
      <c r="W4272"/>
      <c r="X4272"/>
      <c r="Y4272"/>
      <c r="Z4272"/>
      <c r="AA4272"/>
      <c r="AB4272"/>
      <c r="AC4272"/>
    </row>
    <row r="4273" spans="11:29" x14ac:dyDescent="0.45">
      <c r="K4273"/>
      <c r="S4273"/>
      <c r="T4273"/>
      <c r="U4273"/>
      <c r="V4273"/>
      <c r="W4273"/>
      <c r="X4273"/>
      <c r="Y4273"/>
      <c r="Z4273"/>
      <c r="AA4273"/>
      <c r="AB4273"/>
      <c r="AC4273"/>
    </row>
    <row r="4274" spans="11:29" x14ac:dyDescent="0.45">
      <c r="K4274"/>
      <c r="S4274"/>
      <c r="T4274"/>
      <c r="U4274"/>
      <c r="V4274"/>
      <c r="W4274"/>
      <c r="X4274"/>
      <c r="Y4274"/>
      <c r="Z4274"/>
      <c r="AA4274"/>
      <c r="AB4274"/>
      <c r="AC4274"/>
    </row>
    <row r="4275" spans="11:29" x14ac:dyDescent="0.45">
      <c r="K4275"/>
      <c r="S4275"/>
      <c r="T4275"/>
      <c r="U4275"/>
      <c r="V4275"/>
      <c r="W4275"/>
      <c r="X4275"/>
      <c r="Y4275"/>
      <c r="Z4275"/>
      <c r="AA4275"/>
      <c r="AB4275"/>
      <c r="AC4275"/>
    </row>
    <row r="4276" spans="11:29" x14ac:dyDescent="0.45">
      <c r="K4276"/>
      <c r="S4276"/>
      <c r="T4276"/>
      <c r="U4276"/>
      <c r="V4276"/>
      <c r="W4276"/>
      <c r="X4276"/>
      <c r="Y4276"/>
      <c r="Z4276"/>
      <c r="AA4276"/>
      <c r="AB4276"/>
      <c r="AC4276"/>
    </row>
    <row r="4277" spans="11:29" x14ac:dyDescent="0.45">
      <c r="K4277"/>
      <c r="S4277"/>
      <c r="T4277"/>
      <c r="U4277"/>
      <c r="V4277"/>
      <c r="W4277"/>
      <c r="X4277"/>
      <c r="Y4277"/>
      <c r="Z4277"/>
      <c r="AA4277"/>
      <c r="AB4277"/>
      <c r="AC4277"/>
    </row>
    <row r="4278" spans="11:29" x14ac:dyDescent="0.45">
      <c r="K4278"/>
      <c r="S4278"/>
      <c r="T4278"/>
      <c r="U4278"/>
      <c r="V4278"/>
      <c r="W4278"/>
      <c r="X4278"/>
      <c r="Y4278"/>
      <c r="Z4278"/>
      <c r="AA4278"/>
      <c r="AB4278"/>
      <c r="AC4278"/>
    </row>
    <row r="4279" spans="11:29" x14ac:dyDescent="0.45">
      <c r="K4279"/>
      <c r="S4279"/>
      <c r="T4279"/>
      <c r="U4279"/>
      <c r="V4279"/>
      <c r="W4279"/>
      <c r="X4279"/>
      <c r="Y4279"/>
      <c r="Z4279"/>
      <c r="AA4279"/>
      <c r="AB4279"/>
      <c r="AC4279"/>
    </row>
    <row r="4280" spans="11:29" x14ac:dyDescent="0.45">
      <c r="K4280"/>
      <c r="S4280"/>
      <c r="T4280"/>
      <c r="U4280"/>
      <c r="V4280"/>
      <c r="W4280"/>
      <c r="X4280"/>
      <c r="Y4280"/>
      <c r="Z4280"/>
      <c r="AA4280"/>
      <c r="AB4280"/>
      <c r="AC4280"/>
    </row>
    <row r="4281" spans="11:29" x14ac:dyDescent="0.45">
      <c r="K4281"/>
      <c r="S4281"/>
      <c r="T4281"/>
      <c r="U4281"/>
      <c r="V4281"/>
      <c r="W4281"/>
      <c r="X4281"/>
      <c r="Y4281"/>
      <c r="Z4281"/>
      <c r="AA4281"/>
      <c r="AB4281"/>
      <c r="AC4281"/>
    </row>
    <row r="4282" spans="11:29" x14ac:dyDescent="0.45">
      <c r="K4282"/>
      <c r="S4282"/>
      <c r="T4282"/>
      <c r="U4282"/>
      <c r="V4282"/>
      <c r="W4282"/>
      <c r="X4282"/>
      <c r="Y4282"/>
      <c r="Z4282"/>
      <c r="AA4282"/>
      <c r="AB4282"/>
      <c r="AC4282"/>
    </row>
    <row r="4283" spans="11:29" x14ac:dyDescent="0.45">
      <c r="K4283"/>
      <c r="S4283"/>
      <c r="T4283"/>
      <c r="U4283"/>
      <c r="V4283"/>
      <c r="W4283"/>
      <c r="X4283"/>
      <c r="Y4283"/>
      <c r="Z4283"/>
      <c r="AA4283"/>
      <c r="AB4283"/>
      <c r="AC4283"/>
    </row>
    <row r="4284" spans="11:29" x14ac:dyDescent="0.45">
      <c r="K4284"/>
      <c r="S4284"/>
      <c r="T4284"/>
      <c r="U4284"/>
      <c r="V4284"/>
      <c r="W4284"/>
      <c r="X4284"/>
      <c r="Y4284"/>
      <c r="Z4284"/>
      <c r="AA4284"/>
      <c r="AB4284"/>
      <c r="AC4284"/>
    </row>
    <row r="4285" spans="11:29" x14ac:dyDescent="0.45">
      <c r="K4285"/>
      <c r="S4285"/>
      <c r="T4285"/>
      <c r="U4285"/>
      <c r="V4285"/>
      <c r="W4285"/>
      <c r="X4285"/>
      <c r="Y4285"/>
      <c r="Z4285"/>
      <c r="AA4285"/>
      <c r="AB4285"/>
      <c r="AC4285"/>
    </row>
    <row r="4286" spans="11:29" x14ac:dyDescent="0.45">
      <c r="K4286"/>
      <c r="S4286"/>
      <c r="T4286"/>
      <c r="U4286"/>
      <c r="V4286"/>
      <c r="W4286"/>
      <c r="X4286"/>
      <c r="Y4286"/>
      <c r="Z4286"/>
      <c r="AA4286"/>
      <c r="AB4286"/>
      <c r="AC4286"/>
    </row>
    <row r="4287" spans="11:29" x14ac:dyDescent="0.45">
      <c r="K4287"/>
      <c r="S4287"/>
      <c r="T4287"/>
      <c r="U4287"/>
      <c r="V4287"/>
      <c r="W4287"/>
      <c r="X4287"/>
      <c r="Y4287"/>
      <c r="Z4287"/>
      <c r="AA4287"/>
      <c r="AB4287"/>
      <c r="AC4287"/>
    </row>
    <row r="4288" spans="11:29" x14ac:dyDescent="0.45">
      <c r="K4288"/>
      <c r="S4288"/>
      <c r="T4288"/>
      <c r="U4288"/>
      <c r="V4288"/>
      <c r="W4288"/>
      <c r="X4288"/>
      <c r="Y4288"/>
      <c r="Z4288"/>
      <c r="AA4288"/>
      <c r="AB4288"/>
      <c r="AC4288"/>
    </row>
    <row r="4289" spans="11:29" x14ac:dyDescent="0.45">
      <c r="K4289"/>
      <c r="S4289"/>
      <c r="T4289"/>
      <c r="U4289"/>
      <c r="V4289"/>
      <c r="W4289"/>
      <c r="X4289"/>
      <c r="Y4289"/>
      <c r="Z4289"/>
      <c r="AA4289"/>
      <c r="AB4289"/>
      <c r="AC4289"/>
    </row>
    <row r="4290" spans="11:29" x14ac:dyDescent="0.45">
      <c r="K4290"/>
      <c r="S4290"/>
      <c r="T4290"/>
      <c r="U4290"/>
      <c r="V4290"/>
      <c r="W4290"/>
      <c r="X4290"/>
      <c r="Y4290"/>
      <c r="Z4290"/>
      <c r="AA4290"/>
      <c r="AB4290"/>
      <c r="AC4290"/>
    </row>
    <row r="4291" spans="11:29" x14ac:dyDescent="0.45">
      <c r="K4291"/>
      <c r="S4291"/>
      <c r="T4291"/>
      <c r="U4291"/>
      <c r="V4291"/>
      <c r="W4291"/>
      <c r="X4291"/>
      <c r="Y4291"/>
      <c r="Z4291"/>
      <c r="AA4291"/>
      <c r="AB4291"/>
      <c r="AC4291"/>
    </row>
    <row r="4292" spans="11:29" x14ac:dyDescent="0.45">
      <c r="K4292"/>
      <c r="S4292"/>
      <c r="T4292"/>
      <c r="U4292"/>
      <c r="V4292"/>
      <c r="W4292"/>
      <c r="X4292"/>
      <c r="Y4292"/>
      <c r="Z4292"/>
      <c r="AA4292"/>
      <c r="AB4292"/>
      <c r="AC4292"/>
    </row>
    <row r="4293" spans="11:29" x14ac:dyDescent="0.45">
      <c r="K4293"/>
      <c r="S4293"/>
      <c r="T4293"/>
      <c r="U4293"/>
      <c r="V4293"/>
      <c r="W4293"/>
      <c r="X4293"/>
      <c r="Y4293"/>
      <c r="Z4293"/>
      <c r="AA4293"/>
      <c r="AB4293"/>
      <c r="AC4293"/>
    </row>
    <row r="4294" spans="11:29" x14ac:dyDescent="0.45">
      <c r="K4294"/>
      <c r="S4294"/>
      <c r="T4294"/>
      <c r="U4294"/>
      <c r="V4294"/>
      <c r="W4294"/>
      <c r="X4294"/>
      <c r="Y4294"/>
      <c r="Z4294"/>
      <c r="AA4294"/>
      <c r="AB4294"/>
      <c r="AC4294"/>
    </row>
    <row r="4295" spans="11:29" x14ac:dyDescent="0.45">
      <c r="K4295"/>
      <c r="S4295"/>
      <c r="T4295"/>
      <c r="U4295"/>
      <c r="V4295"/>
      <c r="W4295"/>
      <c r="X4295"/>
      <c r="Y4295"/>
      <c r="Z4295"/>
      <c r="AA4295"/>
      <c r="AB4295"/>
      <c r="AC4295"/>
    </row>
    <row r="4296" spans="11:29" x14ac:dyDescent="0.45">
      <c r="K4296"/>
      <c r="S4296"/>
      <c r="T4296"/>
      <c r="U4296"/>
      <c r="V4296"/>
      <c r="W4296"/>
      <c r="X4296"/>
      <c r="Y4296"/>
      <c r="Z4296"/>
      <c r="AA4296"/>
      <c r="AB4296"/>
      <c r="AC4296"/>
    </row>
    <row r="4297" spans="11:29" x14ac:dyDescent="0.45">
      <c r="K4297"/>
      <c r="S4297"/>
      <c r="T4297"/>
      <c r="U4297"/>
      <c r="V4297"/>
      <c r="W4297"/>
      <c r="X4297"/>
      <c r="Y4297"/>
      <c r="Z4297"/>
      <c r="AA4297"/>
      <c r="AB4297"/>
      <c r="AC4297"/>
    </row>
    <row r="4298" spans="11:29" x14ac:dyDescent="0.45">
      <c r="K4298"/>
      <c r="S4298"/>
      <c r="T4298"/>
      <c r="U4298"/>
      <c r="V4298"/>
      <c r="W4298"/>
      <c r="X4298"/>
      <c r="Y4298"/>
      <c r="Z4298"/>
      <c r="AA4298"/>
      <c r="AB4298"/>
      <c r="AC4298"/>
    </row>
    <row r="4299" spans="11:29" x14ac:dyDescent="0.45">
      <c r="K4299"/>
      <c r="S4299"/>
      <c r="T4299"/>
      <c r="U4299"/>
      <c r="V4299"/>
      <c r="W4299"/>
      <c r="X4299"/>
      <c r="Y4299"/>
      <c r="Z4299"/>
      <c r="AA4299"/>
      <c r="AB4299"/>
      <c r="AC4299"/>
    </row>
    <row r="4300" spans="11:29" x14ac:dyDescent="0.45">
      <c r="K4300"/>
      <c r="S4300"/>
      <c r="T4300"/>
      <c r="U4300"/>
      <c r="V4300"/>
      <c r="W4300"/>
      <c r="X4300"/>
      <c r="Y4300"/>
      <c r="Z4300"/>
      <c r="AA4300"/>
      <c r="AB4300"/>
      <c r="AC4300"/>
    </row>
    <row r="4301" spans="11:29" x14ac:dyDescent="0.45">
      <c r="K4301"/>
      <c r="S4301"/>
      <c r="T4301"/>
      <c r="U4301"/>
      <c r="V4301"/>
      <c r="W4301"/>
      <c r="X4301"/>
      <c r="Y4301"/>
      <c r="Z4301"/>
      <c r="AA4301"/>
      <c r="AB4301"/>
      <c r="AC4301"/>
    </row>
    <row r="4302" spans="11:29" x14ac:dyDescent="0.45">
      <c r="K4302"/>
      <c r="S4302"/>
      <c r="T4302"/>
      <c r="U4302"/>
      <c r="V4302"/>
      <c r="W4302"/>
      <c r="X4302"/>
      <c r="Y4302"/>
      <c r="Z4302"/>
      <c r="AA4302"/>
      <c r="AB4302"/>
      <c r="AC4302"/>
    </row>
    <row r="4303" spans="11:29" x14ac:dyDescent="0.45">
      <c r="K4303"/>
      <c r="S4303"/>
      <c r="T4303"/>
      <c r="U4303"/>
      <c r="V4303"/>
      <c r="W4303"/>
      <c r="X4303"/>
      <c r="Y4303"/>
      <c r="Z4303"/>
      <c r="AA4303"/>
      <c r="AB4303"/>
      <c r="AC4303"/>
    </row>
    <row r="4304" spans="11:29" x14ac:dyDescent="0.45">
      <c r="K4304"/>
      <c r="S4304"/>
      <c r="T4304"/>
      <c r="U4304"/>
      <c r="V4304"/>
      <c r="W4304"/>
      <c r="X4304"/>
      <c r="Y4304"/>
      <c r="Z4304"/>
      <c r="AA4304"/>
      <c r="AB4304"/>
      <c r="AC4304"/>
    </row>
    <row r="4305" spans="11:29" x14ac:dyDescent="0.45">
      <c r="K4305"/>
      <c r="S4305"/>
      <c r="T4305"/>
      <c r="U4305"/>
      <c r="V4305"/>
      <c r="W4305"/>
      <c r="X4305"/>
      <c r="Y4305"/>
      <c r="Z4305"/>
      <c r="AA4305"/>
      <c r="AB4305"/>
      <c r="AC4305"/>
    </row>
    <row r="4306" spans="11:29" x14ac:dyDescent="0.45">
      <c r="K4306"/>
      <c r="S4306"/>
      <c r="T4306"/>
      <c r="U4306"/>
      <c r="V4306"/>
      <c r="W4306"/>
      <c r="X4306"/>
      <c r="Y4306"/>
      <c r="Z4306"/>
      <c r="AA4306"/>
      <c r="AB4306"/>
      <c r="AC4306"/>
    </row>
    <row r="4307" spans="11:29" x14ac:dyDescent="0.45">
      <c r="K4307"/>
      <c r="S4307"/>
      <c r="T4307"/>
      <c r="U4307"/>
      <c r="V4307"/>
      <c r="W4307"/>
      <c r="X4307"/>
      <c r="Y4307"/>
      <c r="Z4307"/>
      <c r="AA4307"/>
      <c r="AB4307"/>
      <c r="AC4307"/>
    </row>
    <row r="4308" spans="11:29" x14ac:dyDescent="0.45">
      <c r="K4308"/>
      <c r="S4308"/>
      <c r="T4308"/>
      <c r="U4308"/>
      <c r="V4308"/>
      <c r="W4308"/>
      <c r="X4308"/>
      <c r="Y4308"/>
      <c r="Z4308"/>
      <c r="AA4308"/>
      <c r="AB4308"/>
      <c r="AC4308"/>
    </row>
    <row r="4309" spans="11:29" x14ac:dyDescent="0.45">
      <c r="K4309"/>
      <c r="S4309"/>
      <c r="T4309"/>
      <c r="U4309"/>
      <c r="V4309"/>
      <c r="W4309"/>
      <c r="X4309"/>
      <c r="Y4309"/>
      <c r="Z4309"/>
      <c r="AA4309"/>
      <c r="AB4309"/>
      <c r="AC4309"/>
    </row>
    <row r="4310" spans="11:29" x14ac:dyDescent="0.45">
      <c r="K4310"/>
      <c r="S4310"/>
      <c r="T4310"/>
      <c r="U4310"/>
      <c r="V4310"/>
      <c r="W4310"/>
      <c r="X4310"/>
      <c r="Y4310"/>
      <c r="Z4310"/>
      <c r="AA4310"/>
      <c r="AB4310"/>
      <c r="AC4310"/>
    </row>
    <row r="4311" spans="11:29" x14ac:dyDescent="0.45">
      <c r="K4311"/>
      <c r="S4311"/>
      <c r="T4311"/>
      <c r="U4311"/>
      <c r="V4311"/>
      <c r="W4311"/>
      <c r="X4311"/>
      <c r="Y4311"/>
      <c r="Z4311"/>
      <c r="AA4311"/>
      <c r="AB4311"/>
      <c r="AC4311"/>
    </row>
    <row r="4312" spans="11:29" x14ac:dyDescent="0.45">
      <c r="K4312"/>
      <c r="S4312"/>
      <c r="T4312"/>
      <c r="U4312"/>
      <c r="V4312"/>
      <c r="W4312"/>
      <c r="X4312"/>
      <c r="Y4312"/>
      <c r="Z4312"/>
      <c r="AA4312"/>
      <c r="AB4312"/>
      <c r="AC4312"/>
    </row>
    <row r="4313" spans="11:29" x14ac:dyDescent="0.45">
      <c r="K4313"/>
      <c r="S4313"/>
      <c r="T4313"/>
      <c r="U4313"/>
      <c r="V4313"/>
      <c r="W4313"/>
      <c r="X4313"/>
      <c r="Y4313"/>
      <c r="Z4313"/>
      <c r="AA4313"/>
      <c r="AB4313"/>
      <c r="AC4313"/>
    </row>
    <row r="4314" spans="11:29" x14ac:dyDescent="0.45">
      <c r="K4314"/>
      <c r="S4314"/>
      <c r="T4314"/>
      <c r="U4314"/>
      <c r="V4314"/>
      <c r="W4314"/>
      <c r="X4314"/>
      <c r="Y4314"/>
      <c r="Z4314"/>
      <c r="AA4314"/>
      <c r="AB4314"/>
      <c r="AC4314"/>
    </row>
    <row r="4315" spans="11:29" x14ac:dyDescent="0.45">
      <c r="K4315"/>
      <c r="S4315"/>
      <c r="T4315"/>
      <c r="U4315"/>
      <c r="V4315"/>
      <c r="W4315"/>
      <c r="X4315"/>
      <c r="Y4315"/>
      <c r="Z4315"/>
      <c r="AA4315"/>
      <c r="AB4315"/>
      <c r="AC4315"/>
    </row>
    <row r="4316" spans="11:29" x14ac:dyDescent="0.45">
      <c r="K4316"/>
      <c r="S4316"/>
      <c r="T4316"/>
      <c r="U4316"/>
      <c r="V4316"/>
      <c r="W4316"/>
      <c r="X4316"/>
      <c r="Y4316"/>
      <c r="Z4316"/>
      <c r="AA4316"/>
      <c r="AB4316"/>
      <c r="AC4316"/>
    </row>
    <row r="4317" spans="11:29" x14ac:dyDescent="0.45">
      <c r="K4317"/>
      <c r="S4317"/>
      <c r="T4317"/>
      <c r="U4317"/>
      <c r="V4317"/>
      <c r="W4317"/>
      <c r="X4317"/>
      <c r="Y4317"/>
      <c r="Z4317"/>
      <c r="AA4317"/>
      <c r="AB4317"/>
      <c r="AC4317"/>
    </row>
    <row r="4318" spans="11:29" x14ac:dyDescent="0.45">
      <c r="K4318"/>
      <c r="S4318"/>
      <c r="T4318"/>
      <c r="U4318"/>
      <c r="V4318"/>
      <c r="W4318"/>
      <c r="X4318"/>
      <c r="Y4318"/>
      <c r="Z4318"/>
      <c r="AA4318"/>
      <c r="AB4318"/>
      <c r="AC4318"/>
    </row>
    <row r="4319" spans="11:29" x14ac:dyDescent="0.45">
      <c r="K4319"/>
      <c r="S4319"/>
      <c r="T4319"/>
      <c r="U4319"/>
      <c r="V4319"/>
      <c r="W4319"/>
      <c r="X4319"/>
      <c r="Y4319"/>
      <c r="Z4319"/>
      <c r="AA4319"/>
      <c r="AB4319"/>
      <c r="AC4319"/>
    </row>
    <row r="4320" spans="11:29" x14ac:dyDescent="0.45">
      <c r="K4320"/>
      <c r="S4320"/>
      <c r="T4320"/>
      <c r="U4320"/>
      <c r="V4320"/>
      <c r="W4320"/>
      <c r="X4320"/>
      <c r="Y4320"/>
      <c r="Z4320"/>
      <c r="AA4320"/>
      <c r="AB4320"/>
      <c r="AC4320"/>
    </row>
    <row r="4321" spans="11:29" x14ac:dyDescent="0.45">
      <c r="K4321"/>
      <c r="S4321"/>
      <c r="T4321"/>
      <c r="U4321"/>
      <c r="V4321"/>
      <c r="W4321"/>
      <c r="X4321"/>
      <c r="Y4321"/>
      <c r="Z4321"/>
      <c r="AA4321"/>
      <c r="AB4321"/>
      <c r="AC4321"/>
    </row>
    <row r="4322" spans="11:29" x14ac:dyDescent="0.45">
      <c r="K4322"/>
      <c r="S4322"/>
      <c r="T4322"/>
      <c r="U4322"/>
      <c r="V4322"/>
      <c r="W4322"/>
      <c r="X4322"/>
      <c r="Y4322"/>
      <c r="Z4322"/>
      <c r="AA4322"/>
      <c r="AB4322"/>
      <c r="AC4322"/>
    </row>
    <row r="4323" spans="11:29" x14ac:dyDescent="0.45">
      <c r="K4323"/>
      <c r="S4323"/>
      <c r="T4323"/>
      <c r="U4323"/>
      <c r="V4323"/>
      <c r="W4323"/>
      <c r="X4323"/>
      <c r="Y4323"/>
      <c r="Z4323"/>
      <c r="AA4323"/>
      <c r="AB4323"/>
      <c r="AC4323"/>
    </row>
    <row r="4324" spans="11:29" x14ac:dyDescent="0.45">
      <c r="K4324"/>
      <c r="S4324"/>
      <c r="T4324"/>
      <c r="U4324"/>
      <c r="V4324"/>
      <c r="W4324"/>
      <c r="X4324"/>
      <c r="Y4324"/>
      <c r="Z4324"/>
      <c r="AA4324"/>
      <c r="AB4324"/>
      <c r="AC4324"/>
    </row>
    <row r="4325" spans="11:29" x14ac:dyDescent="0.45">
      <c r="K4325"/>
      <c r="S4325"/>
      <c r="T4325"/>
      <c r="U4325"/>
      <c r="V4325"/>
      <c r="W4325"/>
      <c r="X4325"/>
      <c r="Y4325"/>
      <c r="Z4325"/>
      <c r="AA4325"/>
      <c r="AB4325"/>
      <c r="AC4325"/>
    </row>
    <row r="4326" spans="11:29" x14ac:dyDescent="0.45">
      <c r="K4326"/>
      <c r="S4326"/>
      <c r="T4326"/>
      <c r="U4326"/>
      <c r="V4326"/>
      <c r="W4326"/>
      <c r="X4326"/>
      <c r="Y4326"/>
      <c r="Z4326"/>
      <c r="AA4326"/>
      <c r="AB4326"/>
      <c r="AC4326"/>
    </row>
    <row r="4327" spans="11:29" x14ac:dyDescent="0.45">
      <c r="K4327"/>
      <c r="S4327"/>
      <c r="T4327"/>
      <c r="U4327"/>
      <c r="V4327"/>
      <c r="W4327"/>
      <c r="X4327"/>
      <c r="Y4327"/>
      <c r="Z4327"/>
      <c r="AA4327"/>
      <c r="AB4327"/>
      <c r="AC4327"/>
    </row>
    <row r="4328" spans="11:29" x14ac:dyDescent="0.45">
      <c r="K4328"/>
      <c r="S4328"/>
      <c r="T4328"/>
      <c r="U4328"/>
      <c r="V4328"/>
      <c r="W4328"/>
      <c r="X4328"/>
      <c r="Y4328"/>
      <c r="Z4328"/>
      <c r="AA4328"/>
      <c r="AB4328"/>
      <c r="AC4328"/>
    </row>
    <row r="4329" spans="11:29" x14ac:dyDescent="0.45">
      <c r="K4329"/>
      <c r="S4329"/>
      <c r="T4329"/>
      <c r="U4329"/>
      <c r="V4329"/>
      <c r="W4329"/>
      <c r="X4329"/>
      <c r="Y4329"/>
      <c r="Z4329"/>
      <c r="AA4329"/>
      <c r="AB4329"/>
      <c r="AC4329"/>
    </row>
    <row r="4330" spans="11:29" x14ac:dyDescent="0.45">
      <c r="K4330"/>
      <c r="S4330"/>
      <c r="T4330"/>
      <c r="U4330"/>
      <c r="V4330"/>
      <c r="W4330"/>
      <c r="X4330"/>
      <c r="Y4330"/>
      <c r="Z4330"/>
      <c r="AA4330"/>
      <c r="AB4330"/>
      <c r="AC4330"/>
    </row>
    <row r="4331" spans="11:29" x14ac:dyDescent="0.45">
      <c r="K4331"/>
      <c r="S4331"/>
      <c r="T4331"/>
      <c r="U4331"/>
      <c r="V4331"/>
      <c r="W4331"/>
      <c r="X4331"/>
      <c r="Y4331"/>
      <c r="Z4331"/>
      <c r="AA4331"/>
      <c r="AB4331"/>
      <c r="AC4331"/>
    </row>
    <row r="4332" spans="11:29" x14ac:dyDescent="0.45">
      <c r="K4332"/>
      <c r="S4332"/>
      <c r="T4332"/>
      <c r="U4332"/>
      <c r="V4332"/>
      <c r="W4332"/>
      <c r="X4332"/>
      <c r="Y4332"/>
      <c r="Z4332"/>
      <c r="AA4332"/>
      <c r="AB4332"/>
      <c r="AC4332"/>
    </row>
    <row r="4333" spans="11:29" x14ac:dyDescent="0.45">
      <c r="K4333"/>
      <c r="S4333"/>
      <c r="T4333"/>
      <c r="U4333"/>
      <c r="V4333"/>
      <c r="W4333"/>
      <c r="X4333"/>
      <c r="Y4333"/>
      <c r="Z4333"/>
      <c r="AA4333"/>
      <c r="AB4333"/>
      <c r="AC4333"/>
    </row>
    <row r="4334" spans="11:29" x14ac:dyDescent="0.45">
      <c r="K4334"/>
      <c r="S4334"/>
      <c r="T4334"/>
      <c r="U4334"/>
      <c r="V4334"/>
      <c r="W4334"/>
      <c r="X4334"/>
      <c r="Y4334"/>
      <c r="Z4334"/>
      <c r="AA4334"/>
      <c r="AB4334"/>
      <c r="AC4334"/>
    </row>
    <row r="4335" spans="11:29" x14ac:dyDescent="0.45">
      <c r="K4335"/>
      <c r="S4335"/>
      <c r="T4335"/>
      <c r="U4335"/>
      <c r="V4335"/>
      <c r="W4335"/>
      <c r="X4335"/>
      <c r="Y4335"/>
      <c r="Z4335"/>
      <c r="AA4335"/>
      <c r="AB4335"/>
      <c r="AC4335"/>
    </row>
    <row r="4336" spans="11:29" x14ac:dyDescent="0.45">
      <c r="K4336"/>
      <c r="S4336"/>
      <c r="T4336"/>
      <c r="U4336"/>
      <c r="V4336"/>
      <c r="W4336"/>
      <c r="X4336"/>
      <c r="Y4336"/>
      <c r="Z4336"/>
      <c r="AA4336"/>
      <c r="AB4336"/>
      <c r="AC4336"/>
    </row>
    <row r="4337" spans="11:29" x14ac:dyDescent="0.45">
      <c r="K4337"/>
      <c r="S4337"/>
      <c r="T4337"/>
      <c r="U4337"/>
      <c r="V4337"/>
      <c r="W4337"/>
      <c r="X4337"/>
      <c r="Y4337"/>
      <c r="Z4337"/>
      <c r="AA4337"/>
      <c r="AB4337"/>
      <c r="AC4337"/>
    </row>
    <row r="4338" spans="11:29" x14ac:dyDescent="0.45">
      <c r="K4338"/>
      <c r="S4338"/>
      <c r="T4338"/>
      <c r="U4338"/>
      <c r="V4338"/>
      <c r="W4338"/>
      <c r="X4338"/>
      <c r="Y4338"/>
      <c r="Z4338"/>
      <c r="AA4338"/>
      <c r="AB4338"/>
      <c r="AC4338"/>
    </row>
    <row r="4339" spans="11:29" x14ac:dyDescent="0.45">
      <c r="K4339"/>
      <c r="S4339"/>
      <c r="T4339"/>
      <c r="U4339"/>
      <c r="V4339"/>
      <c r="W4339"/>
      <c r="X4339"/>
      <c r="Y4339"/>
      <c r="Z4339"/>
      <c r="AA4339"/>
      <c r="AB4339"/>
      <c r="AC4339"/>
    </row>
    <row r="4340" spans="11:29" x14ac:dyDescent="0.45">
      <c r="K4340"/>
      <c r="S4340"/>
      <c r="T4340"/>
      <c r="U4340"/>
      <c r="V4340"/>
      <c r="W4340"/>
      <c r="X4340"/>
      <c r="Y4340"/>
      <c r="Z4340"/>
      <c r="AA4340"/>
      <c r="AB4340"/>
      <c r="AC4340"/>
    </row>
    <row r="4341" spans="11:29" x14ac:dyDescent="0.45">
      <c r="K4341"/>
      <c r="S4341"/>
      <c r="T4341"/>
      <c r="U4341"/>
      <c r="V4341"/>
      <c r="W4341"/>
      <c r="X4341"/>
      <c r="Y4341"/>
      <c r="Z4341"/>
      <c r="AA4341"/>
      <c r="AB4341"/>
      <c r="AC4341"/>
    </row>
    <row r="4342" spans="11:29" x14ac:dyDescent="0.45">
      <c r="K4342"/>
      <c r="S4342"/>
      <c r="T4342"/>
      <c r="U4342"/>
      <c r="V4342"/>
      <c r="W4342"/>
      <c r="X4342"/>
      <c r="Y4342"/>
      <c r="Z4342"/>
      <c r="AA4342"/>
      <c r="AB4342"/>
      <c r="AC4342"/>
    </row>
    <row r="4343" spans="11:29" x14ac:dyDescent="0.45">
      <c r="K4343"/>
      <c r="S4343"/>
      <c r="T4343"/>
      <c r="U4343"/>
      <c r="V4343"/>
      <c r="W4343"/>
      <c r="X4343"/>
      <c r="Y4343"/>
      <c r="Z4343"/>
      <c r="AA4343"/>
      <c r="AB4343"/>
      <c r="AC4343"/>
    </row>
    <row r="4344" spans="11:29" x14ac:dyDescent="0.45">
      <c r="K4344"/>
      <c r="S4344"/>
      <c r="T4344"/>
      <c r="U4344"/>
      <c r="V4344"/>
      <c r="W4344"/>
      <c r="X4344"/>
      <c r="Y4344"/>
      <c r="Z4344"/>
      <c r="AA4344"/>
      <c r="AB4344"/>
      <c r="AC4344"/>
    </row>
    <row r="4345" spans="11:29" x14ac:dyDescent="0.45">
      <c r="K4345"/>
      <c r="S4345"/>
      <c r="T4345"/>
      <c r="U4345"/>
      <c r="V4345"/>
      <c r="W4345"/>
      <c r="X4345"/>
      <c r="Y4345"/>
      <c r="Z4345"/>
      <c r="AA4345"/>
      <c r="AB4345"/>
      <c r="AC4345"/>
    </row>
    <row r="4346" spans="11:29" x14ac:dyDescent="0.45">
      <c r="K4346"/>
      <c r="S4346"/>
      <c r="T4346"/>
      <c r="U4346"/>
      <c r="V4346"/>
      <c r="W4346"/>
      <c r="X4346"/>
      <c r="Y4346"/>
      <c r="Z4346"/>
      <c r="AA4346"/>
      <c r="AB4346"/>
      <c r="AC4346"/>
    </row>
    <row r="4347" spans="11:29" x14ac:dyDescent="0.45">
      <c r="K4347"/>
      <c r="S4347"/>
      <c r="T4347"/>
      <c r="U4347"/>
      <c r="V4347"/>
      <c r="W4347"/>
      <c r="X4347"/>
      <c r="Y4347"/>
      <c r="Z4347"/>
      <c r="AA4347"/>
      <c r="AB4347"/>
      <c r="AC4347"/>
    </row>
    <row r="4348" spans="11:29" x14ac:dyDescent="0.45">
      <c r="K4348"/>
      <c r="S4348"/>
      <c r="T4348"/>
      <c r="U4348"/>
      <c r="V4348"/>
      <c r="W4348"/>
      <c r="X4348"/>
      <c r="Y4348"/>
      <c r="Z4348"/>
      <c r="AA4348"/>
      <c r="AB4348"/>
      <c r="AC4348"/>
    </row>
    <row r="4349" spans="11:29" x14ac:dyDescent="0.45">
      <c r="K4349"/>
      <c r="S4349"/>
      <c r="T4349"/>
      <c r="U4349"/>
      <c r="V4349"/>
      <c r="W4349"/>
      <c r="X4349"/>
      <c r="Y4349"/>
      <c r="Z4349"/>
      <c r="AA4349"/>
      <c r="AB4349"/>
      <c r="AC4349"/>
    </row>
    <row r="4350" spans="11:29" x14ac:dyDescent="0.45">
      <c r="K4350"/>
      <c r="S4350"/>
      <c r="T4350"/>
      <c r="U4350"/>
      <c r="V4350"/>
      <c r="W4350"/>
      <c r="X4350"/>
      <c r="Y4350"/>
      <c r="Z4350"/>
      <c r="AA4350"/>
      <c r="AB4350"/>
      <c r="AC4350"/>
    </row>
    <row r="4351" spans="11:29" x14ac:dyDescent="0.45">
      <c r="K4351"/>
      <c r="S4351"/>
      <c r="T4351"/>
      <c r="U4351"/>
      <c r="V4351"/>
      <c r="W4351"/>
      <c r="X4351"/>
      <c r="Y4351"/>
      <c r="Z4351"/>
      <c r="AA4351"/>
      <c r="AB4351"/>
      <c r="AC4351"/>
    </row>
    <row r="4352" spans="11:29" x14ac:dyDescent="0.45">
      <c r="K4352"/>
      <c r="S4352"/>
      <c r="T4352"/>
      <c r="U4352"/>
      <c r="V4352"/>
      <c r="W4352"/>
      <c r="X4352"/>
      <c r="Y4352"/>
      <c r="Z4352"/>
      <c r="AA4352"/>
      <c r="AB4352"/>
      <c r="AC4352"/>
    </row>
    <row r="4353" spans="11:29" x14ac:dyDescent="0.45">
      <c r="K4353"/>
      <c r="S4353"/>
      <c r="T4353"/>
      <c r="U4353"/>
      <c r="V4353"/>
      <c r="W4353"/>
      <c r="X4353"/>
      <c r="Y4353"/>
      <c r="Z4353"/>
      <c r="AA4353"/>
      <c r="AB4353"/>
      <c r="AC4353"/>
    </row>
    <row r="4354" spans="11:29" x14ac:dyDescent="0.45">
      <c r="K4354"/>
      <c r="S4354"/>
      <c r="T4354"/>
      <c r="U4354"/>
      <c r="V4354"/>
      <c r="W4354"/>
      <c r="X4354"/>
      <c r="Y4354"/>
      <c r="Z4354"/>
      <c r="AA4354"/>
      <c r="AB4354"/>
      <c r="AC4354"/>
    </row>
    <row r="4355" spans="11:29" x14ac:dyDescent="0.45">
      <c r="K4355"/>
      <c r="S4355"/>
      <c r="T4355"/>
      <c r="U4355"/>
      <c r="V4355"/>
      <c r="W4355"/>
      <c r="X4355"/>
      <c r="Y4355"/>
      <c r="Z4355"/>
      <c r="AA4355"/>
      <c r="AB4355"/>
      <c r="AC4355"/>
    </row>
    <row r="4356" spans="11:29" x14ac:dyDescent="0.45">
      <c r="K4356"/>
      <c r="S4356"/>
      <c r="T4356"/>
      <c r="U4356"/>
      <c r="V4356"/>
      <c r="W4356"/>
      <c r="X4356"/>
      <c r="Y4356"/>
      <c r="Z4356"/>
      <c r="AA4356"/>
      <c r="AB4356"/>
      <c r="AC4356"/>
    </row>
    <row r="4357" spans="11:29" x14ac:dyDescent="0.45">
      <c r="K4357"/>
      <c r="S4357"/>
      <c r="T4357"/>
      <c r="U4357"/>
      <c r="V4357"/>
      <c r="W4357"/>
      <c r="X4357"/>
      <c r="Y4357"/>
      <c r="Z4357"/>
      <c r="AA4357"/>
      <c r="AB4357"/>
      <c r="AC4357"/>
    </row>
    <row r="4358" spans="11:29" x14ac:dyDescent="0.45">
      <c r="K4358"/>
      <c r="S4358"/>
      <c r="T4358"/>
      <c r="U4358"/>
      <c r="V4358"/>
      <c r="W4358"/>
      <c r="X4358"/>
      <c r="Y4358"/>
      <c r="Z4358"/>
      <c r="AA4358"/>
      <c r="AB4358"/>
      <c r="AC4358"/>
    </row>
    <row r="4359" spans="11:29" x14ac:dyDescent="0.45">
      <c r="K4359"/>
      <c r="S4359"/>
      <c r="T4359"/>
      <c r="U4359"/>
      <c r="V4359"/>
      <c r="W4359"/>
      <c r="X4359"/>
      <c r="Y4359"/>
      <c r="Z4359"/>
      <c r="AA4359"/>
      <c r="AB4359"/>
      <c r="AC4359"/>
    </row>
    <row r="4360" spans="11:29" x14ac:dyDescent="0.45">
      <c r="K4360"/>
      <c r="S4360"/>
      <c r="T4360"/>
      <c r="U4360"/>
      <c r="V4360"/>
      <c r="W4360"/>
      <c r="X4360"/>
      <c r="Y4360"/>
      <c r="Z4360"/>
      <c r="AA4360"/>
      <c r="AB4360"/>
      <c r="AC4360"/>
    </row>
    <row r="4361" spans="11:29" x14ac:dyDescent="0.45">
      <c r="K4361"/>
      <c r="S4361"/>
      <c r="T4361"/>
      <c r="U4361"/>
      <c r="V4361"/>
      <c r="W4361"/>
      <c r="X4361"/>
      <c r="Y4361"/>
      <c r="Z4361"/>
      <c r="AA4361"/>
      <c r="AB4361"/>
      <c r="AC4361"/>
    </row>
    <row r="4362" spans="11:29" x14ac:dyDescent="0.45">
      <c r="K4362"/>
      <c r="S4362"/>
      <c r="T4362"/>
      <c r="U4362"/>
      <c r="V4362"/>
      <c r="W4362"/>
      <c r="X4362"/>
      <c r="Y4362"/>
      <c r="Z4362"/>
      <c r="AA4362"/>
      <c r="AB4362"/>
      <c r="AC4362"/>
    </row>
    <row r="4363" spans="11:29" x14ac:dyDescent="0.45">
      <c r="K4363"/>
      <c r="S4363"/>
      <c r="T4363"/>
      <c r="U4363"/>
      <c r="V4363"/>
      <c r="W4363"/>
      <c r="X4363"/>
      <c r="Y4363"/>
      <c r="Z4363"/>
      <c r="AA4363"/>
      <c r="AB4363"/>
      <c r="AC4363"/>
    </row>
    <row r="4364" spans="11:29" x14ac:dyDescent="0.45">
      <c r="K4364"/>
      <c r="S4364"/>
      <c r="T4364"/>
      <c r="U4364"/>
      <c r="V4364"/>
      <c r="W4364"/>
      <c r="X4364"/>
      <c r="Y4364"/>
      <c r="Z4364"/>
      <c r="AA4364"/>
      <c r="AB4364"/>
      <c r="AC4364"/>
    </row>
    <row r="4365" spans="11:29" x14ac:dyDescent="0.45">
      <c r="K4365"/>
      <c r="S4365"/>
      <c r="T4365"/>
      <c r="U4365"/>
      <c r="V4365"/>
      <c r="W4365"/>
      <c r="X4365"/>
      <c r="Y4365"/>
      <c r="Z4365"/>
      <c r="AA4365"/>
      <c r="AB4365"/>
      <c r="AC4365"/>
    </row>
    <row r="4366" spans="11:29" x14ac:dyDescent="0.45">
      <c r="K4366"/>
      <c r="S4366"/>
      <c r="T4366"/>
      <c r="U4366"/>
      <c r="V4366"/>
      <c r="W4366"/>
      <c r="X4366"/>
      <c r="Y4366"/>
      <c r="Z4366"/>
      <c r="AA4366"/>
      <c r="AB4366"/>
      <c r="AC4366"/>
    </row>
    <row r="4367" spans="11:29" x14ac:dyDescent="0.45">
      <c r="K4367"/>
      <c r="S4367"/>
      <c r="T4367"/>
      <c r="U4367"/>
      <c r="V4367"/>
      <c r="W4367"/>
      <c r="X4367"/>
      <c r="Y4367"/>
      <c r="Z4367"/>
      <c r="AA4367"/>
      <c r="AB4367"/>
      <c r="AC4367"/>
    </row>
    <row r="4368" spans="11:29" x14ac:dyDescent="0.45">
      <c r="K4368"/>
      <c r="S4368"/>
      <c r="T4368"/>
      <c r="U4368"/>
      <c r="V4368"/>
      <c r="W4368"/>
      <c r="X4368"/>
      <c r="Y4368"/>
      <c r="Z4368"/>
      <c r="AA4368"/>
      <c r="AB4368"/>
      <c r="AC4368"/>
    </row>
    <row r="4369" spans="11:29" x14ac:dyDescent="0.45">
      <c r="K4369"/>
      <c r="S4369"/>
      <c r="T4369"/>
      <c r="U4369"/>
      <c r="V4369"/>
      <c r="W4369"/>
      <c r="X4369"/>
      <c r="Y4369"/>
      <c r="Z4369"/>
      <c r="AA4369"/>
      <c r="AB4369"/>
      <c r="AC4369"/>
    </row>
    <row r="4370" spans="11:29" x14ac:dyDescent="0.45">
      <c r="K4370"/>
      <c r="S4370"/>
      <c r="T4370"/>
      <c r="U4370"/>
      <c r="V4370"/>
      <c r="W4370"/>
      <c r="X4370"/>
      <c r="Y4370"/>
      <c r="Z4370"/>
      <c r="AA4370"/>
      <c r="AB4370"/>
      <c r="AC4370"/>
    </row>
    <row r="4371" spans="11:29" x14ac:dyDescent="0.45">
      <c r="K4371"/>
      <c r="S4371"/>
      <c r="T4371"/>
      <c r="U4371"/>
      <c r="V4371"/>
      <c r="W4371"/>
      <c r="X4371"/>
      <c r="Y4371"/>
      <c r="Z4371"/>
      <c r="AA4371"/>
      <c r="AB4371"/>
      <c r="AC4371"/>
    </row>
    <row r="4372" spans="11:29" x14ac:dyDescent="0.45">
      <c r="K4372"/>
      <c r="S4372"/>
      <c r="T4372"/>
      <c r="U4372"/>
      <c r="V4372"/>
      <c r="W4372"/>
      <c r="X4372"/>
      <c r="Y4372"/>
      <c r="Z4372"/>
      <c r="AA4372"/>
      <c r="AB4372"/>
      <c r="AC4372"/>
    </row>
    <row r="4373" spans="11:29" x14ac:dyDescent="0.45">
      <c r="K4373"/>
      <c r="S4373"/>
      <c r="T4373"/>
      <c r="U4373"/>
      <c r="V4373"/>
      <c r="W4373"/>
      <c r="X4373"/>
      <c r="Y4373"/>
      <c r="Z4373"/>
      <c r="AA4373"/>
      <c r="AB4373"/>
      <c r="AC4373"/>
    </row>
    <row r="4374" spans="11:29" x14ac:dyDescent="0.45">
      <c r="K4374"/>
      <c r="S4374"/>
      <c r="T4374"/>
      <c r="U4374"/>
      <c r="V4374"/>
      <c r="W4374"/>
      <c r="X4374"/>
      <c r="Y4374"/>
      <c r="Z4374"/>
      <c r="AA4374"/>
      <c r="AB4374"/>
      <c r="AC4374"/>
    </row>
    <row r="4375" spans="11:29" x14ac:dyDescent="0.45">
      <c r="K4375"/>
      <c r="S4375"/>
      <c r="T4375"/>
      <c r="U4375"/>
      <c r="V4375"/>
      <c r="W4375"/>
      <c r="X4375"/>
      <c r="Y4375"/>
      <c r="Z4375"/>
      <c r="AA4375"/>
      <c r="AB4375"/>
      <c r="AC4375"/>
    </row>
    <row r="4376" spans="11:29" x14ac:dyDescent="0.45">
      <c r="K4376"/>
      <c r="S4376"/>
      <c r="T4376"/>
      <c r="U4376"/>
      <c r="V4376"/>
      <c r="W4376"/>
      <c r="X4376"/>
      <c r="Y4376"/>
      <c r="Z4376"/>
      <c r="AA4376"/>
      <c r="AB4376"/>
      <c r="AC4376"/>
    </row>
    <row r="4377" spans="11:29" x14ac:dyDescent="0.45">
      <c r="K4377"/>
      <c r="S4377"/>
      <c r="T4377"/>
      <c r="U4377"/>
      <c r="V4377"/>
      <c r="W4377"/>
      <c r="X4377"/>
      <c r="Y4377"/>
      <c r="Z4377"/>
      <c r="AA4377"/>
      <c r="AB4377"/>
      <c r="AC4377"/>
    </row>
    <row r="4378" spans="11:29" x14ac:dyDescent="0.45">
      <c r="K4378"/>
      <c r="S4378"/>
      <c r="T4378"/>
      <c r="U4378"/>
      <c r="V4378"/>
      <c r="W4378"/>
      <c r="X4378"/>
      <c r="Y4378"/>
      <c r="Z4378"/>
      <c r="AA4378"/>
      <c r="AB4378"/>
      <c r="AC4378"/>
    </row>
    <row r="4379" spans="11:29" x14ac:dyDescent="0.45">
      <c r="K4379"/>
      <c r="S4379"/>
      <c r="T4379"/>
      <c r="U4379"/>
      <c r="V4379"/>
      <c r="W4379"/>
      <c r="X4379"/>
      <c r="Y4379"/>
      <c r="Z4379"/>
      <c r="AA4379"/>
      <c r="AB4379"/>
      <c r="AC4379"/>
    </row>
    <row r="4380" spans="11:29" x14ac:dyDescent="0.45">
      <c r="K4380"/>
      <c r="S4380"/>
      <c r="T4380"/>
      <c r="U4380"/>
      <c r="V4380"/>
      <c r="W4380"/>
      <c r="X4380"/>
      <c r="Y4380"/>
      <c r="Z4380"/>
      <c r="AA4380"/>
      <c r="AB4380"/>
      <c r="AC4380"/>
    </row>
    <row r="4381" spans="11:29" x14ac:dyDescent="0.45">
      <c r="K4381"/>
      <c r="S4381"/>
      <c r="T4381"/>
      <c r="U4381"/>
      <c r="V4381"/>
      <c r="W4381"/>
      <c r="X4381"/>
      <c r="Y4381"/>
      <c r="Z4381"/>
      <c r="AA4381"/>
      <c r="AB4381"/>
      <c r="AC4381"/>
    </row>
    <row r="4382" spans="11:29" x14ac:dyDescent="0.45">
      <c r="K4382"/>
      <c r="S4382"/>
      <c r="T4382"/>
      <c r="U4382"/>
      <c r="V4382"/>
      <c r="W4382"/>
      <c r="X4382"/>
      <c r="Y4382"/>
      <c r="Z4382"/>
      <c r="AA4382"/>
      <c r="AB4382"/>
      <c r="AC4382"/>
    </row>
    <row r="4383" spans="11:29" x14ac:dyDescent="0.45">
      <c r="K4383"/>
      <c r="S4383"/>
      <c r="T4383"/>
      <c r="U4383"/>
      <c r="V4383"/>
      <c r="W4383"/>
      <c r="X4383"/>
      <c r="Y4383"/>
      <c r="Z4383"/>
      <c r="AA4383"/>
      <c r="AB4383"/>
      <c r="AC4383"/>
    </row>
    <row r="4384" spans="11:29" x14ac:dyDescent="0.45">
      <c r="K4384"/>
      <c r="S4384"/>
      <c r="T4384"/>
      <c r="U4384"/>
      <c r="V4384"/>
      <c r="W4384"/>
      <c r="X4384"/>
      <c r="Y4384"/>
      <c r="Z4384"/>
      <c r="AA4384"/>
      <c r="AB4384"/>
      <c r="AC4384"/>
    </row>
    <row r="4385" spans="11:29" x14ac:dyDescent="0.45">
      <c r="K4385"/>
      <c r="S4385"/>
      <c r="T4385"/>
      <c r="U4385"/>
      <c r="V4385"/>
      <c r="W4385"/>
      <c r="X4385"/>
      <c r="Y4385"/>
      <c r="Z4385"/>
      <c r="AA4385"/>
      <c r="AB4385"/>
      <c r="AC4385"/>
    </row>
    <row r="4386" spans="11:29" x14ac:dyDescent="0.45">
      <c r="K4386"/>
      <c r="S4386"/>
      <c r="T4386"/>
      <c r="U4386"/>
      <c r="V4386"/>
      <c r="W4386"/>
      <c r="X4386"/>
      <c r="Y4386"/>
      <c r="Z4386"/>
      <c r="AA4386"/>
      <c r="AB4386"/>
      <c r="AC4386"/>
    </row>
    <row r="4387" spans="11:29" x14ac:dyDescent="0.45">
      <c r="K4387"/>
      <c r="S4387"/>
      <c r="T4387"/>
      <c r="U4387"/>
      <c r="V4387"/>
      <c r="W4387"/>
      <c r="X4387"/>
      <c r="Y4387"/>
      <c r="Z4387"/>
      <c r="AA4387"/>
      <c r="AB4387"/>
      <c r="AC4387"/>
    </row>
    <row r="4388" spans="11:29" x14ac:dyDescent="0.45">
      <c r="K4388"/>
      <c r="S4388"/>
      <c r="T4388"/>
      <c r="U4388"/>
      <c r="V4388"/>
      <c r="W4388"/>
      <c r="X4388"/>
      <c r="Y4388"/>
      <c r="Z4388"/>
      <c r="AA4388"/>
      <c r="AB4388"/>
      <c r="AC4388"/>
    </row>
    <row r="4389" spans="11:29" x14ac:dyDescent="0.45">
      <c r="K4389"/>
      <c r="S4389"/>
      <c r="T4389"/>
      <c r="U4389"/>
      <c r="V4389"/>
      <c r="W4389"/>
      <c r="X4389"/>
      <c r="Y4389"/>
      <c r="Z4389"/>
      <c r="AA4389"/>
      <c r="AB4389"/>
      <c r="AC4389"/>
    </row>
    <row r="4390" spans="11:29" x14ac:dyDescent="0.45">
      <c r="K4390"/>
      <c r="S4390"/>
      <c r="T4390"/>
      <c r="U4390"/>
      <c r="V4390"/>
      <c r="W4390"/>
      <c r="X4390"/>
      <c r="Y4390"/>
      <c r="Z4390"/>
      <c r="AA4390"/>
      <c r="AB4390"/>
      <c r="AC4390"/>
    </row>
    <row r="4391" spans="11:29" x14ac:dyDescent="0.45">
      <c r="K4391"/>
      <c r="S4391"/>
      <c r="T4391"/>
      <c r="U4391"/>
      <c r="V4391"/>
      <c r="W4391"/>
      <c r="X4391"/>
      <c r="Y4391"/>
      <c r="Z4391"/>
      <c r="AA4391"/>
      <c r="AB4391"/>
      <c r="AC4391"/>
    </row>
    <row r="4392" spans="11:29" x14ac:dyDescent="0.45">
      <c r="K4392"/>
      <c r="S4392"/>
      <c r="T4392"/>
      <c r="U4392"/>
      <c r="V4392"/>
      <c r="W4392"/>
      <c r="X4392"/>
      <c r="Y4392"/>
      <c r="Z4392"/>
      <c r="AA4392"/>
      <c r="AB4392"/>
      <c r="AC4392"/>
    </row>
    <row r="4393" spans="11:29" x14ac:dyDescent="0.45">
      <c r="K4393"/>
      <c r="S4393"/>
      <c r="T4393"/>
      <c r="U4393"/>
      <c r="V4393"/>
      <c r="W4393"/>
      <c r="X4393"/>
      <c r="Y4393"/>
      <c r="Z4393"/>
      <c r="AA4393"/>
      <c r="AB4393"/>
      <c r="AC4393"/>
    </row>
    <row r="4394" spans="11:29" x14ac:dyDescent="0.45">
      <c r="K4394"/>
      <c r="S4394"/>
      <c r="T4394"/>
      <c r="U4394"/>
      <c r="V4394"/>
      <c r="W4394"/>
      <c r="X4394"/>
      <c r="Y4394"/>
      <c r="Z4394"/>
      <c r="AA4394"/>
      <c r="AB4394"/>
      <c r="AC4394"/>
    </row>
    <row r="4395" spans="11:29" x14ac:dyDescent="0.45">
      <c r="K4395"/>
      <c r="S4395"/>
      <c r="T4395"/>
      <c r="U4395"/>
      <c r="V4395"/>
      <c r="W4395"/>
      <c r="X4395"/>
      <c r="Y4395"/>
      <c r="Z4395"/>
      <c r="AA4395"/>
      <c r="AB4395"/>
      <c r="AC4395"/>
    </row>
    <row r="4396" spans="11:29" x14ac:dyDescent="0.45">
      <c r="K4396"/>
      <c r="S4396"/>
      <c r="T4396"/>
      <c r="U4396"/>
      <c r="V4396"/>
      <c r="W4396"/>
      <c r="X4396"/>
      <c r="Y4396"/>
      <c r="Z4396"/>
      <c r="AA4396"/>
      <c r="AB4396"/>
      <c r="AC4396"/>
    </row>
    <row r="4397" spans="11:29" x14ac:dyDescent="0.45">
      <c r="K4397"/>
      <c r="S4397"/>
      <c r="T4397"/>
      <c r="U4397"/>
      <c r="V4397"/>
      <c r="W4397"/>
      <c r="X4397"/>
      <c r="Y4397"/>
      <c r="Z4397"/>
      <c r="AA4397"/>
      <c r="AB4397"/>
      <c r="AC4397"/>
    </row>
    <row r="4398" spans="11:29" x14ac:dyDescent="0.45">
      <c r="K4398"/>
      <c r="S4398"/>
      <c r="T4398"/>
      <c r="U4398"/>
      <c r="V4398"/>
      <c r="W4398"/>
      <c r="X4398"/>
      <c r="Y4398"/>
      <c r="Z4398"/>
      <c r="AA4398"/>
      <c r="AB4398"/>
      <c r="AC4398"/>
    </row>
    <row r="4399" spans="11:29" x14ac:dyDescent="0.45">
      <c r="K4399"/>
      <c r="S4399"/>
      <c r="T4399"/>
      <c r="U4399"/>
      <c r="V4399"/>
      <c r="W4399"/>
      <c r="X4399"/>
      <c r="Y4399"/>
      <c r="Z4399"/>
      <c r="AA4399"/>
      <c r="AB4399"/>
      <c r="AC4399"/>
    </row>
    <row r="4400" spans="11:29" x14ac:dyDescent="0.45">
      <c r="K4400"/>
      <c r="S4400"/>
      <c r="T4400"/>
      <c r="U4400"/>
      <c r="V4400"/>
      <c r="W4400"/>
      <c r="X4400"/>
      <c r="Y4400"/>
      <c r="Z4400"/>
      <c r="AA4400"/>
      <c r="AB4400"/>
      <c r="AC4400"/>
    </row>
    <row r="4401" spans="11:29" x14ac:dyDescent="0.45">
      <c r="K4401"/>
      <c r="S4401"/>
      <c r="T4401"/>
      <c r="U4401"/>
      <c r="V4401"/>
      <c r="W4401"/>
      <c r="X4401"/>
      <c r="Y4401"/>
      <c r="Z4401"/>
      <c r="AA4401"/>
      <c r="AB4401"/>
      <c r="AC4401"/>
    </row>
    <row r="4402" spans="11:29" x14ac:dyDescent="0.45">
      <c r="K4402"/>
      <c r="S4402"/>
      <c r="T4402"/>
      <c r="U4402"/>
      <c r="V4402"/>
      <c r="W4402"/>
      <c r="X4402"/>
      <c r="Y4402"/>
      <c r="Z4402"/>
      <c r="AA4402"/>
      <c r="AB4402"/>
      <c r="AC4402"/>
    </row>
    <row r="4403" spans="11:29" x14ac:dyDescent="0.45">
      <c r="K4403"/>
      <c r="S4403"/>
      <c r="T4403"/>
      <c r="U4403"/>
      <c r="V4403"/>
      <c r="W4403"/>
      <c r="X4403"/>
      <c r="Y4403"/>
      <c r="Z4403"/>
      <c r="AA4403"/>
      <c r="AB4403"/>
      <c r="AC4403"/>
    </row>
    <row r="4404" spans="11:29" x14ac:dyDescent="0.45">
      <c r="K4404"/>
      <c r="S4404"/>
      <c r="T4404"/>
      <c r="U4404"/>
      <c r="V4404"/>
      <c r="W4404"/>
      <c r="X4404"/>
      <c r="Y4404"/>
      <c r="Z4404"/>
      <c r="AA4404"/>
      <c r="AB4404"/>
      <c r="AC4404"/>
    </row>
    <row r="4405" spans="11:29" x14ac:dyDescent="0.45">
      <c r="K4405"/>
      <c r="S4405"/>
      <c r="T4405"/>
      <c r="U4405"/>
      <c r="V4405"/>
      <c r="W4405"/>
      <c r="X4405"/>
      <c r="Y4405"/>
      <c r="Z4405"/>
      <c r="AA4405"/>
      <c r="AB4405"/>
      <c r="AC4405"/>
    </row>
    <row r="4406" spans="11:29" x14ac:dyDescent="0.45">
      <c r="K4406"/>
      <c r="S4406"/>
      <c r="T4406"/>
      <c r="U4406"/>
      <c r="V4406"/>
      <c r="W4406"/>
      <c r="X4406"/>
      <c r="Y4406"/>
      <c r="Z4406"/>
      <c r="AA4406"/>
      <c r="AB4406"/>
      <c r="AC4406"/>
    </row>
    <row r="4407" spans="11:29" x14ac:dyDescent="0.45">
      <c r="K4407"/>
      <c r="S4407"/>
      <c r="T4407"/>
      <c r="U4407"/>
      <c r="V4407"/>
      <c r="W4407"/>
      <c r="X4407"/>
      <c r="Y4407"/>
      <c r="Z4407"/>
      <c r="AA4407"/>
      <c r="AB4407"/>
      <c r="AC4407"/>
    </row>
    <row r="4408" spans="11:29" x14ac:dyDescent="0.45">
      <c r="K4408"/>
      <c r="S4408"/>
      <c r="T4408"/>
      <c r="U4408"/>
      <c r="V4408"/>
      <c r="W4408"/>
      <c r="X4408"/>
      <c r="Y4408"/>
      <c r="Z4408"/>
      <c r="AA4408"/>
      <c r="AB4408"/>
      <c r="AC4408"/>
    </row>
    <row r="4409" spans="11:29" x14ac:dyDescent="0.45">
      <c r="K4409"/>
      <c r="S4409"/>
      <c r="T4409"/>
      <c r="U4409"/>
      <c r="V4409"/>
      <c r="W4409"/>
      <c r="X4409"/>
      <c r="Y4409"/>
      <c r="Z4409"/>
      <c r="AA4409"/>
      <c r="AB4409"/>
      <c r="AC4409"/>
    </row>
    <row r="4410" spans="11:29" x14ac:dyDescent="0.45">
      <c r="K4410"/>
      <c r="S4410"/>
      <c r="T4410"/>
      <c r="U4410"/>
      <c r="V4410"/>
      <c r="W4410"/>
      <c r="X4410"/>
      <c r="Y4410"/>
      <c r="Z4410"/>
      <c r="AA4410"/>
      <c r="AB4410"/>
      <c r="AC4410"/>
    </row>
    <row r="4411" spans="11:29" x14ac:dyDescent="0.45">
      <c r="K4411"/>
      <c r="S4411"/>
      <c r="T4411"/>
      <c r="U4411"/>
      <c r="V4411"/>
      <c r="W4411"/>
      <c r="X4411"/>
      <c r="Y4411"/>
      <c r="Z4411"/>
      <c r="AA4411"/>
      <c r="AB4411"/>
      <c r="AC4411"/>
    </row>
    <row r="4412" spans="11:29" x14ac:dyDescent="0.45">
      <c r="K4412"/>
      <c r="S4412"/>
      <c r="T4412"/>
      <c r="U4412"/>
      <c r="V4412"/>
      <c r="W4412"/>
      <c r="X4412"/>
      <c r="Y4412"/>
      <c r="Z4412"/>
      <c r="AA4412"/>
      <c r="AB4412"/>
      <c r="AC4412"/>
    </row>
    <row r="4413" spans="11:29" x14ac:dyDescent="0.45">
      <c r="K4413"/>
      <c r="S4413"/>
      <c r="T4413"/>
      <c r="U4413"/>
      <c r="V4413"/>
      <c r="W4413"/>
      <c r="X4413"/>
      <c r="Y4413"/>
      <c r="Z4413"/>
      <c r="AA4413"/>
      <c r="AB4413"/>
      <c r="AC4413"/>
    </row>
    <row r="4414" spans="11:29" x14ac:dyDescent="0.45">
      <c r="K4414"/>
      <c r="S4414"/>
      <c r="T4414"/>
      <c r="U4414"/>
      <c r="V4414"/>
      <c r="W4414"/>
      <c r="X4414"/>
      <c r="Y4414"/>
      <c r="Z4414"/>
      <c r="AA4414"/>
      <c r="AB4414"/>
      <c r="AC4414"/>
    </row>
    <row r="4415" spans="11:29" x14ac:dyDescent="0.45">
      <c r="K4415"/>
      <c r="S4415"/>
      <c r="T4415"/>
      <c r="U4415"/>
      <c r="V4415"/>
      <c r="W4415"/>
      <c r="X4415"/>
      <c r="Y4415"/>
      <c r="Z4415"/>
      <c r="AA4415"/>
      <c r="AB4415"/>
      <c r="AC4415"/>
    </row>
    <row r="4416" spans="11:29" x14ac:dyDescent="0.45">
      <c r="K4416"/>
      <c r="S4416"/>
      <c r="T4416"/>
      <c r="U4416"/>
      <c r="V4416"/>
      <c r="W4416"/>
      <c r="X4416"/>
      <c r="Y4416"/>
      <c r="Z4416"/>
      <c r="AA4416"/>
      <c r="AB4416"/>
      <c r="AC4416"/>
    </row>
    <row r="4417" spans="11:29" x14ac:dyDescent="0.45">
      <c r="K4417"/>
      <c r="S4417"/>
      <c r="T4417"/>
      <c r="U4417"/>
      <c r="V4417"/>
      <c r="W4417"/>
      <c r="X4417"/>
      <c r="Y4417"/>
      <c r="Z4417"/>
      <c r="AA4417"/>
      <c r="AB4417"/>
      <c r="AC4417"/>
    </row>
    <row r="4418" spans="11:29" x14ac:dyDescent="0.45">
      <c r="K4418"/>
      <c r="S4418"/>
      <c r="T4418"/>
      <c r="U4418"/>
      <c r="V4418"/>
      <c r="W4418"/>
      <c r="X4418"/>
      <c r="Y4418"/>
      <c r="Z4418"/>
      <c r="AA4418"/>
      <c r="AB4418"/>
      <c r="AC4418"/>
    </row>
    <row r="4419" spans="11:29" x14ac:dyDescent="0.45">
      <c r="K4419"/>
      <c r="S4419"/>
      <c r="T4419"/>
      <c r="U4419"/>
      <c r="V4419"/>
      <c r="W4419"/>
      <c r="X4419"/>
      <c r="Y4419"/>
      <c r="Z4419"/>
      <c r="AA4419"/>
      <c r="AB4419"/>
      <c r="AC4419"/>
    </row>
    <row r="4420" spans="11:29" x14ac:dyDescent="0.45">
      <c r="K4420"/>
      <c r="S4420"/>
      <c r="T4420"/>
      <c r="U4420"/>
      <c r="V4420"/>
      <c r="W4420"/>
      <c r="X4420"/>
      <c r="Y4420"/>
      <c r="Z4420"/>
      <c r="AA4420"/>
      <c r="AB4420"/>
      <c r="AC4420"/>
    </row>
    <row r="4421" spans="11:29" x14ac:dyDescent="0.45">
      <c r="K4421"/>
      <c r="S4421"/>
      <c r="T4421"/>
      <c r="U4421"/>
      <c r="V4421"/>
      <c r="W4421"/>
      <c r="X4421"/>
      <c r="Y4421"/>
      <c r="Z4421"/>
      <c r="AA4421"/>
      <c r="AB4421"/>
      <c r="AC4421"/>
    </row>
    <row r="4422" spans="11:29" x14ac:dyDescent="0.45">
      <c r="K4422"/>
      <c r="S4422"/>
      <c r="T4422"/>
      <c r="U4422"/>
      <c r="V4422"/>
      <c r="W4422"/>
      <c r="X4422"/>
      <c r="Y4422"/>
      <c r="Z4422"/>
      <c r="AA4422"/>
      <c r="AB4422"/>
      <c r="AC4422"/>
    </row>
    <row r="4423" spans="11:29" x14ac:dyDescent="0.45">
      <c r="K4423"/>
      <c r="S4423"/>
      <c r="T4423"/>
      <c r="U4423"/>
      <c r="V4423"/>
      <c r="W4423"/>
      <c r="X4423"/>
      <c r="Y4423"/>
      <c r="Z4423"/>
      <c r="AA4423"/>
      <c r="AB4423"/>
      <c r="AC4423"/>
    </row>
    <row r="4424" spans="11:29" x14ac:dyDescent="0.45">
      <c r="K4424"/>
      <c r="S4424"/>
      <c r="T4424"/>
      <c r="U4424"/>
      <c r="V4424"/>
      <c r="W4424"/>
      <c r="X4424"/>
      <c r="Y4424"/>
      <c r="Z4424"/>
      <c r="AA4424"/>
      <c r="AB4424"/>
      <c r="AC4424"/>
    </row>
    <row r="4425" spans="11:29" x14ac:dyDescent="0.45">
      <c r="K4425"/>
      <c r="S4425"/>
      <c r="T4425"/>
      <c r="U4425"/>
      <c r="V4425"/>
      <c r="W4425"/>
      <c r="X4425"/>
      <c r="Y4425"/>
      <c r="Z4425"/>
      <c r="AA4425"/>
      <c r="AB4425"/>
      <c r="AC4425"/>
    </row>
    <row r="4426" spans="11:29" x14ac:dyDescent="0.45">
      <c r="K4426"/>
      <c r="S4426"/>
      <c r="T4426"/>
      <c r="U4426"/>
      <c r="V4426"/>
      <c r="W4426"/>
      <c r="X4426"/>
      <c r="Y4426"/>
      <c r="Z4426"/>
      <c r="AA4426"/>
      <c r="AB4426"/>
      <c r="AC4426"/>
    </row>
    <row r="4427" spans="11:29" x14ac:dyDescent="0.45">
      <c r="K4427"/>
      <c r="S4427"/>
      <c r="T4427"/>
      <c r="U4427"/>
      <c r="V4427"/>
      <c r="W4427"/>
      <c r="X4427"/>
      <c r="Y4427"/>
      <c r="Z4427"/>
      <c r="AA4427"/>
      <c r="AB4427"/>
      <c r="AC4427"/>
    </row>
    <row r="4428" spans="11:29" x14ac:dyDescent="0.45">
      <c r="K4428"/>
      <c r="S4428"/>
      <c r="T4428"/>
      <c r="U4428"/>
      <c r="V4428"/>
      <c r="W4428"/>
      <c r="X4428"/>
      <c r="Y4428"/>
      <c r="Z4428"/>
      <c r="AA4428"/>
      <c r="AB4428"/>
      <c r="AC4428"/>
    </row>
    <row r="4429" spans="11:29" x14ac:dyDescent="0.45">
      <c r="K4429"/>
      <c r="S4429"/>
      <c r="T4429"/>
      <c r="U4429"/>
      <c r="V4429"/>
      <c r="W4429"/>
      <c r="X4429"/>
      <c r="Y4429"/>
      <c r="Z4429"/>
      <c r="AA4429"/>
      <c r="AB4429"/>
      <c r="AC4429"/>
    </row>
    <row r="4430" spans="11:29" x14ac:dyDescent="0.45">
      <c r="K4430"/>
      <c r="S4430"/>
      <c r="T4430"/>
      <c r="U4430"/>
      <c r="V4430"/>
      <c r="W4430"/>
      <c r="X4430"/>
      <c r="Y4430"/>
      <c r="Z4430"/>
      <c r="AA4430"/>
      <c r="AB4430"/>
      <c r="AC4430"/>
    </row>
    <row r="4431" spans="11:29" x14ac:dyDescent="0.45">
      <c r="K4431"/>
      <c r="S4431"/>
      <c r="T4431"/>
      <c r="U4431"/>
      <c r="V4431"/>
      <c r="W4431"/>
      <c r="X4431"/>
      <c r="Y4431"/>
      <c r="Z4431"/>
      <c r="AA4431"/>
      <c r="AB4431"/>
      <c r="AC4431"/>
    </row>
    <row r="4432" spans="11:29" x14ac:dyDescent="0.45">
      <c r="K4432"/>
      <c r="S4432"/>
      <c r="T4432"/>
      <c r="U4432"/>
      <c r="V4432"/>
      <c r="W4432"/>
      <c r="X4432"/>
      <c r="Y4432"/>
      <c r="Z4432"/>
      <c r="AA4432"/>
      <c r="AB4432"/>
      <c r="AC4432"/>
    </row>
    <row r="4433" spans="11:29" x14ac:dyDescent="0.45">
      <c r="K4433"/>
      <c r="S4433"/>
      <c r="T4433"/>
      <c r="U4433"/>
      <c r="V4433"/>
      <c r="W4433"/>
      <c r="X4433"/>
      <c r="Y4433"/>
      <c r="Z4433"/>
      <c r="AA4433"/>
      <c r="AB4433"/>
      <c r="AC4433"/>
    </row>
    <row r="4434" spans="11:29" x14ac:dyDescent="0.45">
      <c r="K4434"/>
      <c r="S4434"/>
      <c r="T4434"/>
      <c r="U4434"/>
      <c r="V4434"/>
      <c r="W4434"/>
      <c r="X4434"/>
      <c r="Y4434"/>
      <c r="Z4434"/>
      <c r="AA4434"/>
      <c r="AB4434"/>
      <c r="AC4434"/>
    </row>
    <row r="4435" spans="11:29" x14ac:dyDescent="0.45">
      <c r="K4435"/>
      <c r="S4435"/>
      <c r="T4435"/>
      <c r="U4435"/>
      <c r="V4435"/>
      <c r="W4435"/>
      <c r="X4435"/>
      <c r="Y4435"/>
      <c r="Z4435"/>
      <c r="AA4435"/>
      <c r="AB4435"/>
      <c r="AC4435"/>
    </row>
    <row r="4436" spans="11:29" x14ac:dyDescent="0.45">
      <c r="K4436"/>
      <c r="S4436"/>
      <c r="T4436"/>
      <c r="U4436"/>
      <c r="V4436"/>
      <c r="W4436"/>
      <c r="X4436"/>
      <c r="Y4436"/>
      <c r="Z4436"/>
      <c r="AA4436"/>
      <c r="AB4436"/>
      <c r="AC4436"/>
    </row>
    <row r="4437" spans="11:29" x14ac:dyDescent="0.45">
      <c r="K4437"/>
      <c r="S4437"/>
      <c r="T4437"/>
      <c r="U4437"/>
      <c r="V4437"/>
      <c r="W4437"/>
      <c r="X4437"/>
      <c r="Y4437"/>
      <c r="Z4437"/>
      <c r="AA4437"/>
      <c r="AB4437"/>
      <c r="AC4437"/>
    </row>
    <row r="4438" spans="11:29" x14ac:dyDescent="0.45">
      <c r="K4438"/>
      <c r="S4438"/>
      <c r="T4438"/>
      <c r="U4438"/>
      <c r="V4438"/>
      <c r="W4438"/>
      <c r="X4438"/>
      <c r="Y4438"/>
      <c r="Z4438"/>
      <c r="AA4438"/>
      <c r="AB4438"/>
      <c r="AC4438"/>
    </row>
    <row r="4439" spans="11:29" x14ac:dyDescent="0.45">
      <c r="K4439"/>
      <c r="S4439"/>
      <c r="T4439"/>
      <c r="U4439"/>
      <c r="V4439"/>
      <c r="W4439"/>
      <c r="X4439"/>
      <c r="Y4439"/>
      <c r="Z4439"/>
      <c r="AA4439"/>
      <c r="AB4439"/>
      <c r="AC4439"/>
    </row>
    <row r="4440" spans="11:29" x14ac:dyDescent="0.45">
      <c r="K4440"/>
      <c r="S4440"/>
      <c r="T4440"/>
      <c r="U4440"/>
      <c r="V4440"/>
      <c r="W4440"/>
      <c r="X4440"/>
      <c r="Y4440"/>
      <c r="Z4440"/>
      <c r="AA4440"/>
      <c r="AB4440"/>
      <c r="AC4440"/>
    </row>
    <row r="4441" spans="11:29" x14ac:dyDescent="0.45">
      <c r="K4441"/>
      <c r="S4441"/>
      <c r="T4441"/>
      <c r="U4441"/>
      <c r="V4441"/>
      <c r="W4441"/>
      <c r="X4441"/>
      <c r="Y4441"/>
      <c r="Z4441"/>
      <c r="AA4441"/>
      <c r="AB4441"/>
      <c r="AC4441"/>
    </row>
    <row r="4442" spans="11:29" x14ac:dyDescent="0.45">
      <c r="K4442"/>
      <c r="S4442"/>
      <c r="T4442"/>
      <c r="U4442"/>
      <c r="V4442"/>
      <c r="W4442"/>
      <c r="X4442"/>
      <c r="Y4442"/>
      <c r="Z4442"/>
      <c r="AA4442"/>
      <c r="AB4442"/>
      <c r="AC4442"/>
    </row>
    <row r="4443" spans="11:29" x14ac:dyDescent="0.45">
      <c r="K4443"/>
      <c r="S4443"/>
      <c r="T4443"/>
      <c r="U4443"/>
      <c r="V4443"/>
      <c r="W4443"/>
      <c r="X4443"/>
      <c r="Y4443"/>
      <c r="Z4443"/>
      <c r="AA4443"/>
      <c r="AB4443"/>
      <c r="AC4443"/>
    </row>
    <row r="4444" spans="11:29" x14ac:dyDescent="0.45">
      <c r="K4444"/>
      <c r="S4444"/>
      <c r="T4444"/>
      <c r="U4444"/>
      <c r="V4444"/>
      <c r="W4444"/>
      <c r="X4444"/>
      <c r="Y4444"/>
      <c r="Z4444"/>
      <c r="AA4444"/>
      <c r="AB4444"/>
      <c r="AC4444"/>
    </row>
    <row r="4445" spans="11:29" x14ac:dyDescent="0.45">
      <c r="K4445"/>
      <c r="S4445"/>
      <c r="T4445"/>
      <c r="U4445"/>
      <c r="V4445"/>
      <c r="W4445"/>
      <c r="X4445"/>
      <c r="Y4445"/>
      <c r="Z4445"/>
      <c r="AA4445"/>
      <c r="AB4445"/>
      <c r="AC4445"/>
    </row>
    <row r="4446" spans="11:29" x14ac:dyDescent="0.45">
      <c r="K4446"/>
      <c r="S4446"/>
      <c r="T4446"/>
      <c r="U4446"/>
      <c r="V4446"/>
      <c r="W4446"/>
      <c r="X4446"/>
      <c r="Y4446"/>
      <c r="Z4446"/>
      <c r="AA4446"/>
      <c r="AB4446"/>
      <c r="AC4446"/>
    </row>
    <row r="4447" spans="11:29" x14ac:dyDescent="0.45">
      <c r="K4447"/>
      <c r="S4447"/>
      <c r="T4447"/>
      <c r="U4447"/>
      <c r="V4447"/>
      <c r="W4447"/>
      <c r="X4447"/>
      <c r="Y4447"/>
      <c r="Z4447"/>
      <c r="AA4447"/>
      <c r="AB4447"/>
      <c r="AC4447"/>
    </row>
    <row r="4448" spans="11:29" x14ac:dyDescent="0.45">
      <c r="K4448"/>
      <c r="S4448"/>
      <c r="T4448"/>
      <c r="U4448"/>
      <c r="V4448"/>
      <c r="W4448"/>
      <c r="X4448"/>
      <c r="Y4448"/>
      <c r="Z4448"/>
      <c r="AA4448"/>
      <c r="AB4448"/>
      <c r="AC4448"/>
    </row>
    <row r="4449" spans="11:29" x14ac:dyDescent="0.45">
      <c r="K4449"/>
      <c r="S4449"/>
      <c r="T4449"/>
      <c r="U4449"/>
      <c r="V4449"/>
      <c r="W4449"/>
      <c r="X4449"/>
      <c r="Y4449"/>
      <c r="Z4449"/>
      <c r="AA4449"/>
      <c r="AB4449"/>
      <c r="AC4449"/>
    </row>
    <row r="4450" spans="11:29" x14ac:dyDescent="0.45">
      <c r="K4450"/>
      <c r="S4450"/>
      <c r="T4450"/>
      <c r="U4450"/>
      <c r="V4450"/>
      <c r="W4450"/>
      <c r="X4450"/>
      <c r="Y4450"/>
      <c r="Z4450"/>
      <c r="AA4450"/>
      <c r="AB4450"/>
      <c r="AC4450"/>
    </row>
    <row r="4451" spans="11:29" x14ac:dyDescent="0.45">
      <c r="K4451"/>
      <c r="S4451"/>
      <c r="T4451"/>
      <c r="U4451"/>
      <c r="V4451"/>
      <c r="W4451"/>
      <c r="X4451"/>
      <c r="Y4451"/>
      <c r="Z4451"/>
      <c r="AA4451"/>
      <c r="AB4451"/>
      <c r="AC4451"/>
    </row>
    <row r="4452" spans="11:29" x14ac:dyDescent="0.45">
      <c r="K4452"/>
      <c r="S4452"/>
      <c r="T4452"/>
      <c r="U4452"/>
      <c r="V4452"/>
      <c r="W4452"/>
      <c r="X4452"/>
      <c r="Y4452"/>
      <c r="Z4452"/>
      <c r="AA4452"/>
      <c r="AB4452"/>
      <c r="AC4452"/>
    </row>
    <row r="4453" spans="11:29" x14ac:dyDescent="0.45">
      <c r="K4453"/>
      <c r="S4453"/>
      <c r="T4453"/>
      <c r="U4453"/>
      <c r="V4453"/>
      <c r="W4453"/>
      <c r="X4453"/>
      <c r="Y4453"/>
      <c r="Z4453"/>
      <c r="AA4453"/>
      <c r="AB4453"/>
      <c r="AC4453"/>
    </row>
    <row r="4454" spans="11:29" x14ac:dyDescent="0.45">
      <c r="K4454"/>
      <c r="S4454"/>
      <c r="T4454"/>
      <c r="U4454"/>
      <c r="V4454"/>
      <c r="W4454"/>
      <c r="X4454"/>
      <c r="Y4454"/>
      <c r="Z4454"/>
      <c r="AA4454"/>
      <c r="AB4454"/>
      <c r="AC4454"/>
    </row>
    <row r="4455" spans="11:29" x14ac:dyDescent="0.45">
      <c r="K4455"/>
      <c r="S4455"/>
      <c r="T4455"/>
      <c r="U4455"/>
      <c r="V4455"/>
      <c r="W4455"/>
      <c r="X4455"/>
      <c r="Y4455"/>
      <c r="Z4455"/>
      <c r="AA4455"/>
      <c r="AB4455"/>
      <c r="AC4455"/>
    </row>
    <row r="4456" spans="11:29" x14ac:dyDescent="0.45">
      <c r="K4456"/>
      <c r="S4456"/>
      <c r="T4456"/>
      <c r="U4456"/>
      <c r="V4456"/>
      <c r="W4456"/>
      <c r="X4456"/>
      <c r="Y4456"/>
      <c r="Z4456"/>
      <c r="AA4456"/>
      <c r="AB4456"/>
      <c r="AC4456"/>
    </row>
    <row r="4457" spans="11:29" x14ac:dyDescent="0.45">
      <c r="K4457"/>
      <c r="S4457"/>
      <c r="T4457"/>
      <c r="U4457"/>
      <c r="V4457"/>
      <c r="W4457"/>
      <c r="X4457"/>
      <c r="Y4457"/>
      <c r="Z4457"/>
      <c r="AA4457"/>
      <c r="AB4457"/>
      <c r="AC4457"/>
    </row>
    <row r="4458" spans="11:29" x14ac:dyDescent="0.45">
      <c r="K4458"/>
      <c r="S4458"/>
      <c r="T4458"/>
      <c r="U4458"/>
      <c r="V4458"/>
      <c r="W4458"/>
      <c r="X4458"/>
      <c r="Y4458"/>
      <c r="Z4458"/>
      <c r="AA4458"/>
      <c r="AB4458"/>
      <c r="AC4458"/>
    </row>
    <row r="4459" spans="11:29" x14ac:dyDescent="0.45">
      <c r="K4459"/>
      <c r="S4459"/>
      <c r="T4459"/>
      <c r="U4459"/>
      <c r="V4459"/>
      <c r="W4459"/>
      <c r="X4459"/>
      <c r="Y4459"/>
      <c r="Z4459"/>
      <c r="AA4459"/>
      <c r="AB4459"/>
      <c r="AC4459"/>
    </row>
    <row r="4460" spans="11:29" x14ac:dyDescent="0.45">
      <c r="K4460"/>
      <c r="S4460"/>
      <c r="T4460"/>
      <c r="U4460"/>
      <c r="V4460"/>
      <c r="W4460"/>
      <c r="X4460"/>
      <c r="Y4460"/>
      <c r="Z4460"/>
      <c r="AA4460"/>
      <c r="AB4460"/>
      <c r="AC4460"/>
    </row>
    <row r="4461" spans="11:29" x14ac:dyDescent="0.45">
      <c r="K4461"/>
      <c r="S4461"/>
      <c r="T4461"/>
      <c r="U4461"/>
      <c r="V4461"/>
      <c r="W4461"/>
      <c r="X4461"/>
      <c r="Y4461"/>
      <c r="Z4461"/>
      <c r="AA4461"/>
      <c r="AB4461"/>
      <c r="AC4461"/>
    </row>
    <row r="4462" spans="11:29" x14ac:dyDescent="0.45">
      <c r="K4462"/>
      <c r="S4462"/>
      <c r="T4462"/>
      <c r="U4462"/>
      <c r="V4462"/>
      <c r="W4462"/>
      <c r="X4462"/>
      <c r="Y4462"/>
      <c r="Z4462"/>
      <c r="AA4462"/>
      <c r="AB4462"/>
      <c r="AC4462"/>
    </row>
    <row r="4463" spans="11:29" x14ac:dyDescent="0.45">
      <c r="K4463"/>
      <c r="S4463"/>
      <c r="T4463"/>
      <c r="U4463"/>
      <c r="V4463"/>
      <c r="W4463"/>
      <c r="X4463"/>
      <c r="Y4463"/>
      <c r="Z4463"/>
      <c r="AA4463"/>
      <c r="AB4463"/>
      <c r="AC4463"/>
    </row>
    <row r="4464" spans="11:29" x14ac:dyDescent="0.45">
      <c r="K4464"/>
      <c r="S4464"/>
      <c r="T4464"/>
      <c r="U4464"/>
      <c r="V4464"/>
      <c r="W4464"/>
      <c r="X4464"/>
      <c r="Y4464"/>
      <c r="Z4464"/>
      <c r="AA4464"/>
      <c r="AB4464"/>
      <c r="AC4464"/>
    </row>
    <row r="4465" spans="11:29" x14ac:dyDescent="0.45">
      <c r="K4465"/>
      <c r="S4465"/>
      <c r="T4465"/>
      <c r="U4465"/>
      <c r="V4465"/>
      <c r="W4465"/>
      <c r="X4465"/>
      <c r="Y4465"/>
      <c r="Z4465"/>
      <c r="AA4465"/>
      <c r="AB4465"/>
      <c r="AC4465"/>
    </row>
    <row r="4466" spans="11:29" x14ac:dyDescent="0.45">
      <c r="K4466"/>
      <c r="S4466"/>
      <c r="T4466"/>
      <c r="U4466"/>
      <c r="V4466"/>
      <c r="W4466"/>
      <c r="X4466"/>
      <c r="Y4466"/>
      <c r="Z4466"/>
      <c r="AA4466"/>
      <c r="AB4466"/>
      <c r="AC4466"/>
    </row>
    <row r="4467" spans="11:29" x14ac:dyDescent="0.45">
      <c r="K4467"/>
      <c r="S4467"/>
      <c r="T4467"/>
      <c r="U4467"/>
      <c r="V4467"/>
      <c r="W4467"/>
      <c r="X4467"/>
      <c r="Y4467"/>
      <c r="Z4467"/>
      <c r="AA4467"/>
      <c r="AB4467"/>
      <c r="AC4467"/>
    </row>
    <row r="4468" spans="11:29" x14ac:dyDescent="0.45">
      <c r="K4468"/>
      <c r="S4468"/>
      <c r="T4468"/>
      <c r="U4468"/>
      <c r="V4468"/>
      <c r="W4468"/>
      <c r="X4468"/>
      <c r="Y4468"/>
      <c r="Z4468"/>
      <c r="AA4468"/>
      <c r="AB4468"/>
      <c r="AC4468"/>
    </row>
    <row r="4469" spans="11:29" x14ac:dyDescent="0.45">
      <c r="K4469"/>
      <c r="S4469"/>
      <c r="T4469"/>
      <c r="U4469"/>
      <c r="V4469"/>
      <c r="W4469"/>
      <c r="X4469"/>
      <c r="Y4469"/>
      <c r="Z4469"/>
      <c r="AA4469"/>
      <c r="AB4469"/>
      <c r="AC4469"/>
    </row>
    <row r="4470" spans="11:29" x14ac:dyDescent="0.45">
      <c r="K4470"/>
      <c r="S4470"/>
      <c r="T4470"/>
      <c r="U4470"/>
      <c r="V4470"/>
      <c r="W4470"/>
      <c r="X4470"/>
      <c r="Y4470"/>
      <c r="Z4470"/>
      <c r="AA4470"/>
      <c r="AB4470"/>
      <c r="AC4470"/>
    </row>
    <row r="4471" spans="11:29" x14ac:dyDescent="0.45">
      <c r="K4471"/>
      <c r="S4471"/>
      <c r="T4471"/>
      <c r="U4471"/>
      <c r="V4471"/>
      <c r="W4471"/>
      <c r="X4471"/>
      <c r="Y4471"/>
      <c r="Z4471"/>
      <c r="AA4471"/>
      <c r="AB4471"/>
      <c r="AC4471"/>
    </row>
    <row r="4472" spans="11:29" x14ac:dyDescent="0.45">
      <c r="K4472"/>
      <c r="S4472"/>
      <c r="T4472"/>
      <c r="U4472"/>
      <c r="V4472"/>
      <c r="W4472"/>
      <c r="X4472"/>
      <c r="Y4472"/>
      <c r="Z4472"/>
      <c r="AA4472"/>
      <c r="AB4472"/>
      <c r="AC4472"/>
    </row>
    <row r="4473" spans="11:29" x14ac:dyDescent="0.45">
      <c r="K4473"/>
      <c r="S4473"/>
      <c r="T4473"/>
      <c r="U4473"/>
      <c r="V4473"/>
      <c r="W4473"/>
      <c r="X4473"/>
      <c r="Y4473"/>
      <c r="Z4473"/>
      <c r="AA4473"/>
      <c r="AB4473"/>
      <c r="AC4473"/>
    </row>
    <row r="4474" spans="11:29" x14ac:dyDescent="0.45">
      <c r="K4474"/>
      <c r="S4474"/>
      <c r="T4474"/>
      <c r="U4474"/>
      <c r="V4474"/>
      <c r="W4474"/>
      <c r="X4474"/>
      <c r="Y4474"/>
      <c r="Z4474"/>
      <c r="AA4474"/>
      <c r="AB4474"/>
      <c r="AC4474"/>
    </row>
    <row r="4475" spans="11:29" x14ac:dyDescent="0.45">
      <c r="K4475"/>
      <c r="S4475"/>
      <c r="T4475"/>
      <c r="U4475"/>
      <c r="V4475"/>
      <c r="W4475"/>
      <c r="X4475"/>
      <c r="Y4475"/>
      <c r="Z4475"/>
      <c r="AA4475"/>
      <c r="AB4475"/>
      <c r="AC4475"/>
    </row>
    <row r="4476" spans="11:29" x14ac:dyDescent="0.45">
      <c r="K4476"/>
      <c r="S4476"/>
      <c r="T4476"/>
      <c r="U4476"/>
      <c r="V4476"/>
      <c r="W4476"/>
      <c r="X4476"/>
      <c r="Y4476"/>
      <c r="Z4476"/>
      <c r="AA4476"/>
      <c r="AB4476"/>
      <c r="AC4476"/>
    </row>
    <row r="4477" spans="11:29" x14ac:dyDescent="0.45">
      <c r="K4477"/>
      <c r="S4477"/>
      <c r="T4477"/>
      <c r="U4477"/>
      <c r="V4477"/>
      <c r="W4477"/>
      <c r="X4477"/>
      <c r="Y4477"/>
      <c r="Z4477"/>
      <c r="AA4477"/>
      <c r="AB4477"/>
      <c r="AC4477"/>
    </row>
    <row r="4478" spans="11:29" x14ac:dyDescent="0.45">
      <c r="K4478"/>
      <c r="S4478"/>
      <c r="T4478"/>
      <c r="U4478"/>
      <c r="V4478"/>
      <c r="W4478"/>
      <c r="X4478"/>
      <c r="Y4478"/>
      <c r="Z4478"/>
      <c r="AA4478"/>
      <c r="AB4478"/>
      <c r="AC4478"/>
    </row>
    <row r="4479" spans="11:29" x14ac:dyDescent="0.45">
      <c r="K4479"/>
      <c r="S4479"/>
      <c r="T4479"/>
      <c r="U4479"/>
      <c r="V4479"/>
      <c r="W4479"/>
      <c r="X4479"/>
      <c r="Y4479"/>
      <c r="Z4479"/>
      <c r="AA4479"/>
      <c r="AB4479"/>
      <c r="AC4479"/>
    </row>
    <row r="4480" spans="11:29" x14ac:dyDescent="0.45">
      <c r="K4480"/>
      <c r="S4480"/>
      <c r="T4480"/>
      <c r="U4480"/>
      <c r="V4480"/>
      <c r="W4480"/>
      <c r="X4480"/>
      <c r="Y4480"/>
      <c r="Z4480"/>
      <c r="AA4480"/>
      <c r="AB4480"/>
      <c r="AC4480"/>
    </row>
    <row r="4481" spans="11:29" x14ac:dyDescent="0.45">
      <c r="K4481"/>
      <c r="S4481"/>
      <c r="T4481"/>
      <c r="U4481"/>
      <c r="V4481"/>
      <c r="W4481"/>
      <c r="X4481"/>
      <c r="Y4481"/>
      <c r="Z4481"/>
      <c r="AA4481"/>
      <c r="AB4481"/>
      <c r="AC4481"/>
    </row>
    <row r="4482" spans="11:29" x14ac:dyDescent="0.45">
      <c r="K4482"/>
      <c r="S4482"/>
      <c r="T4482"/>
      <c r="U4482"/>
      <c r="V4482"/>
      <c r="W4482"/>
      <c r="X4482"/>
      <c r="Y4482"/>
      <c r="Z4482"/>
      <c r="AA4482"/>
      <c r="AB4482"/>
      <c r="AC4482"/>
    </row>
    <row r="4483" spans="11:29" x14ac:dyDescent="0.45">
      <c r="K4483"/>
      <c r="S4483"/>
      <c r="T4483"/>
      <c r="U4483"/>
      <c r="V4483"/>
      <c r="W4483"/>
      <c r="X4483"/>
      <c r="Y4483"/>
      <c r="Z4483"/>
      <c r="AA4483"/>
      <c r="AB4483"/>
      <c r="AC4483"/>
    </row>
    <row r="4484" spans="11:29" x14ac:dyDescent="0.45">
      <c r="K4484"/>
      <c r="S4484"/>
      <c r="T4484"/>
      <c r="U4484"/>
      <c r="V4484"/>
      <c r="W4484"/>
      <c r="X4484"/>
      <c r="Y4484"/>
      <c r="Z4484"/>
      <c r="AA4484"/>
      <c r="AB4484"/>
      <c r="AC4484"/>
    </row>
    <row r="4485" spans="11:29" x14ac:dyDescent="0.45">
      <c r="K4485"/>
      <c r="S4485"/>
      <c r="T4485"/>
      <c r="U4485"/>
      <c r="V4485"/>
      <c r="W4485"/>
      <c r="X4485"/>
      <c r="Y4485"/>
      <c r="Z4485"/>
      <c r="AA4485"/>
      <c r="AB4485"/>
      <c r="AC4485"/>
    </row>
    <row r="4486" spans="11:29" x14ac:dyDescent="0.45">
      <c r="K4486"/>
      <c r="S4486"/>
      <c r="T4486"/>
      <c r="U4486"/>
      <c r="V4486"/>
      <c r="W4486"/>
      <c r="X4486"/>
      <c r="Y4486"/>
      <c r="Z4486"/>
      <c r="AA4486"/>
      <c r="AB4486"/>
      <c r="AC4486"/>
    </row>
    <row r="4487" spans="11:29" x14ac:dyDescent="0.45">
      <c r="K4487"/>
      <c r="S4487"/>
      <c r="T4487"/>
      <c r="U4487"/>
      <c r="V4487"/>
      <c r="W4487"/>
      <c r="X4487"/>
      <c r="Y4487"/>
      <c r="Z4487"/>
      <c r="AA4487"/>
      <c r="AB4487"/>
      <c r="AC4487"/>
    </row>
    <row r="4488" spans="11:29" x14ac:dyDescent="0.45">
      <c r="K4488"/>
      <c r="S4488"/>
      <c r="T4488"/>
      <c r="U4488"/>
      <c r="V4488"/>
      <c r="W4488"/>
      <c r="X4488"/>
      <c r="Y4488"/>
      <c r="Z4488"/>
      <c r="AA4488"/>
      <c r="AB4488"/>
      <c r="AC4488"/>
    </row>
    <row r="4489" spans="11:29" x14ac:dyDescent="0.45">
      <c r="K4489"/>
      <c r="S4489"/>
      <c r="T4489"/>
      <c r="U4489"/>
      <c r="V4489"/>
      <c r="W4489"/>
      <c r="X4489"/>
      <c r="Y4489"/>
      <c r="Z4489"/>
      <c r="AA4489"/>
      <c r="AB4489"/>
      <c r="AC4489"/>
    </row>
    <row r="4490" spans="11:29" x14ac:dyDescent="0.45">
      <c r="K4490"/>
      <c r="S4490"/>
      <c r="T4490"/>
      <c r="U4490"/>
      <c r="V4490"/>
      <c r="W4490"/>
      <c r="X4490"/>
      <c r="Y4490"/>
      <c r="Z4490"/>
      <c r="AA4490"/>
      <c r="AB4490"/>
      <c r="AC4490"/>
    </row>
    <row r="4491" spans="11:29" x14ac:dyDescent="0.45">
      <c r="K4491"/>
      <c r="S4491"/>
      <c r="T4491"/>
      <c r="U4491"/>
      <c r="V4491"/>
      <c r="W4491"/>
      <c r="X4491"/>
      <c r="Y4491"/>
      <c r="Z4491"/>
      <c r="AA4491"/>
      <c r="AB4491"/>
      <c r="AC4491"/>
    </row>
    <row r="4492" spans="11:29" x14ac:dyDescent="0.45">
      <c r="K4492"/>
      <c r="S4492"/>
      <c r="T4492"/>
      <c r="U4492"/>
      <c r="V4492"/>
      <c r="W4492"/>
      <c r="X4492"/>
      <c r="Y4492"/>
      <c r="Z4492"/>
      <c r="AA4492"/>
      <c r="AB4492"/>
      <c r="AC4492"/>
    </row>
    <row r="4493" spans="11:29" x14ac:dyDescent="0.45">
      <c r="K4493"/>
      <c r="S4493"/>
      <c r="T4493"/>
      <c r="U4493"/>
      <c r="V4493"/>
      <c r="W4493"/>
      <c r="X4493"/>
      <c r="Y4493"/>
      <c r="Z4493"/>
      <c r="AA4493"/>
      <c r="AB4493"/>
      <c r="AC4493"/>
    </row>
    <row r="4494" spans="11:29" x14ac:dyDescent="0.45">
      <c r="K4494"/>
      <c r="S4494"/>
      <c r="T4494"/>
      <c r="U4494"/>
      <c r="V4494"/>
      <c r="W4494"/>
      <c r="X4494"/>
      <c r="Y4494"/>
      <c r="Z4494"/>
      <c r="AA4494"/>
      <c r="AB4494"/>
      <c r="AC4494"/>
    </row>
    <row r="4495" spans="11:29" x14ac:dyDescent="0.45">
      <c r="K4495"/>
      <c r="S4495"/>
      <c r="T4495"/>
      <c r="U4495"/>
      <c r="V4495"/>
      <c r="W4495"/>
      <c r="X4495"/>
      <c r="Y4495"/>
      <c r="Z4495"/>
      <c r="AA4495"/>
      <c r="AB4495"/>
      <c r="AC4495"/>
    </row>
    <row r="4496" spans="11:29" x14ac:dyDescent="0.45">
      <c r="K4496"/>
      <c r="S4496"/>
      <c r="T4496"/>
      <c r="U4496"/>
      <c r="V4496"/>
      <c r="W4496"/>
      <c r="X4496"/>
      <c r="Y4496"/>
      <c r="Z4496"/>
      <c r="AA4496"/>
      <c r="AB4496"/>
      <c r="AC4496"/>
    </row>
    <row r="4497" spans="11:29" x14ac:dyDescent="0.45">
      <c r="K4497"/>
      <c r="S4497"/>
      <c r="T4497"/>
      <c r="U4497"/>
      <c r="V4497"/>
      <c r="W4497"/>
      <c r="X4497"/>
      <c r="Y4497"/>
      <c r="Z4497"/>
      <c r="AA4497"/>
      <c r="AB4497"/>
      <c r="AC4497"/>
    </row>
    <row r="4498" spans="11:29" x14ac:dyDescent="0.45">
      <c r="K4498"/>
      <c r="S4498"/>
      <c r="T4498"/>
      <c r="U4498"/>
      <c r="V4498"/>
      <c r="W4498"/>
      <c r="X4498"/>
      <c r="Y4498"/>
      <c r="Z4498"/>
      <c r="AA4498"/>
      <c r="AB4498"/>
      <c r="AC4498"/>
    </row>
    <row r="4499" spans="11:29" x14ac:dyDescent="0.45">
      <c r="K4499"/>
      <c r="S4499"/>
      <c r="T4499"/>
      <c r="U4499"/>
      <c r="V4499"/>
      <c r="W4499"/>
      <c r="X4499"/>
      <c r="Y4499"/>
      <c r="Z4499"/>
      <c r="AA4499"/>
      <c r="AB4499"/>
      <c r="AC4499"/>
    </row>
    <row r="4500" spans="11:29" x14ac:dyDescent="0.45">
      <c r="K4500"/>
      <c r="S4500"/>
      <c r="T4500"/>
      <c r="U4500"/>
      <c r="V4500"/>
      <c r="W4500"/>
      <c r="X4500"/>
      <c r="Y4500"/>
      <c r="Z4500"/>
      <c r="AA4500"/>
      <c r="AB4500"/>
      <c r="AC4500"/>
    </row>
    <row r="4501" spans="11:29" x14ac:dyDescent="0.45">
      <c r="K4501"/>
      <c r="S4501"/>
      <c r="T4501"/>
      <c r="U4501"/>
      <c r="V4501"/>
      <c r="W4501"/>
      <c r="X4501"/>
      <c r="Y4501"/>
      <c r="Z4501"/>
      <c r="AA4501"/>
      <c r="AB4501"/>
      <c r="AC4501"/>
    </row>
    <row r="4502" spans="11:29" x14ac:dyDescent="0.45">
      <c r="K4502"/>
      <c r="S4502"/>
      <c r="T4502"/>
      <c r="U4502"/>
      <c r="V4502"/>
      <c r="W4502"/>
      <c r="X4502"/>
      <c r="Y4502"/>
      <c r="Z4502"/>
      <c r="AA4502"/>
      <c r="AB4502"/>
      <c r="AC4502"/>
    </row>
    <row r="4503" spans="11:29" x14ac:dyDescent="0.45">
      <c r="K4503"/>
      <c r="S4503"/>
      <c r="T4503"/>
      <c r="U4503"/>
      <c r="V4503"/>
      <c r="W4503"/>
      <c r="X4503"/>
      <c r="Y4503"/>
      <c r="Z4503"/>
      <c r="AA4503"/>
      <c r="AB4503"/>
      <c r="AC4503"/>
    </row>
    <row r="4504" spans="11:29" x14ac:dyDescent="0.45">
      <c r="K4504"/>
      <c r="S4504"/>
      <c r="T4504"/>
      <c r="U4504"/>
      <c r="V4504"/>
      <c r="W4504"/>
      <c r="X4504"/>
      <c r="Y4504"/>
      <c r="Z4504"/>
      <c r="AA4504"/>
      <c r="AB4504"/>
      <c r="AC4504"/>
    </row>
    <row r="4505" spans="11:29" x14ac:dyDescent="0.45">
      <c r="K4505"/>
      <c r="S4505"/>
      <c r="T4505"/>
      <c r="U4505"/>
      <c r="V4505"/>
      <c r="W4505"/>
      <c r="X4505"/>
      <c r="Y4505"/>
      <c r="Z4505"/>
      <c r="AA4505"/>
      <c r="AB4505"/>
      <c r="AC4505"/>
    </row>
    <row r="4506" spans="11:29" x14ac:dyDescent="0.45">
      <c r="K4506"/>
      <c r="S4506"/>
      <c r="T4506"/>
      <c r="U4506"/>
      <c r="V4506"/>
      <c r="W4506"/>
      <c r="X4506"/>
      <c r="Y4506"/>
      <c r="Z4506"/>
      <c r="AA4506"/>
      <c r="AB4506"/>
      <c r="AC4506"/>
    </row>
    <row r="4507" spans="11:29" x14ac:dyDescent="0.45">
      <c r="K4507"/>
      <c r="S4507"/>
      <c r="T4507"/>
      <c r="U4507"/>
      <c r="V4507"/>
      <c r="W4507"/>
      <c r="X4507"/>
      <c r="Y4507"/>
      <c r="Z4507"/>
      <c r="AA4507"/>
      <c r="AB4507"/>
      <c r="AC4507"/>
    </row>
    <row r="4508" spans="11:29" x14ac:dyDescent="0.45">
      <c r="K4508"/>
      <c r="S4508"/>
      <c r="T4508"/>
      <c r="U4508"/>
      <c r="V4508"/>
      <c r="W4508"/>
      <c r="X4508"/>
      <c r="Y4508"/>
      <c r="Z4508"/>
      <c r="AA4508"/>
      <c r="AB4508"/>
      <c r="AC4508"/>
    </row>
    <row r="4509" spans="11:29" x14ac:dyDescent="0.45">
      <c r="K4509"/>
      <c r="S4509"/>
      <c r="T4509"/>
      <c r="U4509"/>
      <c r="V4509"/>
      <c r="W4509"/>
      <c r="X4509"/>
      <c r="Y4509"/>
      <c r="Z4509"/>
      <c r="AA4509"/>
      <c r="AB4509"/>
      <c r="AC4509"/>
    </row>
    <row r="4510" spans="11:29" x14ac:dyDescent="0.45">
      <c r="K4510"/>
      <c r="S4510"/>
      <c r="T4510"/>
      <c r="U4510"/>
      <c r="V4510"/>
      <c r="W4510"/>
      <c r="X4510"/>
      <c r="Y4510"/>
      <c r="Z4510"/>
      <c r="AA4510"/>
      <c r="AB4510"/>
      <c r="AC4510"/>
    </row>
    <row r="4511" spans="11:29" x14ac:dyDescent="0.45">
      <c r="K4511"/>
      <c r="S4511"/>
      <c r="T4511"/>
      <c r="U4511"/>
      <c r="V4511"/>
      <c r="W4511"/>
      <c r="X4511"/>
      <c r="Y4511"/>
      <c r="Z4511"/>
      <c r="AA4511"/>
      <c r="AB4511"/>
      <c r="AC4511"/>
    </row>
    <row r="4512" spans="11:29" x14ac:dyDescent="0.45">
      <c r="K4512"/>
      <c r="S4512"/>
      <c r="T4512"/>
      <c r="U4512"/>
      <c r="V4512"/>
      <c r="W4512"/>
      <c r="X4512"/>
      <c r="Y4512"/>
      <c r="Z4512"/>
      <c r="AA4512"/>
      <c r="AB4512"/>
      <c r="AC4512"/>
    </row>
    <row r="4513" spans="11:29" x14ac:dyDescent="0.45">
      <c r="K4513"/>
      <c r="S4513"/>
      <c r="T4513"/>
      <c r="U4513"/>
      <c r="V4513"/>
      <c r="W4513"/>
      <c r="X4513"/>
      <c r="Y4513"/>
      <c r="Z4513"/>
      <c r="AA4513"/>
      <c r="AB4513"/>
      <c r="AC4513"/>
    </row>
    <row r="4514" spans="11:29" x14ac:dyDescent="0.45">
      <c r="K4514"/>
      <c r="S4514"/>
      <c r="T4514"/>
      <c r="U4514"/>
      <c r="V4514"/>
      <c r="W4514"/>
      <c r="X4514"/>
      <c r="Y4514"/>
      <c r="Z4514"/>
      <c r="AA4514"/>
      <c r="AB4514"/>
      <c r="AC4514"/>
    </row>
    <row r="4515" spans="11:29" x14ac:dyDescent="0.45">
      <c r="K4515"/>
      <c r="S4515"/>
      <c r="T4515"/>
      <c r="U4515"/>
      <c r="V4515"/>
      <c r="W4515"/>
      <c r="X4515"/>
      <c r="Y4515"/>
      <c r="Z4515"/>
      <c r="AA4515"/>
      <c r="AB4515"/>
      <c r="AC4515"/>
    </row>
    <row r="4516" spans="11:29" x14ac:dyDescent="0.45">
      <c r="K4516"/>
      <c r="S4516"/>
      <c r="T4516"/>
      <c r="U4516"/>
      <c r="V4516"/>
      <c r="W4516"/>
      <c r="X4516"/>
      <c r="Y4516"/>
      <c r="Z4516"/>
      <c r="AA4516"/>
      <c r="AB4516"/>
      <c r="AC4516"/>
    </row>
    <row r="4517" spans="11:29" x14ac:dyDescent="0.45">
      <c r="K4517"/>
      <c r="S4517"/>
      <c r="T4517"/>
      <c r="U4517"/>
      <c r="V4517"/>
      <c r="W4517"/>
      <c r="X4517"/>
      <c r="Y4517"/>
      <c r="Z4517"/>
      <c r="AA4517"/>
      <c r="AB4517"/>
      <c r="AC4517"/>
    </row>
    <row r="4518" spans="11:29" x14ac:dyDescent="0.45">
      <c r="K4518"/>
      <c r="S4518"/>
      <c r="T4518"/>
      <c r="U4518"/>
      <c r="V4518"/>
      <c r="W4518"/>
      <c r="X4518"/>
      <c r="Y4518"/>
      <c r="Z4518"/>
      <c r="AA4518"/>
      <c r="AB4518"/>
      <c r="AC4518"/>
    </row>
    <row r="4519" spans="11:29" x14ac:dyDescent="0.45">
      <c r="K4519"/>
      <c r="S4519"/>
      <c r="T4519"/>
      <c r="U4519"/>
      <c r="V4519"/>
      <c r="W4519"/>
      <c r="X4519"/>
      <c r="Y4519"/>
      <c r="Z4519"/>
      <c r="AA4519"/>
      <c r="AB4519"/>
      <c r="AC4519"/>
    </row>
    <row r="4520" spans="11:29" x14ac:dyDescent="0.45">
      <c r="K4520"/>
      <c r="S4520"/>
      <c r="T4520"/>
      <c r="U4520"/>
      <c r="V4520"/>
      <c r="W4520"/>
      <c r="X4520"/>
      <c r="Y4520"/>
      <c r="Z4520"/>
      <c r="AA4520"/>
      <c r="AB4520"/>
      <c r="AC4520"/>
    </row>
    <row r="4521" spans="11:29" x14ac:dyDescent="0.45">
      <c r="K4521"/>
      <c r="S4521"/>
      <c r="T4521"/>
      <c r="U4521"/>
      <c r="V4521"/>
      <c r="W4521"/>
      <c r="X4521"/>
      <c r="Y4521"/>
      <c r="Z4521"/>
      <c r="AA4521"/>
      <c r="AB4521"/>
      <c r="AC4521"/>
    </row>
    <row r="4522" spans="11:29" x14ac:dyDescent="0.45">
      <c r="K4522"/>
      <c r="S4522"/>
      <c r="T4522"/>
      <c r="U4522"/>
      <c r="V4522"/>
      <c r="W4522"/>
      <c r="X4522"/>
      <c r="Y4522"/>
      <c r="Z4522"/>
      <c r="AA4522"/>
      <c r="AB4522"/>
      <c r="AC4522"/>
    </row>
    <row r="4523" spans="11:29" x14ac:dyDescent="0.45">
      <c r="K4523"/>
      <c r="S4523"/>
      <c r="T4523"/>
      <c r="U4523"/>
      <c r="V4523"/>
      <c r="W4523"/>
      <c r="X4523"/>
      <c r="Y4523"/>
      <c r="Z4523"/>
      <c r="AA4523"/>
      <c r="AB4523"/>
      <c r="AC4523"/>
    </row>
    <row r="4524" spans="11:29" x14ac:dyDescent="0.45">
      <c r="K4524"/>
      <c r="S4524"/>
      <c r="T4524"/>
      <c r="U4524"/>
      <c r="V4524"/>
      <c r="W4524"/>
      <c r="X4524"/>
      <c r="Y4524"/>
      <c r="Z4524"/>
      <c r="AA4524"/>
      <c r="AB4524"/>
      <c r="AC4524"/>
    </row>
    <row r="4525" spans="11:29" x14ac:dyDescent="0.45">
      <c r="K4525"/>
      <c r="S4525"/>
      <c r="T4525"/>
      <c r="U4525"/>
      <c r="V4525"/>
      <c r="W4525"/>
      <c r="X4525"/>
      <c r="Y4525"/>
      <c r="Z4525"/>
      <c r="AA4525"/>
      <c r="AB4525"/>
      <c r="AC4525"/>
    </row>
    <row r="4526" spans="11:29" x14ac:dyDescent="0.45">
      <c r="K4526"/>
      <c r="S4526"/>
      <c r="T4526"/>
      <c r="U4526"/>
      <c r="V4526"/>
      <c r="W4526"/>
      <c r="X4526"/>
      <c r="Y4526"/>
      <c r="Z4526"/>
      <c r="AA4526"/>
      <c r="AB4526"/>
      <c r="AC4526"/>
    </row>
    <row r="4527" spans="11:29" x14ac:dyDescent="0.45">
      <c r="K4527"/>
      <c r="S4527"/>
      <c r="T4527"/>
      <c r="U4527"/>
      <c r="V4527"/>
      <c r="W4527"/>
      <c r="X4527"/>
      <c r="Y4527"/>
      <c r="Z4527"/>
      <c r="AA4527"/>
      <c r="AB4527"/>
      <c r="AC4527"/>
    </row>
    <row r="4528" spans="11:29" x14ac:dyDescent="0.45">
      <c r="K4528"/>
      <c r="S4528"/>
      <c r="T4528"/>
      <c r="U4528"/>
      <c r="V4528"/>
      <c r="W4528"/>
      <c r="X4528"/>
      <c r="Y4528"/>
      <c r="Z4528"/>
      <c r="AA4528"/>
      <c r="AB4528"/>
      <c r="AC4528"/>
    </row>
    <row r="4529" spans="11:29" x14ac:dyDescent="0.45">
      <c r="K4529"/>
      <c r="S4529"/>
      <c r="T4529"/>
      <c r="U4529"/>
      <c r="V4529"/>
      <c r="W4529"/>
      <c r="X4529"/>
      <c r="Y4529"/>
      <c r="Z4529"/>
      <c r="AA4529"/>
      <c r="AB4529"/>
      <c r="AC4529"/>
    </row>
    <row r="4530" spans="11:29" x14ac:dyDescent="0.45">
      <c r="K4530"/>
      <c r="S4530"/>
      <c r="T4530"/>
      <c r="U4530"/>
      <c r="V4530"/>
      <c r="W4530"/>
      <c r="X4530"/>
      <c r="Y4530"/>
      <c r="Z4530"/>
      <c r="AA4530"/>
      <c r="AB4530"/>
      <c r="AC4530"/>
    </row>
    <row r="4531" spans="11:29" x14ac:dyDescent="0.45">
      <c r="K4531"/>
      <c r="S4531"/>
      <c r="T4531"/>
      <c r="U4531"/>
      <c r="V4531"/>
      <c r="W4531"/>
      <c r="X4531"/>
      <c r="Y4531"/>
      <c r="Z4531"/>
      <c r="AA4531"/>
      <c r="AB4531"/>
      <c r="AC4531"/>
    </row>
    <row r="4532" spans="11:29" x14ac:dyDescent="0.45">
      <c r="K4532"/>
      <c r="S4532"/>
      <c r="T4532"/>
      <c r="U4532"/>
      <c r="V4532"/>
      <c r="W4532"/>
      <c r="X4532"/>
      <c r="Y4532"/>
      <c r="Z4532"/>
      <c r="AA4532"/>
      <c r="AB4532"/>
      <c r="AC4532"/>
    </row>
    <row r="4533" spans="11:29" x14ac:dyDescent="0.45">
      <c r="K4533"/>
      <c r="S4533"/>
      <c r="T4533"/>
      <c r="U4533"/>
      <c r="V4533"/>
      <c r="W4533"/>
      <c r="X4533"/>
      <c r="Y4533"/>
      <c r="Z4533"/>
      <c r="AA4533"/>
      <c r="AB4533"/>
      <c r="AC4533"/>
    </row>
    <row r="4534" spans="11:29" x14ac:dyDescent="0.45">
      <c r="K4534"/>
      <c r="S4534"/>
      <c r="T4534"/>
      <c r="U4534"/>
      <c r="V4534"/>
      <c r="W4534"/>
      <c r="X4534"/>
      <c r="Y4534"/>
      <c r="Z4534"/>
      <c r="AA4534"/>
      <c r="AB4534"/>
      <c r="AC4534"/>
    </row>
    <row r="4535" spans="11:29" x14ac:dyDescent="0.45">
      <c r="K4535"/>
      <c r="S4535"/>
      <c r="T4535"/>
      <c r="U4535"/>
      <c r="V4535"/>
      <c r="W4535"/>
      <c r="X4535"/>
      <c r="Y4535"/>
      <c r="Z4535"/>
      <c r="AA4535"/>
      <c r="AB4535"/>
      <c r="AC4535"/>
    </row>
    <row r="4536" spans="11:29" x14ac:dyDescent="0.45">
      <c r="K4536"/>
      <c r="S4536"/>
      <c r="T4536"/>
      <c r="U4536"/>
      <c r="V4536"/>
      <c r="W4536"/>
      <c r="X4536"/>
      <c r="Y4536"/>
      <c r="Z4536"/>
      <c r="AA4536"/>
      <c r="AB4536"/>
      <c r="AC4536"/>
    </row>
    <row r="4537" spans="11:29" x14ac:dyDescent="0.45">
      <c r="K4537"/>
      <c r="S4537"/>
      <c r="T4537"/>
      <c r="U4537"/>
      <c r="V4537"/>
      <c r="W4537"/>
      <c r="X4537"/>
      <c r="Y4537"/>
      <c r="Z4537"/>
      <c r="AA4537"/>
      <c r="AB4537"/>
      <c r="AC4537"/>
    </row>
    <row r="4538" spans="11:29" x14ac:dyDescent="0.45">
      <c r="K4538"/>
      <c r="S4538"/>
      <c r="T4538"/>
      <c r="U4538"/>
      <c r="V4538"/>
      <c r="W4538"/>
      <c r="X4538"/>
      <c r="Y4538"/>
      <c r="Z4538"/>
      <c r="AA4538"/>
      <c r="AB4538"/>
      <c r="AC4538"/>
    </row>
    <row r="4539" spans="11:29" x14ac:dyDescent="0.45">
      <c r="K4539"/>
      <c r="S4539"/>
      <c r="T4539"/>
      <c r="U4539"/>
      <c r="V4539"/>
      <c r="W4539"/>
      <c r="X4539"/>
      <c r="Y4539"/>
      <c r="Z4539"/>
      <c r="AA4539"/>
      <c r="AB4539"/>
      <c r="AC4539"/>
    </row>
    <row r="4540" spans="11:29" x14ac:dyDescent="0.45">
      <c r="K4540"/>
      <c r="S4540"/>
      <c r="T4540"/>
      <c r="U4540"/>
      <c r="V4540"/>
      <c r="W4540"/>
      <c r="X4540"/>
      <c r="Y4540"/>
      <c r="Z4540"/>
      <c r="AA4540"/>
      <c r="AB4540"/>
      <c r="AC4540"/>
    </row>
    <row r="4541" spans="11:29" x14ac:dyDescent="0.45">
      <c r="K4541"/>
      <c r="S4541"/>
      <c r="T4541"/>
      <c r="U4541"/>
      <c r="V4541"/>
      <c r="W4541"/>
      <c r="X4541"/>
      <c r="Y4541"/>
      <c r="Z4541"/>
      <c r="AA4541"/>
      <c r="AB4541"/>
      <c r="AC4541"/>
    </row>
    <row r="4542" spans="11:29" x14ac:dyDescent="0.45">
      <c r="K4542"/>
      <c r="S4542"/>
      <c r="T4542"/>
      <c r="U4542"/>
      <c r="V4542"/>
      <c r="W4542"/>
      <c r="X4542"/>
      <c r="Y4542"/>
      <c r="Z4542"/>
      <c r="AA4542"/>
      <c r="AB4542"/>
      <c r="AC4542"/>
    </row>
    <row r="4543" spans="11:29" x14ac:dyDescent="0.45">
      <c r="K4543"/>
      <c r="S4543"/>
      <c r="T4543"/>
      <c r="U4543"/>
      <c r="V4543"/>
      <c r="W4543"/>
      <c r="X4543"/>
      <c r="Y4543"/>
      <c r="Z4543"/>
      <c r="AA4543"/>
      <c r="AB4543"/>
      <c r="AC4543"/>
    </row>
    <row r="4544" spans="11:29" x14ac:dyDescent="0.45">
      <c r="K4544"/>
      <c r="S4544"/>
      <c r="T4544"/>
      <c r="U4544"/>
      <c r="V4544"/>
      <c r="W4544"/>
      <c r="X4544"/>
      <c r="Y4544"/>
      <c r="Z4544"/>
      <c r="AA4544"/>
      <c r="AB4544"/>
      <c r="AC4544"/>
    </row>
    <row r="4545" spans="11:29" x14ac:dyDescent="0.45">
      <c r="K4545"/>
      <c r="S4545"/>
      <c r="T4545"/>
      <c r="U4545"/>
      <c r="V4545"/>
      <c r="W4545"/>
      <c r="X4545"/>
      <c r="Y4545"/>
      <c r="Z4545"/>
      <c r="AA4545"/>
      <c r="AB4545"/>
      <c r="AC4545"/>
    </row>
    <row r="4546" spans="11:29" x14ac:dyDescent="0.45">
      <c r="K4546"/>
      <c r="S4546"/>
      <c r="T4546"/>
      <c r="U4546"/>
      <c r="V4546"/>
      <c r="W4546"/>
      <c r="X4546"/>
      <c r="Y4546"/>
      <c r="Z4546"/>
      <c r="AA4546"/>
      <c r="AB4546"/>
      <c r="AC4546"/>
    </row>
    <row r="4547" spans="11:29" x14ac:dyDescent="0.45">
      <c r="K4547"/>
      <c r="S4547"/>
      <c r="T4547"/>
      <c r="U4547"/>
      <c r="V4547"/>
      <c r="W4547"/>
      <c r="X4547"/>
      <c r="Y4547"/>
      <c r="Z4547"/>
      <c r="AA4547"/>
      <c r="AB4547"/>
      <c r="AC4547"/>
    </row>
    <row r="4548" spans="11:29" x14ac:dyDescent="0.45">
      <c r="K4548"/>
      <c r="S4548"/>
      <c r="T4548"/>
      <c r="U4548"/>
      <c r="V4548"/>
      <c r="W4548"/>
      <c r="X4548"/>
      <c r="Y4548"/>
      <c r="Z4548"/>
      <c r="AA4548"/>
      <c r="AB4548"/>
      <c r="AC4548"/>
    </row>
    <row r="4549" spans="11:29" x14ac:dyDescent="0.45">
      <c r="K4549"/>
      <c r="S4549"/>
      <c r="T4549"/>
      <c r="U4549"/>
      <c r="V4549"/>
      <c r="W4549"/>
      <c r="X4549"/>
      <c r="Y4549"/>
      <c r="Z4549"/>
      <c r="AA4549"/>
      <c r="AB4549"/>
      <c r="AC4549"/>
    </row>
    <row r="4550" spans="11:29" x14ac:dyDescent="0.45">
      <c r="K4550"/>
      <c r="S4550"/>
      <c r="T4550"/>
      <c r="U4550"/>
      <c r="V4550"/>
      <c r="W4550"/>
      <c r="X4550"/>
      <c r="Y4550"/>
      <c r="Z4550"/>
      <c r="AA4550"/>
      <c r="AB4550"/>
      <c r="AC4550"/>
    </row>
    <row r="4551" spans="11:29" x14ac:dyDescent="0.45">
      <c r="K4551"/>
      <c r="S4551"/>
      <c r="T4551"/>
      <c r="U4551"/>
      <c r="V4551"/>
      <c r="W4551"/>
      <c r="X4551"/>
      <c r="Y4551"/>
      <c r="Z4551"/>
      <c r="AA4551"/>
      <c r="AB4551"/>
      <c r="AC4551"/>
    </row>
    <row r="4552" spans="11:29" x14ac:dyDescent="0.45">
      <c r="K4552"/>
      <c r="S4552"/>
      <c r="T4552"/>
      <c r="U4552"/>
      <c r="V4552"/>
      <c r="W4552"/>
      <c r="X4552"/>
      <c r="Y4552"/>
      <c r="Z4552"/>
      <c r="AA4552"/>
      <c r="AB4552"/>
      <c r="AC4552"/>
    </row>
    <row r="4553" spans="11:29" x14ac:dyDescent="0.45">
      <c r="K4553"/>
      <c r="S4553"/>
      <c r="T4553"/>
      <c r="U4553"/>
      <c r="V4553"/>
      <c r="W4553"/>
      <c r="X4553"/>
      <c r="Y4553"/>
      <c r="Z4553"/>
      <c r="AA4553"/>
      <c r="AB4553"/>
      <c r="AC4553"/>
    </row>
    <row r="4554" spans="11:29" x14ac:dyDescent="0.45">
      <c r="K4554"/>
      <c r="S4554"/>
      <c r="T4554"/>
      <c r="U4554"/>
      <c r="V4554"/>
      <c r="W4554"/>
      <c r="X4554"/>
      <c r="Y4554"/>
      <c r="Z4554"/>
      <c r="AA4554"/>
      <c r="AB4554"/>
      <c r="AC4554"/>
    </row>
    <row r="4555" spans="11:29" x14ac:dyDescent="0.45">
      <c r="K4555"/>
      <c r="S4555"/>
      <c r="T4555"/>
      <c r="U4555"/>
      <c r="V4555"/>
      <c r="W4555"/>
      <c r="X4555"/>
      <c r="Y4555"/>
      <c r="Z4555"/>
      <c r="AA4555"/>
      <c r="AB4555"/>
      <c r="AC4555"/>
    </row>
    <row r="4556" spans="11:29" x14ac:dyDescent="0.45">
      <c r="K4556"/>
      <c r="S4556"/>
      <c r="T4556"/>
      <c r="U4556"/>
      <c r="V4556"/>
      <c r="W4556"/>
      <c r="X4556"/>
      <c r="Y4556"/>
      <c r="Z4556"/>
      <c r="AA4556"/>
      <c r="AB4556"/>
      <c r="AC4556"/>
    </row>
    <row r="4557" spans="11:29" x14ac:dyDescent="0.45">
      <c r="K4557"/>
      <c r="S4557"/>
      <c r="T4557"/>
      <c r="U4557"/>
      <c r="V4557"/>
      <c r="W4557"/>
      <c r="X4557"/>
      <c r="Y4557"/>
      <c r="Z4557"/>
      <c r="AA4557"/>
      <c r="AB4557"/>
      <c r="AC4557"/>
    </row>
    <row r="4558" spans="11:29" x14ac:dyDescent="0.45">
      <c r="K4558"/>
      <c r="S4558"/>
      <c r="T4558"/>
      <c r="U4558"/>
      <c r="V4558"/>
      <c r="W4558"/>
      <c r="X4558"/>
      <c r="Y4558"/>
      <c r="Z4558"/>
      <c r="AA4558"/>
      <c r="AB4558"/>
      <c r="AC4558"/>
    </row>
    <row r="4559" spans="11:29" x14ac:dyDescent="0.45">
      <c r="K4559"/>
      <c r="S4559"/>
      <c r="T4559"/>
      <c r="U4559"/>
      <c r="V4559"/>
      <c r="W4559"/>
      <c r="X4559"/>
      <c r="Y4559"/>
      <c r="Z4559"/>
      <c r="AA4559"/>
      <c r="AB4559"/>
      <c r="AC4559"/>
    </row>
    <row r="4560" spans="11:29" x14ac:dyDescent="0.45">
      <c r="K4560"/>
      <c r="S4560"/>
      <c r="T4560"/>
      <c r="U4560"/>
      <c r="V4560"/>
      <c r="W4560"/>
      <c r="X4560"/>
      <c r="Y4560"/>
      <c r="Z4560"/>
      <c r="AA4560"/>
      <c r="AB4560"/>
      <c r="AC4560"/>
    </row>
    <row r="4561" spans="11:29" x14ac:dyDescent="0.45">
      <c r="K4561"/>
      <c r="S4561"/>
      <c r="T4561"/>
      <c r="U4561"/>
      <c r="V4561"/>
      <c r="W4561"/>
      <c r="X4561"/>
      <c r="Y4561"/>
      <c r="Z4561"/>
      <c r="AA4561"/>
      <c r="AB4561"/>
      <c r="AC4561"/>
    </row>
    <row r="4562" spans="11:29" x14ac:dyDescent="0.45">
      <c r="K4562"/>
      <c r="S4562"/>
      <c r="T4562"/>
      <c r="U4562"/>
      <c r="V4562"/>
      <c r="W4562"/>
      <c r="X4562"/>
      <c r="Y4562"/>
      <c r="Z4562"/>
      <c r="AA4562"/>
      <c r="AB4562"/>
      <c r="AC4562"/>
    </row>
    <row r="4563" spans="11:29" x14ac:dyDescent="0.45">
      <c r="K4563"/>
      <c r="S4563"/>
      <c r="T4563"/>
      <c r="U4563"/>
      <c r="V4563"/>
      <c r="W4563"/>
      <c r="X4563"/>
      <c r="Y4563"/>
      <c r="Z4563"/>
      <c r="AA4563"/>
      <c r="AB4563"/>
      <c r="AC4563"/>
    </row>
    <row r="4564" spans="11:29" x14ac:dyDescent="0.45">
      <c r="K4564"/>
      <c r="S4564"/>
      <c r="T4564"/>
      <c r="U4564"/>
      <c r="V4564"/>
      <c r="W4564"/>
      <c r="X4564"/>
      <c r="Y4564"/>
      <c r="Z4564"/>
      <c r="AA4564"/>
      <c r="AB4564"/>
      <c r="AC4564"/>
    </row>
    <row r="4565" spans="11:29" x14ac:dyDescent="0.45">
      <c r="K4565"/>
      <c r="S4565"/>
      <c r="T4565"/>
      <c r="U4565"/>
      <c r="V4565"/>
      <c r="W4565"/>
      <c r="X4565"/>
      <c r="Y4565"/>
      <c r="Z4565"/>
      <c r="AA4565"/>
      <c r="AB4565"/>
      <c r="AC4565"/>
    </row>
    <row r="4566" spans="11:29" x14ac:dyDescent="0.45">
      <c r="K4566"/>
      <c r="S4566"/>
      <c r="T4566"/>
      <c r="U4566"/>
      <c r="V4566"/>
      <c r="W4566"/>
      <c r="X4566"/>
      <c r="Y4566"/>
      <c r="Z4566"/>
      <c r="AA4566"/>
      <c r="AB4566"/>
      <c r="AC4566"/>
    </row>
    <row r="4567" spans="11:29" x14ac:dyDescent="0.45">
      <c r="K4567"/>
      <c r="S4567"/>
      <c r="T4567"/>
      <c r="U4567"/>
      <c r="V4567"/>
      <c r="W4567"/>
      <c r="X4567"/>
      <c r="Y4567"/>
      <c r="Z4567"/>
      <c r="AA4567"/>
      <c r="AB4567"/>
      <c r="AC4567"/>
    </row>
    <row r="4568" spans="11:29" x14ac:dyDescent="0.45">
      <c r="K4568"/>
      <c r="S4568"/>
      <c r="T4568"/>
      <c r="U4568"/>
      <c r="V4568"/>
      <c r="W4568"/>
      <c r="X4568"/>
      <c r="Y4568"/>
      <c r="Z4568"/>
      <c r="AA4568"/>
      <c r="AB4568"/>
      <c r="AC4568"/>
    </row>
    <row r="4569" spans="11:29" x14ac:dyDescent="0.45">
      <c r="K4569"/>
      <c r="S4569"/>
      <c r="T4569"/>
      <c r="U4569"/>
      <c r="V4569"/>
      <c r="W4569"/>
      <c r="X4569"/>
      <c r="Y4569"/>
      <c r="Z4569"/>
      <c r="AA4569"/>
      <c r="AB4569"/>
      <c r="AC4569"/>
    </row>
    <row r="4570" spans="11:29" x14ac:dyDescent="0.45">
      <c r="K4570"/>
      <c r="S4570"/>
      <c r="T4570"/>
      <c r="U4570"/>
      <c r="V4570"/>
      <c r="W4570"/>
      <c r="X4570"/>
      <c r="Y4570"/>
      <c r="Z4570"/>
      <c r="AA4570"/>
      <c r="AB4570"/>
      <c r="AC4570"/>
    </row>
    <row r="4571" spans="11:29" x14ac:dyDescent="0.45">
      <c r="K4571"/>
      <c r="S4571"/>
      <c r="T4571"/>
      <c r="U4571"/>
      <c r="V4571"/>
      <c r="W4571"/>
      <c r="X4571"/>
      <c r="Y4571"/>
      <c r="Z4571"/>
      <c r="AA4571"/>
      <c r="AB4571"/>
      <c r="AC4571"/>
    </row>
    <row r="4572" spans="11:29" x14ac:dyDescent="0.45">
      <c r="K4572"/>
      <c r="S4572"/>
      <c r="T4572"/>
      <c r="U4572"/>
      <c r="V4572"/>
      <c r="W4572"/>
      <c r="X4572"/>
      <c r="Y4572"/>
      <c r="Z4572"/>
      <c r="AA4572"/>
      <c r="AB4572"/>
      <c r="AC4572"/>
    </row>
    <row r="4573" spans="11:29" x14ac:dyDescent="0.45">
      <c r="K4573"/>
      <c r="S4573"/>
      <c r="T4573"/>
      <c r="U4573"/>
      <c r="V4573"/>
      <c r="W4573"/>
      <c r="X4573"/>
      <c r="Y4573"/>
      <c r="Z4573"/>
      <c r="AA4573"/>
      <c r="AB4573"/>
      <c r="AC4573"/>
    </row>
    <row r="4574" spans="11:29" x14ac:dyDescent="0.45">
      <c r="K4574"/>
      <c r="S4574"/>
      <c r="T4574"/>
      <c r="U4574"/>
      <c r="V4574"/>
      <c r="W4574"/>
      <c r="X4574"/>
      <c r="Y4574"/>
      <c r="Z4574"/>
      <c r="AA4574"/>
      <c r="AB4574"/>
      <c r="AC4574"/>
    </row>
    <row r="4575" spans="11:29" x14ac:dyDescent="0.45">
      <c r="K4575"/>
      <c r="S4575"/>
      <c r="T4575"/>
      <c r="U4575"/>
      <c r="V4575"/>
      <c r="W4575"/>
      <c r="X4575"/>
      <c r="Y4575"/>
      <c r="Z4575"/>
      <c r="AA4575"/>
      <c r="AB4575"/>
      <c r="AC4575"/>
    </row>
    <row r="4576" spans="11:29" x14ac:dyDescent="0.45">
      <c r="K4576"/>
      <c r="S4576"/>
      <c r="T4576"/>
      <c r="U4576"/>
      <c r="V4576"/>
      <c r="W4576"/>
      <c r="X4576"/>
      <c r="Y4576"/>
      <c r="Z4576"/>
      <c r="AA4576"/>
      <c r="AB4576"/>
      <c r="AC4576"/>
    </row>
    <row r="4577" spans="11:29" x14ac:dyDescent="0.45">
      <c r="K4577"/>
      <c r="S4577"/>
      <c r="T4577"/>
      <c r="U4577"/>
      <c r="V4577"/>
      <c r="W4577"/>
      <c r="X4577"/>
      <c r="Y4577"/>
      <c r="Z4577"/>
      <c r="AA4577"/>
      <c r="AB4577"/>
      <c r="AC4577"/>
    </row>
    <row r="4578" spans="11:29" x14ac:dyDescent="0.45">
      <c r="K4578"/>
      <c r="S4578"/>
      <c r="T4578"/>
      <c r="U4578"/>
      <c r="V4578"/>
      <c r="W4578"/>
      <c r="X4578"/>
      <c r="Y4578"/>
      <c r="Z4578"/>
      <c r="AA4578"/>
      <c r="AB4578"/>
      <c r="AC4578"/>
    </row>
    <row r="4579" spans="11:29" x14ac:dyDescent="0.45">
      <c r="K4579"/>
      <c r="S4579"/>
      <c r="T4579"/>
      <c r="U4579"/>
      <c r="V4579"/>
      <c r="W4579"/>
      <c r="X4579"/>
      <c r="Y4579"/>
      <c r="Z4579"/>
      <c r="AA4579"/>
      <c r="AB4579"/>
      <c r="AC4579"/>
    </row>
    <row r="4580" spans="11:29" x14ac:dyDescent="0.45">
      <c r="K4580"/>
      <c r="S4580"/>
      <c r="T4580"/>
      <c r="U4580"/>
      <c r="V4580"/>
      <c r="W4580"/>
      <c r="X4580"/>
      <c r="Y4580"/>
      <c r="Z4580"/>
      <c r="AA4580"/>
      <c r="AB4580"/>
      <c r="AC4580"/>
    </row>
    <row r="4581" spans="11:29" x14ac:dyDescent="0.45">
      <c r="K4581"/>
      <c r="S4581"/>
      <c r="T4581"/>
      <c r="U4581"/>
      <c r="V4581"/>
      <c r="W4581"/>
      <c r="X4581"/>
      <c r="Y4581"/>
      <c r="Z4581"/>
      <c r="AA4581"/>
      <c r="AB4581"/>
      <c r="AC4581"/>
    </row>
    <row r="4582" spans="11:29" x14ac:dyDescent="0.45">
      <c r="K4582"/>
      <c r="S4582"/>
      <c r="T4582"/>
      <c r="U4582"/>
      <c r="V4582"/>
      <c r="W4582"/>
      <c r="X4582"/>
      <c r="Y4582"/>
      <c r="Z4582"/>
      <c r="AA4582"/>
      <c r="AB4582"/>
      <c r="AC4582"/>
    </row>
    <row r="4583" spans="11:29" x14ac:dyDescent="0.45">
      <c r="K4583"/>
      <c r="S4583"/>
      <c r="T4583"/>
      <c r="U4583"/>
      <c r="V4583"/>
      <c r="W4583"/>
      <c r="X4583"/>
      <c r="Y4583"/>
      <c r="Z4583"/>
      <c r="AA4583"/>
      <c r="AB4583"/>
      <c r="AC4583"/>
    </row>
    <row r="4584" spans="11:29" x14ac:dyDescent="0.45">
      <c r="K4584"/>
      <c r="S4584"/>
      <c r="T4584"/>
      <c r="U4584"/>
      <c r="V4584"/>
      <c r="W4584"/>
      <c r="X4584"/>
      <c r="Y4584"/>
      <c r="Z4584"/>
      <c r="AA4584"/>
      <c r="AB4584"/>
      <c r="AC4584"/>
    </row>
    <row r="4585" spans="11:29" x14ac:dyDescent="0.45">
      <c r="K4585"/>
      <c r="S4585"/>
      <c r="T4585"/>
      <c r="U4585"/>
      <c r="V4585"/>
      <c r="W4585"/>
      <c r="X4585"/>
      <c r="Y4585"/>
      <c r="Z4585"/>
      <c r="AA4585"/>
      <c r="AB4585"/>
      <c r="AC4585"/>
    </row>
    <row r="4586" spans="11:29" x14ac:dyDescent="0.45">
      <c r="K4586"/>
      <c r="S4586"/>
      <c r="T4586"/>
      <c r="U4586"/>
      <c r="V4586"/>
      <c r="W4586"/>
      <c r="X4586"/>
      <c r="Y4586"/>
      <c r="Z4586"/>
      <c r="AA4586"/>
      <c r="AB4586"/>
      <c r="AC4586"/>
    </row>
    <row r="4587" spans="11:29" x14ac:dyDescent="0.45">
      <c r="K4587"/>
      <c r="S4587"/>
      <c r="T4587"/>
      <c r="U4587"/>
      <c r="V4587"/>
      <c r="W4587"/>
      <c r="X4587"/>
      <c r="Y4587"/>
      <c r="Z4587"/>
      <c r="AA4587"/>
      <c r="AB4587"/>
      <c r="AC4587"/>
    </row>
    <row r="4588" spans="11:29" x14ac:dyDescent="0.45">
      <c r="K4588"/>
      <c r="S4588"/>
      <c r="T4588"/>
      <c r="U4588"/>
      <c r="V4588"/>
      <c r="W4588"/>
      <c r="X4588"/>
      <c r="Y4588"/>
      <c r="Z4588"/>
      <c r="AA4588"/>
      <c r="AB4588"/>
      <c r="AC4588"/>
    </row>
    <row r="4589" spans="11:29" x14ac:dyDescent="0.45">
      <c r="K4589"/>
      <c r="S4589"/>
      <c r="T4589"/>
      <c r="U4589"/>
      <c r="V4589"/>
      <c r="W4589"/>
      <c r="X4589"/>
      <c r="Y4589"/>
      <c r="Z4589"/>
      <c r="AA4589"/>
      <c r="AB4589"/>
      <c r="AC4589"/>
    </row>
    <row r="4590" spans="11:29" x14ac:dyDescent="0.45">
      <c r="K4590"/>
      <c r="S4590"/>
      <c r="T4590"/>
      <c r="U4590"/>
      <c r="V4590"/>
      <c r="W4590"/>
      <c r="X4590"/>
      <c r="Y4590"/>
      <c r="Z4590"/>
      <c r="AA4590"/>
      <c r="AB4590"/>
      <c r="AC4590"/>
    </row>
    <row r="4591" spans="11:29" x14ac:dyDescent="0.45">
      <c r="K4591"/>
      <c r="S4591"/>
      <c r="T4591"/>
      <c r="U4591"/>
      <c r="V4591"/>
      <c r="W4591"/>
      <c r="X4591"/>
      <c r="Y4591"/>
      <c r="Z4591"/>
      <c r="AA4591"/>
      <c r="AB4591"/>
      <c r="AC4591"/>
    </row>
    <row r="4592" spans="11:29" x14ac:dyDescent="0.45">
      <c r="K4592"/>
      <c r="S4592"/>
      <c r="T4592"/>
      <c r="U4592"/>
      <c r="V4592"/>
      <c r="W4592"/>
      <c r="X4592"/>
      <c r="Y4592"/>
      <c r="Z4592"/>
      <c r="AA4592"/>
      <c r="AB4592"/>
      <c r="AC4592"/>
    </row>
    <row r="4593" spans="11:29" x14ac:dyDescent="0.45">
      <c r="K4593"/>
      <c r="S4593"/>
      <c r="T4593"/>
      <c r="U4593"/>
      <c r="V4593"/>
      <c r="W4593"/>
      <c r="X4593"/>
      <c r="Y4593"/>
      <c r="Z4593"/>
      <c r="AA4593"/>
      <c r="AB4593"/>
      <c r="AC4593"/>
    </row>
    <row r="4594" spans="11:29" x14ac:dyDescent="0.45">
      <c r="K4594"/>
      <c r="S4594"/>
      <c r="T4594"/>
      <c r="U4594"/>
      <c r="V4594"/>
      <c r="W4594"/>
      <c r="X4594"/>
      <c r="Y4594"/>
      <c r="Z4594"/>
      <c r="AA4594"/>
      <c r="AB4594"/>
      <c r="AC4594"/>
    </row>
    <row r="4595" spans="11:29" x14ac:dyDescent="0.45">
      <c r="K4595"/>
      <c r="S4595"/>
      <c r="T4595"/>
      <c r="U4595"/>
      <c r="V4595"/>
      <c r="W4595"/>
      <c r="X4595"/>
      <c r="Y4595"/>
      <c r="Z4595"/>
      <c r="AA4595"/>
      <c r="AB4595"/>
      <c r="AC4595"/>
    </row>
    <row r="4596" spans="11:29" x14ac:dyDescent="0.45">
      <c r="K4596"/>
      <c r="S4596"/>
      <c r="T4596"/>
      <c r="U4596"/>
      <c r="V4596"/>
      <c r="W4596"/>
      <c r="X4596"/>
      <c r="Y4596"/>
      <c r="Z4596"/>
      <c r="AA4596"/>
      <c r="AB4596"/>
      <c r="AC4596"/>
    </row>
    <row r="4597" spans="11:29" x14ac:dyDescent="0.45">
      <c r="K4597"/>
      <c r="S4597"/>
      <c r="T4597"/>
      <c r="U4597"/>
      <c r="V4597"/>
      <c r="W4597"/>
      <c r="X4597"/>
      <c r="Y4597"/>
      <c r="Z4597"/>
      <c r="AA4597"/>
      <c r="AB4597"/>
      <c r="AC4597"/>
    </row>
    <row r="4598" spans="11:29" x14ac:dyDescent="0.45">
      <c r="K4598"/>
      <c r="S4598"/>
      <c r="T4598"/>
      <c r="U4598"/>
      <c r="V4598"/>
      <c r="W4598"/>
      <c r="X4598"/>
      <c r="Y4598"/>
      <c r="Z4598"/>
      <c r="AA4598"/>
      <c r="AB4598"/>
      <c r="AC4598"/>
    </row>
    <row r="4599" spans="11:29" x14ac:dyDescent="0.45">
      <c r="K4599"/>
      <c r="S4599"/>
      <c r="T4599"/>
      <c r="U4599"/>
      <c r="V4599"/>
      <c r="W4599"/>
      <c r="X4599"/>
      <c r="Y4599"/>
      <c r="Z4599"/>
      <c r="AA4599"/>
      <c r="AB4599"/>
      <c r="AC4599"/>
    </row>
    <row r="4600" spans="11:29" x14ac:dyDescent="0.45">
      <c r="K4600"/>
      <c r="S4600"/>
      <c r="T4600"/>
      <c r="U4600"/>
      <c r="V4600"/>
      <c r="W4600"/>
      <c r="X4600"/>
      <c r="Y4600"/>
      <c r="Z4600"/>
      <c r="AA4600"/>
      <c r="AB4600"/>
      <c r="AC4600"/>
    </row>
    <row r="4601" spans="11:29" x14ac:dyDescent="0.45">
      <c r="K4601"/>
      <c r="S4601"/>
      <c r="T4601"/>
      <c r="U4601"/>
      <c r="V4601"/>
      <c r="W4601"/>
      <c r="X4601"/>
      <c r="Y4601"/>
      <c r="Z4601"/>
      <c r="AA4601"/>
      <c r="AB4601"/>
      <c r="AC4601"/>
    </row>
    <row r="4602" spans="11:29" x14ac:dyDescent="0.45">
      <c r="K4602"/>
      <c r="S4602"/>
      <c r="T4602"/>
      <c r="U4602"/>
      <c r="V4602"/>
      <c r="W4602"/>
      <c r="X4602"/>
      <c r="Y4602"/>
      <c r="Z4602"/>
      <c r="AA4602"/>
      <c r="AB4602"/>
      <c r="AC4602"/>
    </row>
    <row r="4603" spans="11:29" x14ac:dyDescent="0.45">
      <c r="K4603"/>
      <c r="S4603"/>
      <c r="T4603"/>
      <c r="U4603"/>
      <c r="V4603"/>
      <c r="W4603"/>
      <c r="X4603"/>
      <c r="Y4603"/>
      <c r="Z4603"/>
      <c r="AA4603"/>
      <c r="AB4603"/>
      <c r="AC4603"/>
    </row>
    <row r="4604" spans="11:29" x14ac:dyDescent="0.45">
      <c r="K4604"/>
      <c r="S4604"/>
      <c r="T4604"/>
      <c r="U4604"/>
      <c r="V4604"/>
      <c r="W4604"/>
      <c r="X4604"/>
      <c r="Y4604"/>
      <c r="Z4604"/>
      <c r="AA4604"/>
      <c r="AB4604"/>
      <c r="AC4604"/>
    </row>
    <row r="4605" spans="11:29" x14ac:dyDescent="0.45">
      <c r="K4605"/>
      <c r="S4605"/>
      <c r="T4605"/>
      <c r="U4605"/>
      <c r="V4605"/>
      <c r="W4605"/>
      <c r="X4605"/>
      <c r="Y4605"/>
      <c r="Z4605"/>
      <c r="AA4605"/>
      <c r="AB4605"/>
      <c r="AC4605"/>
    </row>
    <row r="4606" spans="11:29" x14ac:dyDescent="0.45">
      <c r="K4606"/>
      <c r="S4606"/>
      <c r="T4606"/>
      <c r="U4606"/>
      <c r="V4606"/>
      <c r="W4606"/>
      <c r="X4606"/>
      <c r="Y4606"/>
      <c r="Z4606"/>
      <c r="AA4606"/>
      <c r="AB4606"/>
      <c r="AC4606"/>
    </row>
    <row r="4607" spans="11:29" x14ac:dyDescent="0.45">
      <c r="K4607"/>
      <c r="S4607"/>
      <c r="T4607"/>
      <c r="U4607"/>
      <c r="V4607"/>
      <c r="W4607"/>
      <c r="X4607"/>
      <c r="Y4607"/>
      <c r="Z4607"/>
      <c r="AA4607"/>
      <c r="AB4607"/>
      <c r="AC4607"/>
    </row>
    <row r="4608" spans="11:29" x14ac:dyDescent="0.45">
      <c r="K4608"/>
      <c r="S4608"/>
      <c r="T4608"/>
      <c r="U4608"/>
      <c r="V4608"/>
      <c r="W4608"/>
      <c r="X4608"/>
      <c r="Y4608"/>
      <c r="Z4608"/>
      <c r="AA4608"/>
      <c r="AB4608"/>
      <c r="AC4608"/>
    </row>
    <row r="4609" spans="11:29" x14ac:dyDescent="0.45">
      <c r="K4609"/>
      <c r="S4609"/>
      <c r="T4609"/>
      <c r="U4609"/>
      <c r="V4609"/>
      <c r="W4609"/>
      <c r="X4609"/>
      <c r="Y4609"/>
      <c r="Z4609"/>
      <c r="AA4609"/>
      <c r="AB4609"/>
      <c r="AC4609"/>
    </row>
    <row r="4610" spans="11:29" x14ac:dyDescent="0.45">
      <c r="K4610"/>
      <c r="S4610"/>
      <c r="T4610"/>
      <c r="U4610"/>
      <c r="V4610"/>
      <c r="W4610"/>
      <c r="X4610"/>
      <c r="Y4610"/>
      <c r="Z4610"/>
      <c r="AA4610"/>
      <c r="AB4610"/>
      <c r="AC4610"/>
    </row>
    <row r="4611" spans="11:29" x14ac:dyDescent="0.45">
      <c r="K4611"/>
      <c r="S4611"/>
      <c r="T4611"/>
      <c r="U4611"/>
      <c r="V4611"/>
      <c r="W4611"/>
      <c r="X4611"/>
      <c r="Y4611"/>
      <c r="Z4611"/>
      <c r="AA4611"/>
      <c r="AB4611"/>
      <c r="AC4611"/>
    </row>
    <row r="4612" spans="11:29" x14ac:dyDescent="0.45">
      <c r="K4612"/>
      <c r="S4612"/>
      <c r="T4612"/>
      <c r="U4612"/>
      <c r="V4612"/>
      <c r="W4612"/>
      <c r="X4612"/>
      <c r="Y4612"/>
      <c r="Z4612"/>
      <c r="AA4612"/>
      <c r="AB4612"/>
      <c r="AC4612"/>
    </row>
    <row r="4613" spans="11:29" x14ac:dyDescent="0.45">
      <c r="K4613"/>
      <c r="S4613"/>
      <c r="T4613"/>
      <c r="U4613"/>
      <c r="V4613"/>
      <c r="W4613"/>
      <c r="X4613"/>
      <c r="Y4613"/>
      <c r="Z4613"/>
      <c r="AA4613"/>
      <c r="AB4613"/>
      <c r="AC4613"/>
    </row>
    <row r="4614" spans="11:29" x14ac:dyDescent="0.45">
      <c r="K4614"/>
      <c r="S4614"/>
      <c r="T4614"/>
      <c r="U4614"/>
      <c r="V4614"/>
      <c r="W4614"/>
      <c r="X4614"/>
      <c r="Y4614"/>
      <c r="Z4614"/>
      <c r="AA4614"/>
      <c r="AB4614"/>
      <c r="AC4614"/>
    </row>
    <row r="4615" spans="11:29" x14ac:dyDescent="0.45">
      <c r="K4615"/>
      <c r="S4615"/>
      <c r="T4615"/>
      <c r="U4615"/>
      <c r="V4615"/>
      <c r="W4615"/>
      <c r="X4615"/>
      <c r="Y4615"/>
      <c r="Z4615"/>
      <c r="AA4615"/>
      <c r="AB4615"/>
      <c r="AC4615"/>
    </row>
    <row r="4616" spans="11:29" x14ac:dyDescent="0.45">
      <c r="K4616"/>
      <c r="S4616"/>
      <c r="T4616"/>
      <c r="U4616"/>
      <c r="V4616"/>
      <c r="W4616"/>
      <c r="X4616"/>
      <c r="Y4616"/>
      <c r="Z4616"/>
      <c r="AA4616"/>
      <c r="AB4616"/>
      <c r="AC4616"/>
    </row>
    <row r="4617" spans="11:29" x14ac:dyDescent="0.45">
      <c r="K4617"/>
      <c r="S4617"/>
      <c r="T4617"/>
      <c r="U4617"/>
      <c r="V4617"/>
      <c r="W4617"/>
      <c r="X4617"/>
      <c r="Y4617"/>
      <c r="Z4617"/>
      <c r="AA4617"/>
      <c r="AB4617"/>
      <c r="AC4617"/>
    </row>
    <row r="4618" spans="11:29" x14ac:dyDescent="0.45">
      <c r="K4618"/>
      <c r="S4618"/>
      <c r="T4618"/>
      <c r="U4618"/>
      <c r="V4618"/>
      <c r="W4618"/>
      <c r="X4618"/>
      <c r="Y4618"/>
      <c r="Z4618"/>
      <c r="AA4618"/>
      <c r="AB4618"/>
      <c r="AC4618"/>
    </row>
    <row r="4619" spans="11:29" x14ac:dyDescent="0.45">
      <c r="K4619"/>
      <c r="S4619"/>
      <c r="T4619"/>
      <c r="U4619"/>
      <c r="V4619"/>
      <c r="W4619"/>
      <c r="X4619"/>
      <c r="Y4619"/>
      <c r="Z4619"/>
      <c r="AA4619"/>
      <c r="AB4619"/>
      <c r="AC4619"/>
    </row>
    <row r="4620" spans="11:29" x14ac:dyDescent="0.45">
      <c r="K4620"/>
      <c r="S4620"/>
      <c r="T4620"/>
      <c r="U4620"/>
      <c r="V4620"/>
      <c r="W4620"/>
      <c r="X4620"/>
      <c r="Y4620"/>
      <c r="Z4620"/>
      <c r="AA4620"/>
      <c r="AB4620"/>
      <c r="AC4620"/>
    </row>
    <row r="4621" spans="11:29" x14ac:dyDescent="0.45">
      <c r="K4621"/>
      <c r="S4621"/>
      <c r="T4621"/>
      <c r="U4621"/>
      <c r="V4621"/>
      <c r="W4621"/>
      <c r="X4621"/>
      <c r="Y4621"/>
      <c r="Z4621"/>
      <c r="AA4621"/>
      <c r="AB4621"/>
      <c r="AC4621"/>
    </row>
    <row r="4622" spans="11:29" x14ac:dyDescent="0.45">
      <c r="K4622"/>
      <c r="S4622"/>
      <c r="T4622"/>
      <c r="U4622"/>
      <c r="V4622"/>
      <c r="W4622"/>
      <c r="X4622"/>
      <c r="Y4622"/>
      <c r="Z4622"/>
      <c r="AA4622"/>
      <c r="AB4622"/>
      <c r="AC4622"/>
    </row>
    <row r="4623" spans="11:29" x14ac:dyDescent="0.45">
      <c r="K4623"/>
      <c r="S4623"/>
      <c r="T4623"/>
      <c r="U4623"/>
      <c r="V4623"/>
      <c r="W4623"/>
      <c r="X4623"/>
      <c r="Y4623"/>
      <c r="Z4623"/>
      <c r="AA4623"/>
      <c r="AB4623"/>
      <c r="AC4623"/>
    </row>
    <row r="4624" spans="11:29" x14ac:dyDescent="0.45">
      <c r="K4624"/>
      <c r="S4624"/>
      <c r="T4624"/>
      <c r="U4624"/>
      <c r="V4624"/>
      <c r="W4624"/>
      <c r="X4624"/>
      <c r="Y4624"/>
      <c r="Z4624"/>
      <c r="AA4624"/>
      <c r="AB4624"/>
      <c r="AC4624"/>
    </row>
    <row r="4625" spans="11:29" x14ac:dyDescent="0.45">
      <c r="K4625"/>
      <c r="S4625"/>
      <c r="T4625"/>
      <c r="U4625"/>
      <c r="V4625"/>
      <c r="W4625"/>
      <c r="X4625"/>
      <c r="Y4625"/>
      <c r="Z4625"/>
      <c r="AA4625"/>
      <c r="AB4625"/>
      <c r="AC4625"/>
    </row>
    <row r="4626" spans="11:29" x14ac:dyDescent="0.45">
      <c r="K4626"/>
      <c r="S4626"/>
      <c r="T4626"/>
      <c r="U4626"/>
      <c r="V4626"/>
      <c r="W4626"/>
      <c r="X4626"/>
      <c r="Y4626"/>
      <c r="Z4626"/>
      <c r="AA4626"/>
      <c r="AB4626"/>
      <c r="AC4626"/>
    </row>
    <row r="4627" spans="11:29" x14ac:dyDescent="0.45">
      <c r="K4627"/>
      <c r="S4627"/>
      <c r="T4627"/>
      <c r="U4627"/>
      <c r="V4627"/>
      <c r="W4627"/>
      <c r="X4627"/>
      <c r="Y4627"/>
      <c r="Z4627"/>
      <c r="AA4627"/>
      <c r="AB4627"/>
      <c r="AC4627"/>
    </row>
    <row r="4628" spans="11:29" x14ac:dyDescent="0.45">
      <c r="K4628"/>
      <c r="S4628"/>
      <c r="T4628"/>
      <c r="U4628"/>
      <c r="V4628"/>
      <c r="W4628"/>
      <c r="X4628"/>
      <c r="Y4628"/>
      <c r="Z4628"/>
      <c r="AA4628"/>
      <c r="AB4628"/>
      <c r="AC4628"/>
    </row>
    <row r="4629" spans="11:29" x14ac:dyDescent="0.45">
      <c r="K4629"/>
      <c r="S4629"/>
      <c r="T4629"/>
      <c r="U4629"/>
      <c r="V4629"/>
      <c r="W4629"/>
      <c r="X4629"/>
      <c r="Y4629"/>
      <c r="Z4629"/>
      <c r="AA4629"/>
      <c r="AB4629"/>
      <c r="AC4629"/>
    </row>
    <row r="4630" spans="11:29" x14ac:dyDescent="0.45">
      <c r="K4630"/>
      <c r="S4630"/>
      <c r="T4630"/>
      <c r="U4630"/>
      <c r="V4630"/>
      <c r="W4630"/>
      <c r="X4630"/>
      <c r="Y4630"/>
      <c r="Z4630"/>
      <c r="AA4630"/>
      <c r="AB4630"/>
      <c r="AC4630"/>
    </row>
    <row r="4631" spans="11:29" x14ac:dyDescent="0.45">
      <c r="K4631"/>
      <c r="S4631"/>
      <c r="T4631"/>
      <c r="U4631"/>
      <c r="V4631"/>
      <c r="W4631"/>
      <c r="X4631"/>
      <c r="Y4631"/>
      <c r="Z4631"/>
      <c r="AA4631"/>
      <c r="AB4631"/>
      <c r="AC4631"/>
    </row>
    <row r="4632" spans="11:29" x14ac:dyDescent="0.45">
      <c r="K4632"/>
      <c r="S4632"/>
      <c r="T4632"/>
      <c r="U4632"/>
      <c r="V4632"/>
      <c r="W4632"/>
      <c r="X4632"/>
      <c r="Y4632"/>
      <c r="Z4632"/>
      <c r="AA4632"/>
      <c r="AB4632"/>
      <c r="AC4632"/>
    </row>
    <row r="4633" spans="11:29" x14ac:dyDescent="0.45">
      <c r="K4633"/>
      <c r="S4633"/>
      <c r="T4633"/>
      <c r="U4633"/>
      <c r="V4633"/>
      <c r="W4633"/>
      <c r="X4633"/>
      <c r="Y4633"/>
      <c r="Z4633"/>
      <c r="AA4633"/>
      <c r="AB4633"/>
      <c r="AC4633"/>
    </row>
    <row r="4634" spans="11:29" x14ac:dyDescent="0.45">
      <c r="K4634"/>
      <c r="S4634"/>
      <c r="T4634"/>
      <c r="U4634"/>
      <c r="V4634"/>
      <c r="W4634"/>
      <c r="X4634"/>
      <c r="Y4634"/>
      <c r="Z4634"/>
      <c r="AA4634"/>
      <c r="AB4634"/>
      <c r="AC4634"/>
    </row>
    <row r="4635" spans="11:29" x14ac:dyDescent="0.45">
      <c r="K4635"/>
      <c r="S4635"/>
      <c r="T4635"/>
      <c r="U4635"/>
      <c r="V4635"/>
      <c r="W4635"/>
      <c r="X4635"/>
      <c r="Y4635"/>
      <c r="Z4635"/>
      <c r="AA4635"/>
      <c r="AB4635"/>
      <c r="AC4635"/>
    </row>
    <row r="4636" spans="11:29" x14ac:dyDescent="0.45">
      <c r="K4636"/>
      <c r="S4636"/>
      <c r="T4636"/>
      <c r="U4636"/>
      <c r="V4636"/>
      <c r="W4636"/>
      <c r="X4636"/>
      <c r="Y4636"/>
      <c r="Z4636"/>
      <c r="AA4636"/>
      <c r="AB4636"/>
      <c r="AC4636"/>
    </row>
    <row r="4637" spans="11:29" x14ac:dyDescent="0.45">
      <c r="K4637"/>
      <c r="S4637"/>
      <c r="T4637"/>
      <c r="U4637"/>
      <c r="V4637"/>
      <c r="W4637"/>
      <c r="X4637"/>
      <c r="Y4637"/>
      <c r="Z4637"/>
      <c r="AA4637"/>
      <c r="AB4637"/>
      <c r="AC4637"/>
    </row>
    <row r="4638" spans="11:29" x14ac:dyDescent="0.45">
      <c r="K4638"/>
      <c r="S4638"/>
      <c r="T4638"/>
      <c r="U4638"/>
      <c r="V4638"/>
      <c r="W4638"/>
      <c r="X4638"/>
      <c r="Y4638"/>
      <c r="Z4638"/>
      <c r="AA4638"/>
      <c r="AB4638"/>
      <c r="AC4638"/>
    </row>
    <row r="4639" spans="11:29" x14ac:dyDescent="0.45">
      <c r="K4639"/>
      <c r="S4639"/>
      <c r="T4639"/>
      <c r="U4639"/>
      <c r="V4639"/>
      <c r="W4639"/>
      <c r="X4639"/>
      <c r="Y4639"/>
      <c r="Z4639"/>
      <c r="AA4639"/>
      <c r="AB4639"/>
      <c r="AC4639"/>
    </row>
    <row r="4640" spans="11:29" x14ac:dyDescent="0.45">
      <c r="K4640"/>
      <c r="S4640"/>
      <c r="T4640"/>
      <c r="U4640"/>
      <c r="V4640"/>
      <c r="W4640"/>
      <c r="X4640"/>
      <c r="Y4640"/>
      <c r="Z4640"/>
      <c r="AA4640"/>
      <c r="AB4640"/>
      <c r="AC4640"/>
    </row>
    <row r="4641" spans="11:29" x14ac:dyDescent="0.45">
      <c r="K4641"/>
      <c r="S4641"/>
      <c r="T4641"/>
      <c r="U4641"/>
      <c r="V4641"/>
      <c r="W4641"/>
      <c r="X4641"/>
      <c r="Y4641"/>
      <c r="Z4641"/>
      <c r="AA4641"/>
      <c r="AB4641"/>
      <c r="AC4641"/>
    </row>
    <row r="4642" spans="11:29" x14ac:dyDescent="0.45">
      <c r="K4642"/>
      <c r="S4642"/>
      <c r="T4642"/>
      <c r="U4642"/>
      <c r="V4642"/>
      <c r="W4642"/>
      <c r="X4642"/>
      <c r="Y4642"/>
      <c r="Z4642"/>
      <c r="AA4642"/>
      <c r="AB4642"/>
      <c r="AC4642"/>
    </row>
    <row r="4643" spans="11:29" x14ac:dyDescent="0.45">
      <c r="K4643"/>
      <c r="S4643"/>
      <c r="T4643"/>
      <c r="U4643"/>
      <c r="V4643"/>
      <c r="W4643"/>
      <c r="X4643"/>
      <c r="Y4643"/>
      <c r="Z4643"/>
      <c r="AA4643"/>
      <c r="AB4643"/>
      <c r="AC4643"/>
    </row>
    <row r="4644" spans="11:29" x14ac:dyDescent="0.45">
      <c r="K4644"/>
      <c r="S4644"/>
      <c r="T4644"/>
      <c r="U4644"/>
      <c r="V4644"/>
      <c r="W4644"/>
      <c r="X4644"/>
      <c r="Y4644"/>
      <c r="Z4644"/>
      <c r="AA4644"/>
      <c r="AB4644"/>
      <c r="AC4644"/>
    </row>
    <row r="4645" spans="11:29" x14ac:dyDescent="0.45">
      <c r="K4645"/>
      <c r="S4645"/>
      <c r="T4645"/>
      <c r="U4645"/>
      <c r="V4645"/>
      <c r="W4645"/>
      <c r="X4645"/>
      <c r="Y4645"/>
      <c r="Z4645"/>
      <c r="AA4645"/>
      <c r="AB4645"/>
      <c r="AC4645"/>
    </row>
    <row r="4646" spans="11:29" x14ac:dyDescent="0.45">
      <c r="K4646"/>
      <c r="S4646"/>
      <c r="T4646"/>
      <c r="U4646"/>
      <c r="V4646"/>
      <c r="W4646"/>
      <c r="X4646"/>
      <c r="Y4646"/>
      <c r="Z4646"/>
      <c r="AA4646"/>
      <c r="AB4646"/>
      <c r="AC4646"/>
    </row>
    <row r="4647" spans="11:29" x14ac:dyDescent="0.45">
      <c r="K4647"/>
      <c r="S4647"/>
      <c r="T4647"/>
      <c r="U4647"/>
      <c r="V4647"/>
      <c r="W4647"/>
      <c r="X4647"/>
      <c r="Y4647"/>
      <c r="Z4647"/>
      <c r="AA4647"/>
      <c r="AB4647"/>
      <c r="AC4647"/>
    </row>
    <row r="4648" spans="11:29" x14ac:dyDescent="0.45">
      <c r="K4648"/>
      <c r="S4648"/>
      <c r="T4648"/>
      <c r="U4648"/>
      <c r="V4648"/>
      <c r="W4648"/>
      <c r="X4648"/>
      <c r="Y4648"/>
      <c r="Z4648"/>
      <c r="AA4648"/>
      <c r="AB4648"/>
      <c r="AC4648"/>
    </row>
    <row r="4649" spans="11:29" x14ac:dyDescent="0.45">
      <c r="K4649"/>
      <c r="S4649"/>
      <c r="T4649"/>
      <c r="U4649"/>
      <c r="V4649"/>
      <c r="W4649"/>
      <c r="X4649"/>
      <c r="Y4649"/>
      <c r="Z4649"/>
      <c r="AA4649"/>
      <c r="AB4649"/>
      <c r="AC4649"/>
    </row>
    <row r="4650" spans="11:29" x14ac:dyDescent="0.45">
      <c r="K4650"/>
      <c r="S4650"/>
      <c r="T4650"/>
      <c r="U4650"/>
      <c r="V4650"/>
      <c r="W4650"/>
      <c r="X4650"/>
      <c r="Y4650"/>
      <c r="Z4650"/>
      <c r="AA4650"/>
      <c r="AB4650"/>
      <c r="AC4650"/>
    </row>
    <row r="4651" spans="11:29" x14ac:dyDescent="0.45">
      <c r="K4651"/>
      <c r="S4651"/>
      <c r="T4651"/>
      <c r="U4651"/>
      <c r="V4651"/>
      <c r="W4651"/>
      <c r="X4651"/>
      <c r="Y4651"/>
      <c r="Z4651"/>
      <c r="AA4651"/>
      <c r="AB4651"/>
      <c r="AC4651"/>
    </row>
    <row r="4652" spans="11:29" x14ac:dyDescent="0.45">
      <c r="K4652"/>
      <c r="S4652"/>
      <c r="T4652"/>
      <c r="U4652"/>
      <c r="V4652"/>
      <c r="W4652"/>
      <c r="X4652"/>
      <c r="Y4652"/>
      <c r="Z4652"/>
      <c r="AA4652"/>
      <c r="AB4652"/>
      <c r="AC4652"/>
    </row>
    <row r="4653" spans="11:29" x14ac:dyDescent="0.45">
      <c r="K4653"/>
      <c r="S4653"/>
      <c r="T4653"/>
      <c r="U4653"/>
      <c r="V4653"/>
      <c r="W4653"/>
      <c r="X4653"/>
      <c r="Y4653"/>
      <c r="Z4653"/>
      <c r="AA4653"/>
      <c r="AB4653"/>
      <c r="AC4653"/>
    </row>
    <row r="4654" spans="11:29" x14ac:dyDescent="0.45">
      <c r="K4654"/>
      <c r="S4654"/>
      <c r="T4654"/>
      <c r="U4654"/>
      <c r="V4654"/>
      <c r="W4654"/>
      <c r="X4654"/>
      <c r="Y4654"/>
      <c r="Z4654"/>
      <c r="AA4654"/>
      <c r="AB4654"/>
      <c r="AC4654"/>
    </row>
    <row r="4655" spans="11:29" x14ac:dyDescent="0.45">
      <c r="K4655"/>
      <c r="S4655"/>
      <c r="T4655"/>
      <c r="U4655"/>
      <c r="V4655"/>
      <c r="W4655"/>
      <c r="X4655"/>
      <c r="Y4655"/>
      <c r="Z4655"/>
      <c r="AA4655"/>
      <c r="AB4655"/>
      <c r="AC4655"/>
    </row>
    <row r="4656" spans="11:29" x14ac:dyDescent="0.45">
      <c r="K4656"/>
      <c r="S4656"/>
      <c r="T4656"/>
      <c r="U4656"/>
      <c r="V4656"/>
      <c r="W4656"/>
      <c r="X4656"/>
      <c r="Y4656"/>
      <c r="Z4656"/>
      <c r="AA4656"/>
      <c r="AB4656"/>
      <c r="AC4656"/>
    </row>
    <row r="4657" spans="11:29" x14ac:dyDescent="0.45">
      <c r="K4657"/>
      <c r="S4657"/>
      <c r="T4657"/>
      <c r="U4657"/>
      <c r="V4657"/>
      <c r="W4657"/>
      <c r="X4657"/>
      <c r="Y4657"/>
      <c r="Z4657"/>
      <c r="AA4657"/>
      <c r="AB4657"/>
      <c r="AC4657"/>
    </row>
    <row r="4658" spans="11:29" x14ac:dyDescent="0.45">
      <c r="K4658"/>
      <c r="S4658"/>
      <c r="T4658"/>
      <c r="U4658"/>
      <c r="V4658"/>
      <c r="W4658"/>
      <c r="X4658"/>
      <c r="Y4658"/>
      <c r="Z4658"/>
      <c r="AA4658"/>
      <c r="AB4658"/>
      <c r="AC4658"/>
    </row>
    <row r="4659" spans="11:29" x14ac:dyDescent="0.45">
      <c r="K4659"/>
      <c r="S4659"/>
      <c r="T4659"/>
      <c r="U4659"/>
      <c r="V4659"/>
      <c r="W4659"/>
      <c r="X4659"/>
      <c r="Y4659"/>
      <c r="Z4659"/>
      <c r="AA4659"/>
      <c r="AB4659"/>
      <c r="AC4659"/>
    </row>
    <row r="4660" spans="11:29" x14ac:dyDescent="0.45">
      <c r="K4660"/>
      <c r="S4660"/>
      <c r="T4660"/>
      <c r="U4660"/>
      <c r="V4660"/>
      <c r="W4660"/>
      <c r="X4660"/>
      <c r="Y4660"/>
      <c r="Z4660"/>
      <c r="AA4660"/>
      <c r="AB4660"/>
      <c r="AC4660"/>
    </row>
    <row r="4661" spans="11:29" x14ac:dyDescent="0.45">
      <c r="K4661"/>
      <c r="S4661"/>
      <c r="T4661"/>
      <c r="U4661"/>
      <c r="V4661"/>
      <c r="W4661"/>
      <c r="X4661"/>
      <c r="Y4661"/>
      <c r="Z4661"/>
      <c r="AA4661"/>
      <c r="AB4661"/>
      <c r="AC4661"/>
    </row>
    <row r="4662" spans="11:29" x14ac:dyDescent="0.45">
      <c r="K4662"/>
      <c r="S4662"/>
      <c r="T4662"/>
      <c r="U4662"/>
      <c r="V4662"/>
      <c r="W4662"/>
      <c r="X4662"/>
      <c r="Y4662"/>
      <c r="Z4662"/>
      <c r="AA4662"/>
      <c r="AB4662"/>
      <c r="AC4662"/>
    </row>
    <row r="4663" spans="11:29" x14ac:dyDescent="0.45">
      <c r="K4663"/>
      <c r="S4663"/>
      <c r="T4663"/>
      <c r="U4663"/>
      <c r="V4663"/>
      <c r="W4663"/>
      <c r="X4663"/>
      <c r="Y4663"/>
      <c r="Z4663"/>
      <c r="AA4663"/>
      <c r="AB4663"/>
      <c r="AC4663"/>
    </row>
    <row r="4664" spans="11:29" x14ac:dyDescent="0.45">
      <c r="K4664"/>
      <c r="S4664"/>
      <c r="T4664"/>
      <c r="U4664"/>
      <c r="V4664"/>
      <c r="W4664"/>
      <c r="X4664"/>
      <c r="Y4664"/>
      <c r="Z4664"/>
      <c r="AA4664"/>
      <c r="AB4664"/>
      <c r="AC4664"/>
    </row>
    <row r="4665" spans="11:29" x14ac:dyDescent="0.45">
      <c r="K4665"/>
      <c r="S4665"/>
      <c r="T4665"/>
      <c r="U4665"/>
      <c r="V4665"/>
      <c r="W4665"/>
      <c r="X4665"/>
      <c r="Y4665"/>
      <c r="Z4665"/>
      <c r="AA4665"/>
      <c r="AB4665"/>
      <c r="AC4665"/>
    </row>
    <row r="4666" spans="11:29" x14ac:dyDescent="0.45">
      <c r="K4666"/>
      <c r="S4666"/>
      <c r="T4666"/>
      <c r="U4666"/>
      <c r="V4666"/>
      <c r="W4666"/>
      <c r="X4666"/>
      <c r="Y4666"/>
      <c r="Z4666"/>
      <c r="AA4666"/>
      <c r="AB4666"/>
      <c r="AC4666"/>
    </row>
    <row r="4667" spans="11:29" x14ac:dyDescent="0.45">
      <c r="K4667"/>
      <c r="S4667"/>
      <c r="T4667"/>
      <c r="U4667"/>
      <c r="V4667"/>
      <c r="W4667"/>
      <c r="X4667"/>
      <c r="Y4667"/>
      <c r="Z4667"/>
      <c r="AA4667"/>
      <c r="AB4667"/>
      <c r="AC4667"/>
    </row>
    <row r="4668" spans="11:29" x14ac:dyDescent="0.45">
      <c r="K4668"/>
      <c r="S4668"/>
      <c r="T4668"/>
      <c r="U4668"/>
      <c r="V4668"/>
      <c r="W4668"/>
      <c r="X4668"/>
      <c r="Y4668"/>
      <c r="Z4668"/>
      <c r="AA4668"/>
      <c r="AB4668"/>
      <c r="AC4668"/>
    </row>
    <row r="4669" spans="11:29" x14ac:dyDescent="0.45">
      <c r="K4669"/>
      <c r="S4669"/>
      <c r="T4669"/>
      <c r="U4669"/>
      <c r="V4669"/>
      <c r="W4669"/>
      <c r="X4669"/>
      <c r="Y4669"/>
      <c r="Z4669"/>
      <c r="AA4669"/>
      <c r="AB4669"/>
      <c r="AC4669"/>
    </row>
    <row r="4670" spans="11:29" x14ac:dyDescent="0.45">
      <c r="K4670"/>
      <c r="S4670"/>
      <c r="T4670"/>
      <c r="U4670"/>
      <c r="V4670"/>
      <c r="W4670"/>
      <c r="X4670"/>
      <c r="Y4670"/>
      <c r="Z4670"/>
      <c r="AA4670"/>
      <c r="AB4670"/>
      <c r="AC4670"/>
    </row>
    <row r="4671" spans="11:29" x14ac:dyDescent="0.45">
      <c r="K4671"/>
      <c r="S4671"/>
      <c r="T4671"/>
      <c r="U4671"/>
      <c r="V4671"/>
      <c r="W4671"/>
      <c r="X4671"/>
      <c r="Y4671"/>
      <c r="Z4671"/>
      <c r="AA4671"/>
      <c r="AB4671"/>
      <c r="AC4671"/>
    </row>
    <row r="4672" spans="11:29" x14ac:dyDescent="0.45">
      <c r="K4672"/>
      <c r="S4672"/>
      <c r="T4672"/>
      <c r="U4672"/>
      <c r="V4672"/>
      <c r="W4672"/>
      <c r="X4672"/>
      <c r="Y4672"/>
      <c r="Z4672"/>
      <c r="AA4672"/>
      <c r="AB4672"/>
      <c r="AC4672"/>
    </row>
    <row r="4673" spans="11:29" x14ac:dyDescent="0.45">
      <c r="K4673"/>
      <c r="S4673"/>
      <c r="T4673"/>
      <c r="U4673"/>
      <c r="V4673"/>
      <c r="W4673"/>
      <c r="X4673"/>
      <c r="Y4673"/>
      <c r="Z4673"/>
      <c r="AA4673"/>
      <c r="AB4673"/>
      <c r="AC4673"/>
    </row>
    <row r="4674" spans="11:29" x14ac:dyDescent="0.45">
      <c r="K4674"/>
      <c r="S4674"/>
      <c r="T4674"/>
      <c r="U4674"/>
      <c r="V4674"/>
      <c r="W4674"/>
      <c r="X4674"/>
      <c r="Y4674"/>
      <c r="Z4674"/>
      <c r="AA4674"/>
      <c r="AB4674"/>
      <c r="AC4674"/>
    </row>
    <row r="4675" spans="11:29" x14ac:dyDescent="0.45">
      <c r="K4675"/>
      <c r="S4675"/>
      <c r="T4675"/>
      <c r="U4675"/>
      <c r="V4675"/>
      <c r="W4675"/>
      <c r="X4675"/>
      <c r="Y4675"/>
      <c r="Z4675"/>
      <c r="AA4675"/>
      <c r="AB4675"/>
      <c r="AC4675"/>
    </row>
    <row r="4676" spans="11:29" x14ac:dyDescent="0.45">
      <c r="K4676"/>
      <c r="S4676"/>
      <c r="T4676"/>
      <c r="U4676"/>
      <c r="V4676"/>
      <c r="W4676"/>
      <c r="X4676"/>
      <c r="Y4676"/>
      <c r="Z4676"/>
      <c r="AA4676"/>
      <c r="AB4676"/>
      <c r="AC4676"/>
    </row>
    <row r="4677" spans="11:29" x14ac:dyDescent="0.45">
      <c r="K4677"/>
      <c r="S4677"/>
      <c r="T4677"/>
      <c r="U4677"/>
      <c r="V4677"/>
      <c r="W4677"/>
      <c r="X4677"/>
      <c r="Y4677"/>
      <c r="Z4677"/>
      <c r="AA4677"/>
      <c r="AB4677"/>
      <c r="AC4677"/>
    </row>
    <row r="4678" spans="11:29" x14ac:dyDescent="0.45">
      <c r="K4678"/>
      <c r="S4678"/>
      <c r="T4678"/>
      <c r="U4678"/>
      <c r="V4678"/>
      <c r="W4678"/>
      <c r="X4678"/>
      <c r="Y4678"/>
      <c r="Z4678"/>
      <c r="AA4678"/>
      <c r="AB4678"/>
      <c r="AC4678"/>
    </row>
    <row r="4679" spans="11:29" x14ac:dyDescent="0.45">
      <c r="K4679"/>
      <c r="S4679"/>
      <c r="T4679"/>
      <c r="U4679"/>
      <c r="V4679"/>
      <c r="W4679"/>
      <c r="X4679"/>
      <c r="Y4679"/>
      <c r="Z4679"/>
      <c r="AA4679"/>
      <c r="AB4679"/>
      <c r="AC4679"/>
    </row>
    <row r="4680" spans="11:29" x14ac:dyDescent="0.45">
      <c r="K4680"/>
      <c r="S4680"/>
      <c r="T4680"/>
      <c r="U4680"/>
      <c r="V4680"/>
      <c r="W4680"/>
      <c r="X4680"/>
      <c r="Y4680"/>
      <c r="Z4680"/>
      <c r="AA4680"/>
      <c r="AB4680"/>
      <c r="AC4680"/>
    </row>
    <row r="4681" spans="11:29" x14ac:dyDescent="0.45">
      <c r="K4681"/>
      <c r="S4681"/>
      <c r="T4681"/>
      <c r="U4681"/>
      <c r="V4681"/>
      <c r="W4681"/>
      <c r="X4681"/>
      <c r="Y4681"/>
      <c r="Z4681"/>
      <c r="AA4681"/>
      <c r="AB4681"/>
      <c r="AC4681"/>
    </row>
    <row r="4682" spans="11:29" x14ac:dyDescent="0.45">
      <c r="K4682"/>
      <c r="S4682"/>
      <c r="T4682"/>
      <c r="U4682"/>
      <c r="V4682"/>
      <c r="W4682"/>
      <c r="X4682"/>
      <c r="Y4682"/>
      <c r="Z4682"/>
      <c r="AA4682"/>
      <c r="AB4682"/>
      <c r="AC4682"/>
    </row>
    <row r="4683" spans="11:29" x14ac:dyDescent="0.45">
      <c r="K4683"/>
      <c r="S4683"/>
      <c r="T4683"/>
      <c r="U4683"/>
      <c r="V4683"/>
      <c r="W4683"/>
      <c r="X4683"/>
      <c r="Y4683"/>
      <c r="Z4683"/>
      <c r="AA4683"/>
      <c r="AB4683"/>
      <c r="AC4683"/>
    </row>
    <row r="4684" spans="11:29" x14ac:dyDescent="0.45">
      <c r="K4684"/>
      <c r="S4684"/>
      <c r="T4684"/>
      <c r="U4684"/>
      <c r="V4684"/>
      <c r="W4684"/>
      <c r="X4684"/>
      <c r="Y4684"/>
      <c r="Z4684"/>
      <c r="AA4684"/>
      <c r="AB4684"/>
      <c r="AC4684"/>
    </row>
    <row r="4685" spans="11:29" x14ac:dyDescent="0.45">
      <c r="K4685"/>
      <c r="S4685"/>
      <c r="T4685"/>
      <c r="U4685"/>
      <c r="V4685"/>
      <c r="W4685"/>
      <c r="X4685"/>
      <c r="Y4685"/>
      <c r="Z4685"/>
      <c r="AA4685"/>
      <c r="AB4685"/>
      <c r="AC4685"/>
    </row>
    <row r="4686" spans="11:29" x14ac:dyDescent="0.45">
      <c r="K4686"/>
      <c r="S4686"/>
      <c r="T4686"/>
      <c r="U4686"/>
      <c r="V4686"/>
      <c r="W4686"/>
      <c r="X4686"/>
      <c r="Y4686"/>
      <c r="Z4686"/>
      <c r="AA4686"/>
      <c r="AB4686"/>
      <c r="AC4686"/>
    </row>
    <row r="4687" spans="11:29" x14ac:dyDescent="0.45">
      <c r="K4687"/>
      <c r="S4687"/>
      <c r="T4687"/>
      <c r="U4687"/>
      <c r="V4687"/>
      <c r="W4687"/>
      <c r="X4687"/>
      <c r="Y4687"/>
      <c r="Z4687"/>
      <c r="AA4687"/>
      <c r="AB4687"/>
      <c r="AC4687"/>
    </row>
    <row r="4688" spans="11:29" x14ac:dyDescent="0.45">
      <c r="K4688"/>
      <c r="S4688"/>
      <c r="T4688"/>
      <c r="U4688"/>
      <c r="V4688"/>
      <c r="W4688"/>
      <c r="X4688"/>
      <c r="Y4688"/>
      <c r="Z4688"/>
      <c r="AA4688"/>
      <c r="AB4688"/>
      <c r="AC4688"/>
    </row>
    <row r="4689" spans="11:29" x14ac:dyDescent="0.45">
      <c r="K4689"/>
      <c r="S4689"/>
      <c r="T4689"/>
      <c r="U4689"/>
      <c r="V4689"/>
      <c r="W4689"/>
      <c r="X4689"/>
      <c r="Y4689"/>
      <c r="Z4689"/>
      <c r="AA4689"/>
      <c r="AB4689"/>
      <c r="AC4689"/>
    </row>
    <row r="4690" spans="11:29" x14ac:dyDescent="0.45">
      <c r="K4690"/>
      <c r="S4690"/>
      <c r="T4690"/>
      <c r="U4690"/>
      <c r="V4690"/>
      <c r="W4690"/>
      <c r="X4690"/>
      <c r="Y4690"/>
      <c r="Z4690"/>
      <c r="AA4690"/>
      <c r="AB4690"/>
      <c r="AC4690"/>
    </row>
    <row r="4691" spans="11:29" x14ac:dyDescent="0.45">
      <c r="K4691"/>
      <c r="S4691"/>
      <c r="T4691"/>
      <c r="U4691"/>
      <c r="V4691"/>
      <c r="W4691"/>
      <c r="X4691"/>
      <c r="Y4691"/>
      <c r="Z4691"/>
      <c r="AA4691"/>
      <c r="AB4691"/>
      <c r="AC4691"/>
    </row>
    <row r="4692" spans="11:29" x14ac:dyDescent="0.45">
      <c r="K4692"/>
      <c r="S4692"/>
      <c r="T4692"/>
      <c r="U4692"/>
      <c r="V4692"/>
      <c r="W4692"/>
      <c r="X4692"/>
      <c r="Y4692"/>
      <c r="Z4692"/>
      <c r="AA4692"/>
      <c r="AB4692"/>
      <c r="AC4692"/>
    </row>
    <row r="4693" spans="11:29" x14ac:dyDescent="0.45">
      <c r="K4693"/>
      <c r="S4693"/>
      <c r="T4693"/>
      <c r="U4693"/>
      <c r="V4693"/>
      <c r="W4693"/>
      <c r="X4693"/>
      <c r="Y4693"/>
      <c r="Z4693"/>
      <c r="AA4693"/>
      <c r="AB4693"/>
      <c r="AC4693"/>
    </row>
    <row r="4694" spans="11:29" x14ac:dyDescent="0.45">
      <c r="K4694"/>
      <c r="S4694"/>
      <c r="T4694"/>
      <c r="U4694"/>
      <c r="V4694"/>
      <c r="W4694"/>
      <c r="X4694"/>
      <c r="Y4694"/>
      <c r="Z4694"/>
      <c r="AA4694"/>
      <c r="AB4694"/>
      <c r="AC4694"/>
    </row>
    <row r="4695" spans="11:29" x14ac:dyDescent="0.45">
      <c r="K4695"/>
      <c r="S4695"/>
      <c r="T4695"/>
      <c r="U4695"/>
      <c r="V4695"/>
      <c r="W4695"/>
      <c r="X4695"/>
      <c r="Y4695"/>
      <c r="Z4695"/>
      <c r="AA4695"/>
      <c r="AB4695"/>
      <c r="AC4695"/>
    </row>
    <row r="4696" spans="11:29" x14ac:dyDescent="0.45">
      <c r="K4696"/>
      <c r="S4696"/>
      <c r="T4696"/>
      <c r="U4696"/>
      <c r="V4696"/>
      <c r="W4696"/>
      <c r="X4696"/>
      <c r="Y4696"/>
      <c r="Z4696"/>
      <c r="AA4696"/>
      <c r="AB4696"/>
      <c r="AC4696"/>
    </row>
    <row r="4697" spans="11:29" x14ac:dyDescent="0.45">
      <c r="K4697"/>
      <c r="S4697"/>
      <c r="T4697"/>
      <c r="U4697"/>
      <c r="V4697"/>
      <c r="W4697"/>
      <c r="X4697"/>
      <c r="Y4697"/>
      <c r="Z4697"/>
      <c r="AA4697"/>
      <c r="AB4697"/>
      <c r="AC4697"/>
    </row>
    <row r="4698" spans="11:29" x14ac:dyDescent="0.45">
      <c r="K4698"/>
      <c r="S4698"/>
      <c r="T4698"/>
      <c r="U4698"/>
      <c r="V4698"/>
      <c r="W4698"/>
      <c r="X4698"/>
      <c r="Y4698"/>
      <c r="Z4698"/>
      <c r="AA4698"/>
      <c r="AB4698"/>
      <c r="AC4698"/>
    </row>
    <row r="4699" spans="11:29" x14ac:dyDescent="0.45">
      <c r="K4699"/>
      <c r="S4699"/>
      <c r="T4699"/>
      <c r="U4699"/>
      <c r="V4699"/>
      <c r="W4699"/>
      <c r="X4699"/>
      <c r="Y4699"/>
      <c r="Z4699"/>
      <c r="AA4699"/>
      <c r="AB4699"/>
      <c r="AC4699"/>
    </row>
    <row r="4700" spans="11:29" x14ac:dyDescent="0.45">
      <c r="K4700"/>
      <c r="S4700"/>
      <c r="T4700"/>
      <c r="U4700"/>
      <c r="V4700"/>
      <c r="W4700"/>
      <c r="X4700"/>
      <c r="Y4700"/>
      <c r="Z4700"/>
      <c r="AA4700"/>
      <c r="AB4700"/>
      <c r="AC4700"/>
    </row>
    <row r="4701" spans="11:29" x14ac:dyDescent="0.45">
      <c r="K4701"/>
      <c r="S4701"/>
      <c r="T4701"/>
      <c r="U4701"/>
      <c r="V4701"/>
      <c r="W4701"/>
      <c r="X4701"/>
      <c r="Y4701"/>
      <c r="Z4701"/>
      <c r="AA4701"/>
      <c r="AB4701"/>
      <c r="AC4701"/>
    </row>
    <row r="4702" spans="11:29" x14ac:dyDescent="0.45">
      <c r="K4702"/>
      <c r="S4702"/>
      <c r="T4702"/>
      <c r="U4702"/>
      <c r="V4702"/>
      <c r="W4702"/>
      <c r="X4702"/>
      <c r="Y4702"/>
      <c r="Z4702"/>
      <c r="AA4702"/>
      <c r="AB4702"/>
      <c r="AC4702"/>
    </row>
    <row r="4703" spans="11:29" x14ac:dyDescent="0.45">
      <c r="K4703"/>
      <c r="S4703"/>
      <c r="T4703"/>
      <c r="U4703"/>
      <c r="V4703"/>
      <c r="W4703"/>
      <c r="X4703"/>
      <c r="Y4703"/>
      <c r="Z4703"/>
      <c r="AA4703"/>
      <c r="AB4703"/>
      <c r="AC4703"/>
    </row>
    <row r="4704" spans="11:29" x14ac:dyDescent="0.45">
      <c r="K4704"/>
      <c r="S4704"/>
      <c r="T4704"/>
      <c r="U4704"/>
      <c r="V4704"/>
      <c r="W4704"/>
      <c r="X4704"/>
      <c r="Y4704"/>
      <c r="Z4704"/>
      <c r="AA4704"/>
      <c r="AB4704"/>
      <c r="AC4704"/>
    </row>
    <row r="4705" spans="11:29" x14ac:dyDescent="0.45">
      <c r="K4705"/>
      <c r="S4705"/>
      <c r="T4705"/>
      <c r="U4705"/>
      <c r="V4705"/>
      <c r="W4705"/>
      <c r="X4705"/>
      <c r="Y4705"/>
      <c r="Z4705"/>
      <c r="AA4705"/>
      <c r="AB4705"/>
      <c r="AC4705"/>
    </row>
    <row r="4706" spans="11:29" x14ac:dyDescent="0.45">
      <c r="K4706"/>
      <c r="S4706"/>
      <c r="T4706"/>
      <c r="U4706"/>
      <c r="V4706"/>
      <c r="W4706"/>
      <c r="X4706"/>
      <c r="Y4706"/>
      <c r="Z4706"/>
      <c r="AA4706"/>
      <c r="AB4706"/>
      <c r="AC4706"/>
    </row>
    <row r="4707" spans="11:29" x14ac:dyDescent="0.45">
      <c r="K4707"/>
      <c r="S4707"/>
      <c r="T4707"/>
      <c r="U4707"/>
      <c r="V4707"/>
      <c r="W4707"/>
      <c r="X4707"/>
      <c r="Y4707"/>
      <c r="Z4707"/>
      <c r="AA4707"/>
      <c r="AB4707"/>
      <c r="AC4707"/>
    </row>
    <row r="4708" spans="11:29" x14ac:dyDescent="0.45">
      <c r="K4708"/>
      <c r="S4708"/>
      <c r="T4708"/>
      <c r="U4708"/>
      <c r="V4708"/>
      <c r="W4708"/>
      <c r="X4708"/>
      <c r="Y4708"/>
      <c r="Z4708"/>
      <c r="AA4708"/>
      <c r="AB4708"/>
      <c r="AC4708"/>
    </row>
    <row r="4709" spans="11:29" x14ac:dyDescent="0.45">
      <c r="K4709"/>
      <c r="S4709"/>
      <c r="T4709"/>
      <c r="U4709"/>
      <c r="V4709"/>
      <c r="W4709"/>
      <c r="X4709"/>
      <c r="Y4709"/>
      <c r="Z4709"/>
      <c r="AA4709"/>
      <c r="AB4709"/>
      <c r="AC4709"/>
    </row>
    <row r="4710" spans="11:29" x14ac:dyDescent="0.45">
      <c r="K4710"/>
      <c r="S4710"/>
      <c r="T4710"/>
      <c r="U4710"/>
      <c r="V4710"/>
      <c r="W4710"/>
      <c r="X4710"/>
      <c r="Y4710"/>
      <c r="Z4710"/>
      <c r="AA4710"/>
      <c r="AB4710"/>
      <c r="AC4710"/>
    </row>
    <row r="4711" spans="11:29" x14ac:dyDescent="0.45">
      <c r="K4711"/>
      <c r="S4711"/>
      <c r="T4711"/>
      <c r="U4711"/>
      <c r="V4711"/>
      <c r="W4711"/>
      <c r="X4711"/>
      <c r="Y4711"/>
      <c r="Z4711"/>
      <c r="AA4711"/>
      <c r="AB4711"/>
      <c r="AC4711"/>
    </row>
    <row r="4712" spans="11:29" x14ac:dyDescent="0.45">
      <c r="K4712"/>
      <c r="S4712"/>
      <c r="T4712"/>
      <c r="U4712"/>
      <c r="V4712"/>
      <c r="W4712"/>
      <c r="X4712"/>
      <c r="Y4712"/>
      <c r="Z4712"/>
      <c r="AA4712"/>
      <c r="AB4712"/>
      <c r="AC4712"/>
    </row>
    <row r="4713" spans="11:29" x14ac:dyDescent="0.45">
      <c r="K4713"/>
      <c r="S4713"/>
      <c r="T4713"/>
      <c r="U4713"/>
      <c r="V4713"/>
      <c r="W4713"/>
      <c r="X4713"/>
      <c r="Y4713"/>
      <c r="Z4713"/>
      <c r="AA4713"/>
      <c r="AB4713"/>
      <c r="AC4713"/>
    </row>
    <row r="4714" spans="11:29" x14ac:dyDescent="0.45">
      <c r="K4714"/>
      <c r="S4714"/>
      <c r="T4714"/>
      <c r="U4714"/>
      <c r="V4714"/>
      <c r="W4714"/>
      <c r="X4714"/>
      <c r="Y4714"/>
      <c r="Z4714"/>
      <c r="AA4714"/>
      <c r="AB4714"/>
      <c r="AC4714"/>
    </row>
    <row r="4715" spans="11:29" x14ac:dyDescent="0.45">
      <c r="K4715"/>
      <c r="S4715"/>
      <c r="T4715"/>
      <c r="U4715"/>
      <c r="V4715"/>
      <c r="W4715"/>
      <c r="X4715"/>
      <c r="Y4715"/>
      <c r="Z4715"/>
      <c r="AA4715"/>
      <c r="AB4715"/>
      <c r="AC4715"/>
    </row>
    <row r="4716" spans="11:29" x14ac:dyDescent="0.45">
      <c r="K4716"/>
      <c r="S4716"/>
      <c r="T4716"/>
      <c r="U4716"/>
      <c r="V4716"/>
      <c r="W4716"/>
      <c r="X4716"/>
      <c r="Y4716"/>
      <c r="Z4716"/>
      <c r="AA4716"/>
      <c r="AB4716"/>
      <c r="AC4716"/>
    </row>
    <row r="4717" spans="11:29" x14ac:dyDescent="0.45">
      <c r="K4717"/>
      <c r="S4717"/>
      <c r="T4717"/>
      <c r="U4717"/>
      <c r="V4717"/>
      <c r="W4717"/>
      <c r="X4717"/>
      <c r="Y4717"/>
      <c r="Z4717"/>
      <c r="AA4717"/>
      <c r="AB4717"/>
      <c r="AC4717"/>
    </row>
    <row r="4718" spans="11:29" x14ac:dyDescent="0.45">
      <c r="K4718"/>
      <c r="S4718"/>
      <c r="T4718"/>
      <c r="U4718"/>
      <c r="V4718"/>
      <c r="W4718"/>
      <c r="X4718"/>
      <c r="Y4718"/>
      <c r="Z4718"/>
      <c r="AA4718"/>
      <c r="AB4718"/>
      <c r="AC4718"/>
    </row>
    <row r="4719" spans="11:29" x14ac:dyDescent="0.45">
      <c r="K4719"/>
      <c r="S4719"/>
      <c r="T4719"/>
      <c r="U4719"/>
      <c r="V4719"/>
      <c r="W4719"/>
      <c r="X4719"/>
      <c r="Y4719"/>
      <c r="Z4719"/>
      <c r="AA4719"/>
      <c r="AB4719"/>
      <c r="AC4719"/>
    </row>
    <row r="4720" spans="11:29" x14ac:dyDescent="0.45">
      <c r="K4720"/>
      <c r="S4720"/>
      <c r="T4720"/>
      <c r="U4720"/>
      <c r="V4720"/>
      <c r="W4720"/>
      <c r="X4720"/>
      <c r="Y4720"/>
      <c r="Z4720"/>
      <c r="AA4720"/>
      <c r="AB4720"/>
      <c r="AC4720"/>
    </row>
    <row r="4721" spans="11:29" x14ac:dyDescent="0.45">
      <c r="K4721"/>
      <c r="S4721"/>
      <c r="T4721"/>
      <c r="U4721"/>
      <c r="V4721"/>
      <c r="W4721"/>
      <c r="X4721"/>
      <c r="Y4721"/>
      <c r="Z4721"/>
      <c r="AA4721"/>
      <c r="AB4721"/>
      <c r="AC4721"/>
    </row>
    <row r="4722" spans="11:29" x14ac:dyDescent="0.45">
      <c r="K4722"/>
      <c r="S4722"/>
      <c r="T4722"/>
      <c r="U4722"/>
      <c r="V4722"/>
      <c r="W4722"/>
      <c r="X4722"/>
      <c r="Y4722"/>
      <c r="Z4722"/>
      <c r="AA4722"/>
      <c r="AB4722"/>
      <c r="AC4722"/>
    </row>
    <row r="4723" spans="11:29" x14ac:dyDescent="0.45">
      <c r="K4723"/>
      <c r="S4723"/>
      <c r="T4723"/>
      <c r="U4723"/>
      <c r="V4723"/>
      <c r="W4723"/>
      <c r="X4723"/>
      <c r="Y4723"/>
      <c r="Z4723"/>
      <c r="AA4723"/>
      <c r="AB4723"/>
      <c r="AC4723"/>
    </row>
    <row r="4724" spans="11:29" x14ac:dyDescent="0.45">
      <c r="K4724"/>
      <c r="S4724"/>
      <c r="T4724"/>
      <c r="U4724"/>
      <c r="V4724"/>
      <c r="W4724"/>
      <c r="X4724"/>
      <c r="Y4724"/>
      <c r="Z4724"/>
      <c r="AA4724"/>
      <c r="AB4724"/>
      <c r="AC4724"/>
    </row>
    <row r="4725" spans="11:29" x14ac:dyDescent="0.45">
      <c r="K4725"/>
      <c r="S4725"/>
      <c r="T4725"/>
      <c r="U4725"/>
      <c r="V4725"/>
      <c r="W4725"/>
      <c r="X4725"/>
      <c r="Y4725"/>
      <c r="Z4725"/>
      <c r="AA4725"/>
      <c r="AB4725"/>
      <c r="AC4725"/>
    </row>
    <row r="4726" spans="11:29" x14ac:dyDescent="0.45">
      <c r="K4726"/>
      <c r="S4726"/>
      <c r="T4726"/>
      <c r="U4726"/>
      <c r="V4726"/>
      <c r="W4726"/>
      <c r="X4726"/>
      <c r="Y4726"/>
      <c r="Z4726"/>
      <c r="AA4726"/>
      <c r="AB4726"/>
      <c r="AC4726"/>
    </row>
    <row r="4727" spans="11:29" x14ac:dyDescent="0.45">
      <c r="K4727"/>
      <c r="S4727"/>
      <c r="T4727"/>
      <c r="U4727"/>
      <c r="V4727"/>
      <c r="W4727"/>
      <c r="X4727"/>
      <c r="Y4727"/>
      <c r="Z4727"/>
      <c r="AA4727"/>
      <c r="AB4727"/>
      <c r="AC4727"/>
    </row>
    <row r="4728" spans="11:29" x14ac:dyDescent="0.45">
      <c r="K4728"/>
      <c r="S4728"/>
      <c r="T4728"/>
      <c r="U4728"/>
      <c r="V4728"/>
      <c r="W4728"/>
      <c r="X4728"/>
      <c r="Y4728"/>
      <c r="Z4728"/>
      <c r="AA4728"/>
      <c r="AB4728"/>
      <c r="AC4728"/>
    </row>
    <row r="4729" spans="11:29" x14ac:dyDescent="0.45">
      <c r="K4729"/>
      <c r="S4729"/>
      <c r="T4729"/>
      <c r="U4729"/>
      <c r="V4729"/>
      <c r="W4729"/>
      <c r="X4729"/>
      <c r="Y4729"/>
      <c r="Z4729"/>
      <c r="AA4729"/>
      <c r="AB4729"/>
      <c r="AC4729"/>
    </row>
    <row r="4730" spans="11:29" x14ac:dyDescent="0.45">
      <c r="K4730"/>
      <c r="S4730"/>
      <c r="T4730"/>
      <c r="U4730"/>
      <c r="V4730"/>
      <c r="W4730"/>
      <c r="X4730"/>
      <c r="Y4730"/>
      <c r="Z4730"/>
      <c r="AA4730"/>
      <c r="AB4730"/>
      <c r="AC4730"/>
    </row>
    <row r="4731" spans="11:29" x14ac:dyDescent="0.45">
      <c r="K4731"/>
      <c r="S4731"/>
      <c r="T4731"/>
      <c r="U4731"/>
      <c r="V4731"/>
      <c r="W4731"/>
      <c r="X4731"/>
      <c r="Y4731"/>
      <c r="Z4731"/>
      <c r="AA4731"/>
      <c r="AB4731"/>
      <c r="AC4731"/>
    </row>
    <row r="4732" spans="11:29" x14ac:dyDescent="0.45">
      <c r="K4732"/>
      <c r="S4732"/>
      <c r="T4732"/>
      <c r="U4732"/>
      <c r="V4732"/>
      <c r="W4732"/>
      <c r="X4732"/>
      <c r="Y4732"/>
      <c r="Z4732"/>
      <c r="AA4732"/>
      <c r="AB4732"/>
      <c r="AC4732"/>
    </row>
    <row r="4733" spans="11:29" x14ac:dyDescent="0.45">
      <c r="K4733"/>
      <c r="S4733"/>
      <c r="T4733"/>
      <c r="U4733"/>
      <c r="V4733"/>
      <c r="W4733"/>
      <c r="X4733"/>
      <c r="Y4733"/>
      <c r="Z4733"/>
      <c r="AA4733"/>
      <c r="AB4733"/>
      <c r="AC4733"/>
    </row>
    <row r="4734" spans="11:29" x14ac:dyDescent="0.45">
      <c r="K4734"/>
      <c r="S4734"/>
      <c r="T4734"/>
      <c r="U4734"/>
      <c r="V4734"/>
      <c r="W4734"/>
      <c r="X4734"/>
      <c r="Y4734"/>
      <c r="Z4734"/>
      <c r="AA4734"/>
      <c r="AB4734"/>
      <c r="AC4734"/>
    </row>
    <row r="4735" spans="11:29" x14ac:dyDescent="0.45">
      <c r="K4735"/>
      <c r="S4735"/>
      <c r="T4735"/>
      <c r="U4735"/>
      <c r="V4735"/>
      <c r="W4735"/>
      <c r="X4735"/>
      <c r="Y4735"/>
      <c r="Z4735"/>
      <c r="AA4735"/>
      <c r="AB4735"/>
      <c r="AC4735"/>
    </row>
    <row r="4736" spans="11:29" x14ac:dyDescent="0.45">
      <c r="K4736"/>
      <c r="S4736"/>
      <c r="T4736"/>
      <c r="U4736"/>
      <c r="V4736"/>
      <c r="W4736"/>
      <c r="X4736"/>
      <c r="Y4736"/>
      <c r="Z4736"/>
      <c r="AA4736"/>
      <c r="AB4736"/>
      <c r="AC4736"/>
    </row>
    <row r="4737" spans="11:29" x14ac:dyDescent="0.45">
      <c r="K4737"/>
      <c r="S4737"/>
      <c r="T4737"/>
      <c r="U4737"/>
      <c r="V4737"/>
      <c r="W4737"/>
      <c r="X4737"/>
      <c r="Y4737"/>
      <c r="Z4737"/>
      <c r="AA4737"/>
      <c r="AB4737"/>
      <c r="AC4737"/>
    </row>
    <row r="4738" spans="11:29" x14ac:dyDescent="0.45">
      <c r="K4738"/>
      <c r="S4738"/>
      <c r="T4738"/>
      <c r="U4738"/>
      <c r="V4738"/>
      <c r="W4738"/>
      <c r="X4738"/>
      <c r="Y4738"/>
      <c r="Z4738"/>
      <c r="AA4738"/>
      <c r="AB4738"/>
      <c r="AC4738"/>
    </row>
    <row r="4739" spans="11:29" x14ac:dyDescent="0.45">
      <c r="K4739"/>
      <c r="S4739"/>
      <c r="T4739"/>
      <c r="U4739"/>
      <c r="V4739"/>
      <c r="W4739"/>
      <c r="X4739"/>
      <c r="Y4739"/>
      <c r="Z4739"/>
      <c r="AA4739"/>
      <c r="AB4739"/>
      <c r="AC4739"/>
    </row>
    <row r="4740" spans="11:29" x14ac:dyDescent="0.45">
      <c r="K4740"/>
      <c r="S4740"/>
      <c r="T4740"/>
      <c r="U4740"/>
      <c r="V4740"/>
      <c r="W4740"/>
      <c r="X4740"/>
      <c r="Y4740"/>
      <c r="Z4740"/>
      <c r="AA4740"/>
      <c r="AB4740"/>
      <c r="AC4740"/>
    </row>
    <row r="4741" spans="11:29" x14ac:dyDescent="0.45">
      <c r="K4741"/>
      <c r="S4741"/>
      <c r="T4741"/>
      <c r="U4741"/>
      <c r="V4741"/>
      <c r="W4741"/>
      <c r="X4741"/>
      <c r="Y4741"/>
      <c r="Z4741"/>
      <c r="AA4741"/>
      <c r="AB4741"/>
      <c r="AC4741"/>
    </row>
    <row r="4742" spans="11:29" x14ac:dyDescent="0.45">
      <c r="K4742"/>
      <c r="S4742"/>
      <c r="T4742"/>
      <c r="U4742"/>
      <c r="V4742"/>
      <c r="W4742"/>
      <c r="X4742"/>
      <c r="Y4742"/>
      <c r="Z4742"/>
      <c r="AA4742"/>
      <c r="AB4742"/>
      <c r="AC4742"/>
    </row>
    <row r="4743" spans="11:29" x14ac:dyDescent="0.45">
      <c r="K4743"/>
      <c r="S4743"/>
      <c r="T4743"/>
      <c r="U4743"/>
      <c r="V4743"/>
      <c r="W4743"/>
      <c r="X4743"/>
      <c r="Y4743"/>
      <c r="Z4743"/>
      <c r="AA4743"/>
      <c r="AB4743"/>
      <c r="AC4743"/>
    </row>
    <row r="4744" spans="11:29" x14ac:dyDescent="0.45">
      <c r="K4744"/>
      <c r="S4744"/>
      <c r="T4744"/>
      <c r="U4744"/>
      <c r="V4744"/>
      <c r="W4744"/>
      <c r="X4744"/>
      <c r="Y4744"/>
      <c r="Z4744"/>
      <c r="AA4744"/>
      <c r="AB4744"/>
      <c r="AC4744"/>
    </row>
    <row r="4745" spans="11:29" x14ac:dyDescent="0.45">
      <c r="K4745"/>
      <c r="S4745"/>
      <c r="T4745"/>
      <c r="U4745"/>
      <c r="V4745"/>
      <c r="W4745"/>
      <c r="X4745"/>
      <c r="Y4745"/>
      <c r="Z4745"/>
      <c r="AA4745"/>
      <c r="AB4745"/>
      <c r="AC4745"/>
    </row>
    <row r="4746" spans="11:29" x14ac:dyDescent="0.45">
      <c r="K4746"/>
      <c r="S4746"/>
      <c r="T4746"/>
      <c r="U4746"/>
      <c r="V4746"/>
      <c r="W4746"/>
      <c r="X4746"/>
      <c r="Y4746"/>
      <c r="Z4746"/>
      <c r="AA4746"/>
      <c r="AB4746"/>
      <c r="AC4746"/>
    </row>
    <row r="4747" spans="11:29" x14ac:dyDescent="0.45">
      <c r="K4747"/>
      <c r="S4747"/>
      <c r="T4747"/>
      <c r="U4747"/>
      <c r="V4747"/>
      <c r="W4747"/>
      <c r="X4747"/>
      <c r="Y4747"/>
      <c r="Z4747"/>
      <c r="AA4747"/>
      <c r="AB4747"/>
      <c r="AC4747"/>
    </row>
    <row r="4748" spans="11:29" x14ac:dyDescent="0.45">
      <c r="K4748"/>
      <c r="S4748"/>
      <c r="T4748"/>
      <c r="U4748"/>
      <c r="V4748"/>
      <c r="W4748"/>
      <c r="X4748"/>
      <c r="Y4748"/>
      <c r="Z4748"/>
      <c r="AA4748"/>
      <c r="AB4748"/>
      <c r="AC4748"/>
    </row>
    <row r="4749" spans="11:29" x14ac:dyDescent="0.45">
      <c r="K4749"/>
      <c r="S4749"/>
      <c r="T4749"/>
      <c r="U4749"/>
      <c r="V4749"/>
      <c r="W4749"/>
      <c r="X4749"/>
      <c r="Y4749"/>
      <c r="Z4749"/>
      <c r="AA4749"/>
      <c r="AB4749"/>
      <c r="AC4749"/>
    </row>
    <row r="4750" spans="11:29" x14ac:dyDescent="0.45">
      <c r="K4750"/>
      <c r="S4750"/>
      <c r="T4750"/>
      <c r="U4750"/>
      <c r="V4750"/>
      <c r="W4750"/>
      <c r="X4750"/>
      <c r="Y4750"/>
      <c r="Z4750"/>
      <c r="AA4750"/>
      <c r="AB4750"/>
      <c r="AC4750"/>
    </row>
    <row r="4751" spans="11:29" x14ac:dyDescent="0.45">
      <c r="K4751"/>
      <c r="S4751"/>
      <c r="T4751"/>
      <c r="U4751"/>
      <c r="V4751"/>
      <c r="W4751"/>
      <c r="X4751"/>
      <c r="Y4751"/>
      <c r="Z4751"/>
      <c r="AA4751"/>
      <c r="AB4751"/>
      <c r="AC4751"/>
    </row>
    <row r="4752" spans="11:29" x14ac:dyDescent="0.45">
      <c r="K4752"/>
      <c r="S4752"/>
      <c r="T4752"/>
      <c r="U4752"/>
      <c r="V4752"/>
      <c r="W4752"/>
      <c r="X4752"/>
      <c r="Y4752"/>
      <c r="Z4752"/>
      <c r="AA4752"/>
      <c r="AB4752"/>
      <c r="AC4752"/>
    </row>
    <row r="4753" spans="11:29" x14ac:dyDescent="0.45">
      <c r="K4753"/>
      <c r="S4753"/>
      <c r="T4753"/>
      <c r="U4753"/>
      <c r="V4753"/>
      <c r="W4753"/>
      <c r="X4753"/>
      <c r="Y4753"/>
      <c r="Z4753"/>
      <c r="AA4753"/>
      <c r="AB4753"/>
      <c r="AC4753"/>
    </row>
    <row r="4754" spans="11:29" x14ac:dyDescent="0.45">
      <c r="K4754"/>
      <c r="S4754"/>
      <c r="T4754"/>
      <c r="U4754"/>
      <c r="V4754"/>
      <c r="W4754"/>
      <c r="X4754"/>
      <c r="Y4754"/>
      <c r="Z4754"/>
      <c r="AA4754"/>
      <c r="AB4754"/>
      <c r="AC4754"/>
    </row>
    <row r="4755" spans="11:29" x14ac:dyDescent="0.45">
      <c r="K4755"/>
      <c r="S4755"/>
      <c r="T4755"/>
      <c r="U4755"/>
      <c r="V4755"/>
      <c r="W4755"/>
      <c r="X4755"/>
      <c r="Y4755"/>
      <c r="Z4755"/>
      <c r="AA4755"/>
      <c r="AB4755"/>
      <c r="AC4755"/>
    </row>
    <row r="4756" spans="11:29" x14ac:dyDescent="0.45">
      <c r="K4756"/>
      <c r="S4756"/>
      <c r="T4756"/>
      <c r="U4756"/>
      <c r="V4756"/>
      <c r="W4756"/>
      <c r="X4756"/>
      <c r="Y4756"/>
      <c r="Z4756"/>
      <c r="AA4756"/>
      <c r="AB4756"/>
      <c r="AC4756"/>
    </row>
    <row r="4757" spans="11:29" x14ac:dyDescent="0.45">
      <c r="K4757"/>
      <c r="S4757"/>
      <c r="T4757"/>
      <c r="U4757"/>
      <c r="V4757"/>
      <c r="W4757"/>
      <c r="X4757"/>
      <c r="Y4757"/>
      <c r="Z4757"/>
      <c r="AA4757"/>
      <c r="AB4757"/>
      <c r="AC4757"/>
    </row>
    <row r="4758" spans="11:29" x14ac:dyDescent="0.45">
      <c r="K4758"/>
      <c r="S4758"/>
      <c r="T4758"/>
      <c r="U4758"/>
      <c r="V4758"/>
      <c r="W4758"/>
      <c r="X4758"/>
      <c r="Y4758"/>
      <c r="Z4758"/>
      <c r="AA4758"/>
      <c r="AB4758"/>
      <c r="AC4758"/>
    </row>
    <row r="4759" spans="11:29" x14ac:dyDescent="0.45">
      <c r="K4759"/>
      <c r="S4759"/>
      <c r="T4759"/>
      <c r="U4759"/>
      <c r="V4759"/>
      <c r="W4759"/>
      <c r="X4759"/>
      <c r="Y4759"/>
      <c r="Z4759"/>
      <c r="AA4759"/>
      <c r="AB4759"/>
      <c r="AC4759"/>
    </row>
    <row r="4760" spans="11:29" x14ac:dyDescent="0.45">
      <c r="K4760"/>
      <c r="S4760"/>
      <c r="T4760"/>
      <c r="U4760"/>
      <c r="V4760"/>
      <c r="W4760"/>
      <c r="X4760"/>
      <c r="Y4760"/>
      <c r="Z4760"/>
      <c r="AA4760"/>
      <c r="AB4760"/>
      <c r="AC4760"/>
    </row>
    <row r="4761" spans="11:29" x14ac:dyDescent="0.45">
      <c r="K4761"/>
      <c r="S4761"/>
      <c r="T4761"/>
      <c r="U4761"/>
      <c r="V4761"/>
      <c r="W4761"/>
      <c r="X4761"/>
      <c r="Y4761"/>
      <c r="Z4761"/>
      <c r="AA4761"/>
      <c r="AB4761"/>
      <c r="AC4761"/>
    </row>
    <row r="4762" spans="11:29" x14ac:dyDescent="0.45">
      <c r="K4762"/>
      <c r="S4762"/>
      <c r="T4762"/>
      <c r="U4762"/>
      <c r="V4762"/>
      <c r="W4762"/>
      <c r="X4762"/>
      <c r="Y4762"/>
      <c r="Z4762"/>
      <c r="AA4762"/>
      <c r="AB4762"/>
      <c r="AC4762"/>
    </row>
    <row r="4763" spans="11:29" x14ac:dyDescent="0.45">
      <c r="K4763"/>
      <c r="S4763"/>
      <c r="T4763"/>
      <c r="U4763"/>
      <c r="V4763"/>
      <c r="W4763"/>
      <c r="X4763"/>
      <c r="Y4763"/>
      <c r="Z4763"/>
      <c r="AA4763"/>
      <c r="AB4763"/>
      <c r="AC4763"/>
    </row>
    <row r="4764" spans="11:29" x14ac:dyDescent="0.45">
      <c r="K4764"/>
      <c r="S4764"/>
      <c r="T4764"/>
      <c r="U4764"/>
      <c r="V4764"/>
      <c r="W4764"/>
      <c r="X4764"/>
      <c r="Y4764"/>
      <c r="Z4764"/>
      <c r="AA4764"/>
      <c r="AB4764"/>
      <c r="AC4764"/>
    </row>
    <row r="4765" spans="11:29" x14ac:dyDescent="0.45">
      <c r="K4765"/>
      <c r="S4765"/>
      <c r="T4765"/>
      <c r="U4765"/>
      <c r="V4765"/>
      <c r="W4765"/>
      <c r="X4765"/>
      <c r="Y4765"/>
      <c r="Z4765"/>
      <c r="AA4765"/>
      <c r="AB4765"/>
      <c r="AC4765"/>
    </row>
    <row r="4766" spans="11:29" x14ac:dyDescent="0.45">
      <c r="K4766"/>
      <c r="S4766"/>
      <c r="T4766"/>
      <c r="U4766"/>
      <c r="V4766"/>
      <c r="W4766"/>
      <c r="X4766"/>
      <c r="Y4766"/>
      <c r="Z4766"/>
      <c r="AA4766"/>
      <c r="AB4766"/>
      <c r="AC4766"/>
    </row>
    <row r="4767" spans="11:29" x14ac:dyDescent="0.45">
      <c r="K4767"/>
      <c r="S4767"/>
      <c r="T4767"/>
      <c r="U4767"/>
      <c r="V4767"/>
      <c r="W4767"/>
      <c r="X4767"/>
      <c r="Y4767"/>
      <c r="Z4767"/>
      <c r="AA4767"/>
      <c r="AB4767"/>
      <c r="AC4767"/>
    </row>
    <row r="4768" spans="11:29" x14ac:dyDescent="0.45">
      <c r="K4768"/>
      <c r="S4768"/>
      <c r="T4768"/>
      <c r="U4768"/>
      <c r="V4768"/>
      <c r="W4768"/>
      <c r="X4768"/>
      <c r="Y4768"/>
      <c r="Z4768"/>
      <c r="AA4768"/>
      <c r="AB4768"/>
      <c r="AC4768"/>
    </row>
    <row r="4769" spans="11:29" x14ac:dyDescent="0.45">
      <c r="K4769"/>
      <c r="S4769"/>
      <c r="T4769"/>
      <c r="U4769"/>
      <c r="V4769"/>
      <c r="W4769"/>
      <c r="X4769"/>
      <c r="Y4769"/>
      <c r="Z4769"/>
      <c r="AA4769"/>
      <c r="AB4769"/>
      <c r="AC4769"/>
    </row>
    <row r="4770" spans="11:29" x14ac:dyDescent="0.45">
      <c r="K4770"/>
      <c r="S4770"/>
      <c r="T4770"/>
      <c r="U4770"/>
      <c r="V4770"/>
      <c r="W4770"/>
      <c r="X4770"/>
      <c r="Y4770"/>
      <c r="Z4770"/>
      <c r="AA4770"/>
      <c r="AB4770"/>
      <c r="AC4770"/>
    </row>
    <row r="4771" spans="11:29" x14ac:dyDescent="0.45">
      <c r="K4771"/>
      <c r="S4771"/>
      <c r="T4771"/>
      <c r="U4771"/>
      <c r="V4771"/>
      <c r="W4771"/>
      <c r="X4771"/>
      <c r="Y4771"/>
      <c r="Z4771"/>
      <c r="AA4771"/>
      <c r="AB4771"/>
      <c r="AC4771"/>
    </row>
    <row r="4772" spans="11:29" x14ac:dyDescent="0.45">
      <c r="K4772"/>
      <c r="S4772"/>
      <c r="T4772"/>
      <c r="U4772"/>
      <c r="V4772"/>
      <c r="W4772"/>
      <c r="X4772"/>
      <c r="Y4772"/>
      <c r="Z4772"/>
      <c r="AA4772"/>
      <c r="AB4772"/>
      <c r="AC4772"/>
    </row>
    <row r="4773" spans="11:29" x14ac:dyDescent="0.45">
      <c r="K4773"/>
      <c r="S4773"/>
      <c r="T4773"/>
      <c r="U4773"/>
      <c r="V4773"/>
      <c r="W4773"/>
      <c r="X4773"/>
      <c r="Y4773"/>
      <c r="Z4773"/>
      <c r="AA4773"/>
      <c r="AB4773"/>
      <c r="AC4773"/>
    </row>
    <row r="4774" spans="11:29" x14ac:dyDescent="0.45">
      <c r="K4774"/>
      <c r="S4774"/>
      <c r="T4774"/>
      <c r="U4774"/>
      <c r="V4774"/>
      <c r="W4774"/>
      <c r="X4774"/>
      <c r="Y4774"/>
      <c r="Z4774"/>
      <c r="AA4774"/>
      <c r="AB4774"/>
      <c r="AC4774"/>
    </row>
    <row r="4775" spans="11:29" x14ac:dyDescent="0.45">
      <c r="K4775"/>
      <c r="S4775"/>
      <c r="T4775"/>
      <c r="U4775"/>
      <c r="V4775"/>
      <c r="W4775"/>
      <c r="X4775"/>
      <c r="Y4775"/>
      <c r="Z4775"/>
      <c r="AA4775"/>
      <c r="AB4775"/>
      <c r="AC4775"/>
    </row>
    <row r="4776" spans="11:29" x14ac:dyDescent="0.45">
      <c r="K4776"/>
      <c r="S4776"/>
      <c r="T4776"/>
      <c r="U4776"/>
      <c r="V4776"/>
      <c r="W4776"/>
      <c r="X4776"/>
      <c r="Y4776"/>
      <c r="Z4776"/>
      <c r="AA4776"/>
      <c r="AB4776"/>
      <c r="AC4776"/>
    </row>
    <row r="4777" spans="11:29" x14ac:dyDescent="0.45">
      <c r="K4777"/>
      <c r="S4777"/>
      <c r="T4777"/>
      <c r="U4777"/>
      <c r="V4777"/>
      <c r="W4777"/>
      <c r="X4777"/>
      <c r="Y4777"/>
      <c r="Z4777"/>
      <c r="AA4777"/>
      <c r="AB4777"/>
      <c r="AC4777"/>
    </row>
    <row r="4778" spans="11:29" x14ac:dyDescent="0.45">
      <c r="K4778"/>
      <c r="S4778"/>
      <c r="T4778"/>
      <c r="U4778"/>
      <c r="V4778"/>
      <c r="W4778"/>
      <c r="X4778"/>
      <c r="Y4778"/>
      <c r="Z4778"/>
      <c r="AA4778"/>
      <c r="AB4778"/>
      <c r="AC4778"/>
    </row>
    <row r="4779" spans="11:29" x14ac:dyDescent="0.45">
      <c r="K4779"/>
      <c r="S4779"/>
      <c r="T4779"/>
      <c r="U4779"/>
      <c r="V4779"/>
      <c r="W4779"/>
      <c r="X4779"/>
      <c r="Y4779"/>
      <c r="Z4779"/>
      <c r="AA4779"/>
      <c r="AB4779"/>
      <c r="AC4779"/>
    </row>
    <row r="4780" spans="11:29" x14ac:dyDescent="0.45">
      <c r="K4780"/>
      <c r="S4780"/>
      <c r="T4780"/>
      <c r="U4780"/>
      <c r="V4780"/>
      <c r="W4780"/>
      <c r="X4780"/>
      <c r="Y4780"/>
      <c r="Z4780"/>
      <c r="AA4780"/>
      <c r="AB4780"/>
      <c r="AC4780"/>
    </row>
    <row r="4781" spans="11:29" x14ac:dyDescent="0.45">
      <c r="K4781"/>
      <c r="S4781"/>
      <c r="T4781"/>
      <c r="U4781"/>
      <c r="V4781"/>
      <c r="W4781"/>
      <c r="X4781"/>
      <c r="Y4781"/>
      <c r="Z4781"/>
      <c r="AA4781"/>
      <c r="AB4781"/>
      <c r="AC4781"/>
    </row>
    <row r="4782" spans="11:29" x14ac:dyDescent="0.45">
      <c r="K4782"/>
      <c r="S4782"/>
      <c r="T4782"/>
      <c r="U4782"/>
      <c r="V4782"/>
      <c r="W4782"/>
      <c r="X4782"/>
      <c r="Y4782"/>
      <c r="Z4782"/>
      <c r="AA4782"/>
      <c r="AB4782"/>
      <c r="AC4782"/>
    </row>
    <row r="4783" spans="11:29" x14ac:dyDescent="0.45">
      <c r="K4783"/>
      <c r="S4783"/>
      <c r="T4783"/>
      <c r="U4783"/>
      <c r="V4783"/>
      <c r="W4783"/>
      <c r="X4783"/>
      <c r="Y4783"/>
      <c r="Z4783"/>
      <c r="AA4783"/>
      <c r="AB4783"/>
      <c r="AC4783"/>
    </row>
    <row r="4784" spans="11:29" x14ac:dyDescent="0.45">
      <c r="K4784"/>
      <c r="S4784"/>
      <c r="T4784"/>
      <c r="U4784"/>
      <c r="V4784"/>
      <c r="W4784"/>
      <c r="X4784"/>
      <c r="Y4784"/>
      <c r="Z4784"/>
      <c r="AA4784"/>
      <c r="AB4784"/>
      <c r="AC4784"/>
    </row>
    <row r="4785" spans="11:29" x14ac:dyDescent="0.45">
      <c r="K4785"/>
      <c r="S4785"/>
      <c r="T4785"/>
      <c r="U4785"/>
      <c r="V4785"/>
      <c r="W4785"/>
      <c r="X4785"/>
      <c r="Y4785"/>
      <c r="Z4785"/>
      <c r="AA4785"/>
      <c r="AB4785"/>
      <c r="AC4785"/>
    </row>
    <row r="4786" spans="11:29" x14ac:dyDescent="0.45">
      <c r="K4786"/>
      <c r="S4786"/>
      <c r="T4786"/>
      <c r="U4786"/>
      <c r="V4786"/>
      <c r="W4786"/>
      <c r="X4786"/>
      <c r="Y4786"/>
      <c r="Z4786"/>
      <c r="AA4786"/>
      <c r="AB4786"/>
      <c r="AC4786"/>
    </row>
    <row r="4787" spans="11:29" x14ac:dyDescent="0.45">
      <c r="K4787"/>
      <c r="S4787"/>
      <c r="T4787"/>
      <c r="U4787"/>
      <c r="V4787"/>
      <c r="W4787"/>
      <c r="X4787"/>
      <c r="Y4787"/>
      <c r="Z4787"/>
      <c r="AA4787"/>
      <c r="AB4787"/>
      <c r="AC4787"/>
    </row>
    <row r="4788" spans="11:29" x14ac:dyDescent="0.45">
      <c r="K4788"/>
      <c r="S4788"/>
      <c r="T4788"/>
      <c r="U4788"/>
      <c r="V4788"/>
      <c r="W4788"/>
      <c r="X4788"/>
      <c r="Y4788"/>
      <c r="Z4788"/>
      <c r="AA4788"/>
      <c r="AB4788"/>
      <c r="AC4788"/>
    </row>
    <row r="4789" spans="11:29" x14ac:dyDescent="0.45">
      <c r="K4789"/>
      <c r="S4789"/>
      <c r="T4789"/>
      <c r="U4789"/>
      <c r="V4789"/>
      <c r="W4789"/>
      <c r="X4789"/>
      <c r="Y4789"/>
      <c r="Z4789"/>
      <c r="AA4789"/>
      <c r="AB4789"/>
      <c r="AC4789"/>
    </row>
    <row r="4790" spans="11:29" x14ac:dyDescent="0.45">
      <c r="K4790"/>
      <c r="S4790"/>
      <c r="T4790"/>
      <c r="U4790"/>
      <c r="V4790"/>
      <c r="W4790"/>
      <c r="X4790"/>
      <c r="Y4790"/>
      <c r="Z4790"/>
      <c r="AA4790"/>
      <c r="AB4790"/>
      <c r="AC4790"/>
    </row>
    <row r="4791" spans="11:29" x14ac:dyDescent="0.45">
      <c r="K4791"/>
      <c r="S4791"/>
      <c r="T4791"/>
      <c r="U4791"/>
      <c r="V4791"/>
      <c r="W4791"/>
      <c r="X4791"/>
      <c r="Y4791"/>
      <c r="Z4791"/>
      <c r="AA4791"/>
      <c r="AB4791"/>
      <c r="AC4791"/>
    </row>
    <row r="4792" spans="11:29" x14ac:dyDescent="0.45">
      <c r="K4792"/>
      <c r="S4792"/>
      <c r="T4792"/>
      <c r="U4792"/>
      <c r="V4792"/>
      <c r="W4792"/>
      <c r="X4792"/>
      <c r="Y4792"/>
      <c r="Z4792"/>
      <c r="AA4792"/>
      <c r="AB4792"/>
      <c r="AC4792"/>
    </row>
    <row r="4793" spans="11:29" x14ac:dyDescent="0.45">
      <c r="K4793"/>
      <c r="S4793"/>
      <c r="T4793"/>
      <c r="U4793"/>
      <c r="V4793"/>
      <c r="W4793"/>
      <c r="X4793"/>
      <c r="Y4793"/>
      <c r="Z4793"/>
      <c r="AA4793"/>
      <c r="AB4793"/>
      <c r="AC4793"/>
    </row>
    <row r="4794" spans="11:29" x14ac:dyDescent="0.45">
      <c r="K4794"/>
      <c r="S4794"/>
      <c r="T4794"/>
      <c r="U4794"/>
      <c r="V4794"/>
      <c r="W4794"/>
      <c r="X4794"/>
      <c r="Y4794"/>
      <c r="Z4794"/>
      <c r="AA4794"/>
      <c r="AB4794"/>
      <c r="AC4794"/>
    </row>
    <row r="4795" spans="11:29" x14ac:dyDescent="0.45">
      <c r="K4795"/>
      <c r="S4795"/>
      <c r="T4795"/>
      <c r="U4795"/>
      <c r="V4795"/>
      <c r="W4795"/>
      <c r="X4795"/>
      <c r="Y4795"/>
      <c r="Z4795"/>
      <c r="AA4795"/>
      <c r="AB4795"/>
      <c r="AC4795"/>
    </row>
    <row r="4796" spans="11:29" x14ac:dyDescent="0.45">
      <c r="K4796"/>
      <c r="S4796"/>
      <c r="T4796"/>
      <c r="U4796"/>
      <c r="V4796"/>
      <c r="W4796"/>
      <c r="X4796"/>
      <c r="Y4796"/>
      <c r="Z4796"/>
      <c r="AA4796"/>
      <c r="AB4796"/>
      <c r="AC4796"/>
    </row>
    <row r="4797" spans="11:29" x14ac:dyDescent="0.45">
      <c r="K4797"/>
      <c r="S4797"/>
      <c r="T4797"/>
      <c r="U4797"/>
      <c r="V4797"/>
      <c r="W4797"/>
      <c r="X4797"/>
      <c r="Y4797"/>
      <c r="Z4797"/>
      <c r="AA4797"/>
      <c r="AB4797"/>
      <c r="AC4797"/>
    </row>
    <row r="4798" spans="11:29" x14ac:dyDescent="0.45">
      <c r="K4798"/>
      <c r="S4798"/>
      <c r="T4798"/>
      <c r="U4798"/>
      <c r="V4798"/>
      <c r="W4798"/>
      <c r="X4798"/>
      <c r="Y4798"/>
      <c r="Z4798"/>
      <c r="AA4798"/>
      <c r="AB4798"/>
      <c r="AC4798"/>
    </row>
    <row r="4799" spans="11:29" x14ac:dyDescent="0.45">
      <c r="K4799"/>
      <c r="S4799"/>
      <c r="T4799"/>
      <c r="U4799"/>
      <c r="V4799"/>
      <c r="W4799"/>
      <c r="X4799"/>
      <c r="Y4799"/>
      <c r="Z4799"/>
      <c r="AA4799"/>
      <c r="AB4799"/>
      <c r="AC4799"/>
    </row>
    <row r="4800" spans="11:29" x14ac:dyDescent="0.45">
      <c r="K4800"/>
      <c r="S4800"/>
      <c r="T4800"/>
      <c r="U4800"/>
      <c r="V4800"/>
      <c r="W4800"/>
      <c r="X4800"/>
      <c r="Y4800"/>
      <c r="Z4800"/>
      <c r="AA4800"/>
      <c r="AB4800"/>
      <c r="AC4800"/>
    </row>
    <row r="4801" spans="11:29" x14ac:dyDescent="0.45">
      <c r="K4801"/>
      <c r="S4801"/>
      <c r="T4801"/>
      <c r="U4801"/>
      <c r="V4801"/>
      <c r="W4801"/>
      <c r="X4801"/>
      <c r="Y4801"/>
      <c r="Z4801"/>
      <c r="AA4801"/>
      <c r="AB4801"/>
      <c r="AC4801"/>
    </row>
    <row r="4802" spans="11:29" x14ac:dyDescent="0.45">
      <c r="K4802"/>
      <c r="S4802"/>
      <c r="T4802"/>
      <c r="U4802"/>
      <c r="V4802"/>
      <c r="W4802"/>
      <c r="X4802"/>
      <c r="Y4802"/>
      <c r="Z4802"/>
      <c r="AA4802"/>
      <c r="AB4802"/>
      <c r="AC4802"/>
    </row>
    <row r="4803" spans="11:29" x14ac:dyDescent="0.45">
      <c r="K4803"/>
      <c r="S4803"/>
      <c r="T4803"/>
      <c r="U4803"/>
      <c r="V4803"/>
      <c r="W4803"/>
      <c r="X4803"/>
      <c r="Y4803"/>
      <c r="Z4803"/>
      <c r="AA4803"/>
      <c r="AB4803"/>
      <c r="AC4803"/>
    </row>
    <row r="4804" spans="11:29" x14ac:dyDescent="0.45">
      <c r="K4804"/>
      <c r="S4804"/>
      <c r="T4804"/>
      <c r="U4804"/>
      <c r="V4804"/>
      <c r="W4804"/>
      <c r="X4804"/>
      <c r="Y4804"/>
      <c r="Z4804"/>
      <c r="AA4804"/>
      <c r="AB4804"/>
      <c r="AC4804"/>
    </row>
    <row r="4805" spans="11:29" x14ac:dyDescent="0.45">
      <c r="K4805"/>
      <c r="S4805"/>
      <c r="T4805"/>
      <c r="U4805"/>
      <c r="V4805"/>
      <c r="W4805"/>
      <c r="X4805"/>
      <c r="Y4805"/>
      <c r="Z4805"/>
      <c r="AA4805"/>
      <c r="AB4805"/>
      <c r="AC4805"/>
    </row>
    <row r="4806" spans="11:29" x14ac:dyDescent="0.45">
      <c r="K4806"/>
      <c r="S4806"/>
      <c r="T4806"/>
      <c r="U4806"/>
      <c r="V4806"/>
      <c r="W4806"/>
      <c r="X4806"/>
      <c r="Y4806"/>
      <c r="Z4806"/>
      <c r="AA4806"/>
      <c r="AB4806"/>
      <c r="AC4806"/>
    </row>
    <row r="4807" spans="11:29" x14ac:dyDescent="0.45">
      <c r="K4807"/>
      <c r="S4807"/>
      <c r="T4807"/>
      <c r="U4807"/>
      <c r="V4807"/>
      <c r="W4807"/>
      <c r="X4807"/>
      <c r="Y4807"/>
      <c r="Z4807"/>
      <c r="AA4807"/>
      <c r="AB4807"/>
      <c r="AC4807"/>
    </row>
    <row r="4808" spans="11:29" x14ac:dyDescent="0.45">
      <c r="K4808"/>
      <c r="S4808"/>
      <c r="T4808"/>
      <c r="U4808"/>
      <c r="V4808"/>
      <c r="W4808"/>
      <c r="X4808"/>
      <c r="Y4808"/>
      <c r="Z4808"/>
      <c r="AA4808"/>
      <c r="AB4808"/>
      <c r="AC4808"/>
    </row>
    <row r="4809" spans="11:29" x14ac:dyDescent="0.45">
      <c r="K4809"/>
      <c r="S4809"/>
      <c r="T4809"/>
      <c r="U4809"/>
      <c r="V4809"/>
      <c r="W4809"/>
      <c r="X4809"/>
      <c r="Y4809"/>
      <c r="Z4809"/>
      <c r="AA4809"/>
      <c r="AB4809"/>
      <c r="AC4809"/>
    </row>
    <row r="4810" spans="11:29" x14ac:dyDescent="0.45">
      <c r="K4810"/>
      <c r="S4810"/>
      <c r="T4810"/>
      <c r="U4810"/>
      <c r="V4810"/>
      <c r="W4810"/>
      <c r="X4810"/>
      <c r="Y4810"/>
      <c r="Z4810"/>
      <c r="AA4810"/>
      <c r="AB4810"/>
      <c r="AC4810"/>
    </row>
    <row r="4811" spans="11:29" x14ac:dyDescent="0.45">
      <c r="K4811"/>
      <c r="S4811"/>
      <c r="T4811"/>
      <c r="U4811"/>
      <c r="V4811"/>
      <c r="W4811"/>
      <c r="X4811"/>
      <c r="Y4811"/>
      <c r="Z4811"/>
      <c r="AA4811"/>
      <c r="AB4811"/>
      <c r="AC4811"/>
    </row>
    <row r="4812" spans="11:29" x14ac:dyDescent="0.45">
      <c r="K4812"/>
      <c r="S4812"/>
      <c r="T4812"/>
      <c r="U4812"/>
      <c r="V4812"/>
      <c r="W4812"/>
      <c r="X4812"/>
      <c r="Y4812"/>
      <c r="Z4812"/>
      <c r="AA4812"/>
      <c r="AB4812"/>
      <c r="AC4812"/>
    </row>
    <row r="4813" spans="11:29" x14ac:dyDescent="0.45">
      <c r="K4813"/>
      <c r="S4813"/>
      <c r="T4813"/>
      <c r="U4813"/>
      <c r="V4813"/>
      <c r="W4813"/>
      <c r="X4813"/>
      <c r="Y4813"/>
      <c r="Z4813"/>
      <c r="AA4813"/>
      <c r="AB4813"/>
      <c r="AC4813"/>
    </row>
    <row r="4814" spans="11:29" x14ac:dyDescent="0.45">
      <c r="K4814"/>
      <c r="S4814"/>
      <c r="T4814"/>
      <c r="U4814"/>
      <c r="V4814"/>
      <c r="W4814"/>
      <c r="X4814"/>
      <c r="Y4814"/>
      <c r="Z4814"/>
      <c r="AA4814"/>
      <c r="AB4814"/>
      <c r="AC4814"/>
    </row>
    <row r="4815" spans="11:29" x14ac:dyDescent="0.45">
      <c r="K4815"/>
      <c r="S4815"/>
      <c r="T4815"/>
      <c r="U4815"/>
      <c r="V4815"/>
      <c r="W4815"/>
      <c r="X4815"/>
      <c r="Y4815"/>
      <c r="Z4815"/>
      <c r="AA4815"/>
      <c r="AB4815"/>
      <c r="AC4815"/>
    </row>
    <row r="4816" spans="11:29" x14ac:dyDescent="0.45">
      <c r="K4816"/>
      <c r="S4816"/>
      <c r="T4816"/>
      <c r="U4816"/>
      <c r="V4816"/>
      <c r="W4816"/>
      <c r="X4816"/>
      <c r="Y4816"/>
      <c r="Z4816"/>
      <c r="AA4816"/>
      <c r="AB4816"/>
      <c r="AC4816"/>
    </row>
    <row r="4817" spans="11:29" x14ac:dyDescent="0.45">
      <c r="K4817"/>
      <c r="S4817"/>
      <c r="T4817"/>
      <c r="U4817"/>
      <c r="V4817"/>
      <c r="W4817"/>
      <c r="X4817"/>
      <c r="Y4817"/>
      <c r="Z4817"/>
      <c r="AA4817"/>
      <c r="AB4817"/>
      <c r="AC4817"/>
    </row>
    <row r="4818" spans="11:29" x14ac:dyDescent="0.45">
      <c r="K4818"/>
      <c r="S4818"/>
      <c r="T4818"/>
      <c r="U4818"/>
      <c r="V4818"/>
      <c r="W4818"/>
      <c r="X4818"/>
      <c r="Y4818"/>
      <c r="Z4818"/>
      <c r="AA4818"/>
      <c r="AB4818"/>
      <c r="AC4818"/>
    </row>
    <row r="4819" spans="11:29" x14ac:dyDescent="0.45">
      <c r="K4819"/>
      <c r="S4819"/>
      <c r="T4819"/>
      <c r="U4819"/>
      <c r="V4819"/>
      <c r="W4819"/>
      <c r="X4819"/>
      <c r="Y4819"/>
      <c r="Z4819"/>
      <c r="AA4819"/>
      <c r="AB4819"/>
      <c r="AC4819"/>
    </row>
    <row r="4820" spans="11:29" x14ac:dyDescent="0.45">
      <c r="K4820"/>
      <c r="S4820"/>
      <c r="T4820"/>
      <c r="U4820"/>
      <c r="V4820"/>
      <c r="W4820"/>
      <c r="X4820"/>
      <c r="Y4820"/>
      <c r="Z4820"/>
      <c r="AA4820"/>
      <c r="AB4820"/>
      <c r="AC4820"/>
    </row>
    <row r="4821" spans="11:29" x14ac:dyDescent="0.45">
      <c r="K4821"/>
      <c r="S4821"/>
      <c r="T4821"/>
      <c r="U4821"/>
      <c r="V4821"/>
      <c r="W4821"/>
      <c r="X4821"/>
      <c r="Y4821"/>
      <c r="Z4821"/>
      <c r="AA4821"/>
      <c r="AB4821"/>
      <c r="AC4821"/>
    </row>
    <row r="4822" spans="11:29" x14ac:dyDescent="0.45">
      <c r="K4822"/>
      <c r="S4822"/>
      <c r="T4822"/>
      <c r="U4822"/>
      <c r="V4822"/>
      <c r="W4822"/>
      <c r="X4822"/>
      <c r="Y4822"/>
      <c r="Z4822"/>
      <c r="AA4822"/>
      <c r="AB4822"/>
      <c r="AC4822"/>
    </row>
    <row r="4823" spans="11:29" x14ac:dyDescent="0.45">
      <c r="K4823"/>
      <c r="S4823"/>
      <c r="T4823"/>
      <c r="U4823"/>
      <c r="V4823"/>
      <c r="W4823"/>
      <c r="X4823"/>
      <c r="Y4823"/>
      <c r="Z4823"/>
      <c r="AA4823"/>
      <c r="AB4823"/>
      <c r="AC4823"/>
    </row>
    <row r="4824" spans="11:29" x14ac:dyDescent="0.45">
      <c r="K4824"/>
      <c r="S4824"/>
      <c r="T4824"/>
      <c r="U4824"/>
      <c r="V4824"/>
      <c r="W4824"/>
      <c r="X4824"/>
      <c r="Y4824"/>
      <c r="Z4824"/>
      <c r="AA4824"/>
      <c r="AB4824"/>
      <c r="AC4824"/>
    </row>
    <row r="4825" spans="11:29" x14ac:dyDescent="0.45">
      <c r="K4825"/>
      <c r="S4825"/>
      <c r="T4825"/>
      <c r="U4825"/>
      <c r="V4825"/>
      <c r="W4825"/>
      <c r="X4825"/>
      <c r="Y4825"/>
      <c r="Z4825"/>
      <c r="AA4825"/>
      <c r="AB4825"/>
      <c r="AC4825"/>
    </row>
    <row r="4826" spans="11:29" x14ac:dyDescent="0.45">
      <c r="K4826"/>
      <c r="S4826"/>
      <c r="T4826"/>
      <c r="U4826"/>
      <c r="V4826"/>
      <c r="W4826"/>
      <c r="X4826"/>
      <c r="Y4826"/>
      <c r="Z4826"/>
      <c r="AA4826"/>
      <c r="AB4826"/>
      <c r="AC4826"/>
    </row>
    <row r="4827" spans="11:29" x14ac:dyDescent="0.45">
      <c r="K4827"/>
      <c r="S4827"/>
      <c r="T4827"/>
      <c r="U4827"/>
      <c r="V4827"/>
      <c r="W4827"/>
      <c r="X4827"/>
      <c r="Y4827"/>
      <c r="Z4827"/>
      <c r="AA4827"/>
      <c r="AB4827"/>
      <c r="AC4827"/>
    </row>
    <row r="4828" spans="11:29" x14ac:dyDescent="0.45">
      <c r="K4828"/>
      <c r="S4828"/>
      <c r="T4828"/>
      <c r="U4828"/>
      <c r="V4828"/>
      <c r="W4828"/>
      <c r="X4828"/>
      <c r="Y4828"/>
      <c r="Z4828"/>
      <c r="AA4828"/>
      <c r="AB4828"/>
      <c r="AC4828"/>
    </row>
    <row r="4829" spans="11:29" x14ac:dyDescent="0.45">
      <c r="K4829"/>
      <c r="S4829"/>
      <c r="T4829"/>
      <c r="U4829"/>
      <c r="V4829"/>
      <c r="W4829"/>
      <c r="X4829"/>
      <c r="Y4829"/>
      <c r="Z4829"/>
      <c r="AA4829"/>
      <c r="AB4829"/>
      <c r="AC4829"/>
    </row>
    <row r="4830" spans="11:29" x14ac:dyDescent="0.45">
      <c r="K4830"/>
      <c r="S4830"/>
      <c r="T4830"/>
      <c r="U4830"/>
      <c r="V4830"/>
      <c r="W4830"/>
      <c r="X4830"/>
      <c r="Y4830"/>
      <c r="Z4830"/>
      <c r="AA4830"/>
      <c r="AB4830"/>
      <c r="AC4830"/>
    </row>
    <row r="4831" spans="11:29" x14ac:dyDescent="0.45">
      <c r="K4831"/>
      <c r="S4831"/>
      <c r="T4831"/>
      <c r="U4831"/>
      <c r="V4831"/>
      <c r="W4831"/>
      <c r="X4831"/>
      <c r="Y4831"/>
      <c r="Z4831"/>
      <c r="AA4831"/>
      <c r="AB4831"/>
      <c r="AC4831"/>
    </row>
    <row r="4832" spans="11:29" x14ac:dyDescent="0.45">
      <c r="K4832"/>
      <c r="S4832"/>
      <c r="T4832"/>
      <c r="U4832"/>
      <c r="V4832"/>
      <c r="W4832"/>
      <c r="X4832"/>
      <c r="Y4832"/>
      <c r="Z4832"/>
      <c r="AA4832"/>
      <c r="AB4832"/>
      <c r="AC4832"/>
    </row>
    <row r="4833" spans="11:29" x14ac:dyDescent="0.45">
      <c r="K4833"/>
      <c r="S4833"/>
      <c r="T4833"/>
      <c r="U4833"/>
      <c r="V4833"/>
      <c r="W4833"/>
      <c r="X4833"/>
      <c r="Y4833"/>
      <c r="Z4833"/>
      <c r="AA4833"/>
      <c r="AB4833"/>
      <c r="AC4833"/>
    </row>
    <row r="4834" spans="11:29" x14ac:dyDescent="0.45">
      <c r="K4834"/>
      <c r="S4834"/>
      <c r="T4834"/>
      <c r="U4834"/>
      <c r="V4834"/>
      <c r="W4834"/>
      <c r="X4834"/>
      <c r="Y4834"/>
      <c r="Z4834"/>
      <c r="AA4834"/>
      <c r="AB4834"/>
      <c r="AC4834"/>
    </row>
    <row r="4835" spans="11:29" x14ac:dyDescent="0.45">
      <c r="K4835"/>
      <c r="S4835"/>
      <c r="T4835"/>
      <c r="U4835"/>
      <c r="V4835"/>
      <c r="W4835"/>
      <c r="X4835"/>
      <c r="Y4835"/>
      <c r="Z4835"/>
      <c r="AA4835"/>
      <c r="AB4835"/>
      <c r="AC4835"/>
    </row>
    <row r="4836" spans="11:29" x14ac:dyDescent="0.45">
      <c r="K4836"/>
      <c r="S4836"/>
      <c r="T4836"/>
      <c r="U4836"/>
      <c r="V4836"/>
      <c r="W4836"/>
      <c r="X4836"/>
      <c r="Y4836"/>
      <c r="Z4836"/>
      <c r="AA4836"/>
      <c r="AB4836"/>
      <c r="AC4836"/>
    </row>
    <row r="4837" spans="11:29" x14ac:dyDescent="0.45">
      <c r="K4837"/>
      <c r="S4837"/>
      <c r="T4837"/>
      <c r="U4837"/>
      <c r="V4837"/>
      <c r="W4837"/>
      <c r="X4837"/>
      <c r="Y4837"/>
      <c r="Z4837"/>
      <c r="AA4837"/>
      <c r="AB4837"/>
      <c r="AC4837"/>
    </row>
    <row r="4838" spans="11:29" x14ac:dyDescent="0.45">
      <c r="K4838"/>
      <c r="S4838"/>
      <c r="T4838"/>
      <c r="U4838"/>
      <c r="V4838"/>
      <c r="W4838"/>
      <c r="X4838"/>
      <c r="Y4838"/>
      <c r="Z4838"/>
      <c r="AA4838"/>
      <c r="AB4838"/>
      <c r="AC4838"/>
    </row>
    <row r="4839" spans="11:29" x14ac:dyDescent="0.45">
      <c r="K4839"/>
      <c r="S4839"/>
      <c r="T4839"/>
      <c r="U4839"/>
      <c r="V4839"/>
      <c r="W4839"/>
      <c r="X4839"/>
      <c r="Y4839"/>
      <c r="Z4839"/>
      <c r="AA4839"/>
      <c r="AB4839"/>
      <c r="AC4839"/>
    </row>
    <row r="4840" spans="11:29" x14ac:dyDescent="0.45">
      <c r="K4840"/>
      <c r="S4840"/>
      <c r="T4840"/>
      <c r="U4840"/>
      <c r="V4840"/>
      <c r="W4840"/>
      <c r="X4840"/>
      <c r="Y4840"/>
      <c r="Z4840"/>
      <c r="AA4840"/>
      <c r="AB4840"/>
      <c r="AC4840"/>
    </row>
    <row r="4841" spans="11:29" x14ac:dyDescent="0.45">
      <c r="K4841"/>
      <c r="S4841"/>
      <c r="T4841"/>
      <c r="U4841"/>
      <c r="V4841"/>
      <c r="W4841"/>
      <c r="X4841"/>
      <c r="Y4841"/>
      <c r="Z4841"/>
      <c r="AA4841"/>
      <c r="AB4841"/>
      <c r="AC4841"/>
    </row>
    <row r="4842" spans="11:29" x14ac:dyDescent="0.45">
      <c r="K4842"/>
      <c r="S4842"/>
      <c r="T4842"/>
      <c r="U4842"/>
      <c r="V4842"/>
      <c r="W4842"/>
      <c r="X4842"/>
      <c r="Y4842"/>
      <c r="Z4842"/>
      <c r="AA4842"/>
      <c r="AB4842"/>
      <c r="AC4842"/>
    </row>
    <row r="4843" spans="11:29" x14ac:dyDescent="0.45">
      <c r="K4843"/>
      <c r="S4843"/>
      <c r="T4843"/>
      <c r="U4843"/>
      <c r="V4843"/>
      <c r="W4843"/>
      <c r="X4843"/>
      <c r="Y4843"/>
      <c r="Z4843"/>
      <c r="AA4843"/>
      <c r="AB4843"/>
      <c r="AC4843"/>
    </row>
    <row r="4844" spans="11:29" x14ac:dyDescent="0.45">
      <c r="K4844"/>
      <c r="S4844"/>
      <c r="T4844"/>
      <c r="U4844"/>
      <c r="V4844"/>
      <c r="W4844"/>
      <c r="X4844"/>
      <c r="Y4844"/>
      <c r="Z4844"/>
      <c r="AA4844"/>
      <c r="AB4844"/>
      <c r="AC4844"/>
    </row>
    <row r="4845" spans="11:29" x14ac:dyDescent="0.45">
      <c r="K4845"/>
      <c r="S4845"/>
      <c r="T4845"/>
      <c r="U4845"/>
      <c r="V4845"/>
      <c r="W4845"/>
      <c r="X4845"/>
      <c r="Y4845"/>
      <c r="Z4845"/>
      <c r="AA4845"/>
      <c r="AB4845"/>
      <c r="AC4845"/>
    </row>
    <row r="4846" spans="11:29" x14ac:dyDescent="0.45">
      <c r="K4846"/>
      <c r="S4846"/>
      <c r="T4846"/>
      <c r="U4846"/>
      <c r="V4846"/>
      <c r="W4846"/>
      <c r="X4846"/>
      <c r="Y4846"/>
      <c r="Z4846"/>
      <c r="AA4846"/>
      <c r="AB4846"/>
      <c r="AC4846"/>
    </row>
    <row r="4847" spans="11:29" x14ac:dyDescent="0.45">
      <c r="K4847"/>
      <c r="S4847"/>
      <c r="T4847"/>
      <c r="U4847"/>
      <c r="V4847"/>
      <c r="W4847"/>
      <c r="X4847"/>
      <c r="Y4847"/>
      <c r="Z4847"/>
      <c r="AA4847"/>
      <c r="AB4847"/>
      <c r="AC4847"/>
    </row>
    <row r="4848" spans="11:29" x14ac:dyDescent="0.45">
      <c r="K4848"/>
      <c r="S4848"/>
      <c r="T4848"/>
      <c r="U4848"/>
      <c r="V4848"/>
      <c r="W4848"/>
      <c r="X4848"/>
      <c r="Y4848"/>
      <c r="Z4848"/>
      <c r="AA4848"/>
      <c r="AB4848"/>
      <c r="AC4848"/>
    </row>
    <row r="4849" spans="11:29" x14ac:dyDescent="0.45">
      <c r="K4849"/>
      <c r="S4849"/>
      <c r="T4849"/>
      <c r="U4849"/>
      <c r="V4849"/>
      <c r="W4849"/>
      <c r="X4849"/>
      <c r="Y4849"/>
      <c r="Z4849"/>
      <c r="AA4849"/>
      <c r="AB4849"/>
      <c r="AC4849"/>
    </row>
    <row r="4850" spans="11:29" x14ac:dyDescent="0.45">
      <c r="K4850"/>
      <c r="S4850"/>
      <c r="T4850"/>
      <c r="U4850"/>
      <c r="V4850"/>
      <c r="W4850"/>
      <c r="X4850"/>
      <c r="Y4850"/>
      <c r="Z4850"/>
      <c r="AA4850"/>
      <c r="AB4850"/>
      <c r="AC4850"/>
    </row>
    <row r="4851" spans="11:29" x14ac:dyDescent="0.45">
      <c r="K4851"/>
      <c r="S4851"/>
      <c r="T4851"/>
      <c r="U4851"/>
      <c r="V4851"/>
      <c r="W4851"/>
      <c r="X4851"/>
      <c r="Y4851"/>
      <c r="Z4851"/>
      <c r="AA4851"/>
      <c r="AB4851"/>
      <c r="AC4851"/>
    </row>
    <row r="4852" spans="11:29" x14ac:dyDescent="0.45">
      <c r="K4852"/>
      <c r="S4852"/>
      <c r="T4852"/>
      <c r="U4852"/>
      <c r="V4852"/>
      <c r="W4852"/>
      <c r="X4852"/>
      <c r="Y4852"/>
      <c r="Z4852"/>
      <c r="AA4852"/>
      <c r="AB4852"/>
      <c r="AC4852"/>
    </row>
    <row r="4853" spans="11:29" x14ac:dyDescent="0.45">
      <c r="K4853"/>
      <c r="S4853"/>
      <c r="T4853"/>
      <c r="U4853"/>
      <c r="V4853"/>
      <c r="W4853"/>
      <c r="X4853"/>
      <c r="Y4853"/>
      <c r="Z4853"/>
      <c r="AA4853"/>
      <c r="AB4853"/>
      <c r="AC4853"/>
    </row>
    <row r="4854" spans="11:29" x14ac:dyDescent="0.45">
      <c r="K4854"/>
      <c r="S4854"/>
      <c r="T4854"/>
      <c r="U4854"/>
      <c r="V4854"/>
      <c r="W4854"/>
      <c r="X4854"/>
      <c r="Y4854"/>
      <c r="Z4854"/>
      <c r="AA4854"/>
      <c r="AB4854"/>
      <c r="AC4854"/>
    </row>
    <row r="4855" spans="11:29" x14ac:dyDescent="0.45">
      <c r="K4855"/>
      <c r="S4855"/>
      <c r="T4855"/>
      <c r="U4855"/>
      <c r="V4855"/>
      <c r="W4855"/>
      <c r="X4855"/>
      <c r="Y4855"/>
      <c r="Z4855"/>
      <c r="AA4855"/>
      <c r="AB4855"/>
      <c r="AC4855"/>
    </row>
    <row r="4856" spans="11:29" x14ac:dyDescent="0.45">
      <c r="K4856"/>
      <c r="S4856"/>
      <c r="T4856"/>
      <c r="U4856"/>
      <c r="V4856"/>
      <c r="W4856"/>
      <c r="X4856"/>
      <c r="Y4856"/>
      <c r="Z4856"/>
      <c r="AA4856"/>
      <c r="AB4856"/>
      <c r="AC4856"/>
    </row>
    <row r="4857" spans="11:29" x14ac:dyDescent="0.45">
      <c r="K4857"/>
      <c r="S4857"/>
      <c r="T4857"/>
      <c r="U4857"/>
      <c r="V4857"/>
      <c r="W4857"/>
      <c r="X4857"/>
      <c r="Y4857"/>
      <c r="Z4857"/>
      <c r="AA4857"/>
      <c r="AB4857"/>
      <c r="AC4857"/>
    </row>
    <row r="4858" spans="11:29" x14ac:dyDescent="0.45">
      <c r="K4858"/>
      <c r="S4858"/>
      <c r="T4858"/>
      <c r="U4858"/>
      <c r="V4858"/>
      <c r="W4858"/>
      <c r="X4858"/>
      <c r="Y4858"/>
      <c r="Z4858"/>
      <c r="AA4858"/>
      <c r="AB4858"/>
      <c r="AC4858"/>
    </row>
    <row r="4859" spans="11:29" x14ac:dyDescent="0.45">
      <c r="K4859"/>
      <c r="S4859"/>
      <c r="T4859"/>
      <c r="U4859"/>
      <c r="V4859"/>
      <c r="W4859"/>
      <c r="X4859"/>
      <c r="Y4859"/>
      <c r="Z4859"/>
      <c r="AA4859"/>
      <c r="AB4859"/>
      <c r="AC4859"/>
    </row>
    <row r="4860" spans="11:29" x14ac:dyDescent="0.45">
      <c r="K4860"/>
      <c r="S4860"/>
      <c r="T4860"/>
      <c r="U4860"/>
      <c r="V4860"/>
      <c r="W4860"/>
      <c r="X4860"/>
      <c r="Y4860"/>
      <c r="Z4860"/>
      <c r="AA4860"/>
      <c r="AB4860"/>
      <c r="AC4860"/>
    </row>
    <row r="4861" spans="11:29" x14ac:dyDescent="0.45">
      <c r="K4861"/>
      <c r="S4861"/>
      <c r="T4861"/>
      <c r="U4861"/>
      <c r="V4861"/>
      <c r="W4861"/>
      <c r="X4861"/>
      <c r="Y4861"/>
      <c r="Z4861"/>
      <c r="AA4861"/>
      <c r="AB4861"/>
      <c r="AC4861"/>
    </row>
    <row r="4862" spans="11:29" x14ac:dyDescent="0.45">
      <c r="K4862"/>
      <c r="S4862"/>
      <c r="T4862"/>
      <c r="U4862"/>
      <c r="V4862"/>
      <c r="W4862"/>
      <c r="X4862"/>
      <c r="Y4862"/>
      <c r="Z4862"/>
      <c r="AA4862"/>
      <c r="AB4862"/>
      <c r="AC4862"/>
    </row>
    <row r="4863" spans="11:29" x14ac:dyDescent="0.45">
      <c r="K4863"/>
      <c r="S4863"/>
      <c r="T4863"/>
      <c r="U4863"/>
      <c r="V4863"/>
      <c r="W4863"/>
      <c r="X4863"/>
      <c r="Y4863"/>
      <c r="Z4863"/>
      <c r="AA4863"/>
      <c r="AB4863"/>
      <c r="AC4863"/>
    </row>
    <row r="4864" spans="11:29" x14ac:dyDescent="0.45">
      <c r="K4864"/>
      <c r="S4864"/>
      <c r="T4864"/>
      <c r="U4864"/>
      <c r="V4864"/>
      <c r="W4864"/>
      <c r="X4864"/>
      <c r="Y4864"/>
      <c r="Z4864"/>
      <c r="AA4864"/>
      <c r="AB4864"/>
      <c r="AC4864"/>
    </row>
    <row r="4865" spans="11:29" x14ac:dyDescent="0.45">
      <c r="K4865"/>
      <c r="S4865"/>
      <c r="T4865"/>
      <c r="U4865"/>
      <c r="V4865"/>
      <c r="W4865"/>
      <c r="X4865"/>
      <c r="Y4865"/>
      <c r="Z4865"/>
      <c r="AA4865"/>
      <c r="AB4865"/>
      <c r="AC4865"/>
    </row>
    <row r="4866" spans="11:29" x14ac:dyDescent="0.45">
      <c r="K4866"/>
      <c r="S4866"/>
      <c r="T4866"/>
      <c r="U4866"/>
      <c r="V4866"/>
      <c r="W4866"/>
      <c r="X4866"/>
      <c r="Y4866"/>
      <c r="Z4866"/>
      <c r="AA4866"/>
      <c r="AB4866"/>
      <c r="AC4866"/>
    </row>
    <row r="4867" spans="11:29" x14ac:dyDescent="0.45">
      <c r="K4867"/>
      <c r="S4867"/>
      <c r="T4867"/>
      <c r="U4867"/>
      <c r="V4867"/>
      <c r="W4867"/>
      <c r="X4867"/>
      <c r="Y4867"/>
      <c r="Z4867"/>
      <c r="AA4867"/>
      <c r="AB4867"/>
      <c r="AC4867"/>
    </row>
    <row r="4868" spans="11:29" x14ac:dyDescent="0.45">
      <c r="K4868"/>
      <c r="S4868"/>
      <c r="T4868"/>
      <c r="U4868"/>
      <c r="V4868"/>
      <c r="W4868"/>
      <c r="X4868"/>
      <c r="Y4868"/>
      <c r="Z4868"/>
      <c r="AA4868"/>
      <c r="AB4868"/>
      <c r="AC4868"/>
    </row>
    <row r="4869" spans="11:29" x14ac:dyDescent="0.45">
      <c r="K4869"/>
      <c r="S4869"/>
      <c r="T4869"/>
      <c r="U4869"/>
      <c r="V4869"/>
      <c r="W4869"/>
      <c r="X4869"/>
      <c r="Y4869"/>
      <c r="Z4869"/>
      <c r="AA4869"/>
      <c r="AB4869"/>
      <c r="AC4869"/>
    </row>
    <row r="4870" spans="11:29" x14ac:dyDescent="0.45">
      <c r="K4870"/>
      <c r="S4870"/>
      <c r="T4870"/>
      <c r="U4870"/>
      <c r="V4870"/>
      <c r="W4870"/>
      <c r="X4870"/>
      <c r="Y4870"/>
      <c r="Z4870"/>
      <c r="AA4870"/>
      <c r="AB4870"/>
      <c r="AC4870"/>
    </row>
    <row r="4871" spans="11:29" x14ac:dyDescent="0.45">
      <c r="K4871"/>
      <c r="S4871"/>
      <c r="T4871"/>
      <c r="U4871"/>
      <c r="V4871"/>
      <c r="W4871"/>
      <c r="X4871"/>
      <c r="Y4871"/>
      <c r="Z4871"/>
      <c r="AA4871"/>
      <c r="AB4871"/>
      <c r="AC4871"/>
    </row>
    <row r="4872" spans="11:29" x14ac:dyDescent="0.45">
      <c r="K4872"/>
      <c r="S4872"/>
      <c r="T4872"/>
      <c r="U4872"/>
      <c r="V4872"/>
      <c r="W4872"/>
      <c r="X4872"/>
      <c r="Y4872"/>
      <c r="Z4872"/>
      <c r="AA4872"/>
      <c r="AB4872"/>
      <c r="AC4872"/>
    </row>
    <row r="4873" spans="11:29" x14ac:dyDescent="0.45">
      <c r="K4873"/>
      <c r="S4873"/>
      <c r="T4873"/>
      <c r="U4873"/>
      <c r="V4873"/>
      <c r="W4873"/>
      <c r="X4873"/>
      <c r="Y4873"/>
      <c r="Z4873"/>
      <c r="AA4873"/>
      <c r="AB4873"/>
      <c r="AC4873"/>
    </row>
    <row r="4874" spans="11:29" x14ac:dyDescent="0.45">
      <c r="K4874"/>
      <c r="S4874"/>
      <c r="T4874"/>
      <c r="U4874"/>
      <c r="V4874"/>
      <c r="W4874"/>
      <c r="X4874"/>
      <c r="Y4874"/>
      <c r="Z4874"/>
      <c r="AA4874"/>
      <c r="AB4874"/>
      <c r="AC4874"/>
    </row>
    <row r="4875" spans="11:29" x14ac:dyDescent="0.45">
      <c r="K4875"/>
      <c r="S4875"/>
      <c r="T4875"/>
      <c r="U4875"/>
      <c r="V4875"/>
      <c r="W4875"/>
      <c r="X4875"/>
      <c r="Y4875"/>
      <c r="Z4875"/>
      <c r="AA4875"/>
      <c r="AB4875"/>
      <c r="AC4875"/>
    </row>
    <row r="4876" spans="11:29" x14ac:dyDescent="0.45">
      <c r="K4876"/>
      <c r="S4876"/>
      <c r="T4876"/>
      <c r="U4876"/>
      <c r="V4876"/>
      <c r="W4876"/>
      <c r="X4876"/>
      <c r="Y4876"/>
      <c r="Z4876"/>
      <c r="AA4876"/>
      <c r="AB4876"/>
      <c r="AC4876"/>
    </row>
    <row r="4877" spans="11:29" x14ac:dyDescent="0.45">
      <c r="K4877"/>
      <c r="S4877"/>
      <c r="T4877"/>
      <c r="U4877"/>
      <c r="V4877"/>
      <c r="W4877"/>
      <c r="X4877"/>
      <c r="Y4877"/>
      <c r="Z4877"/>
      <c r="AA4877"/>
      <c r="AB4877"/>
      <c r="AC4877"/>
    </row>
    <row r="4878" spans="11:29" x14ac:dyDescent="0.45">
      <c r="K4878"/>
      <c r="S4878"/>
      <c r="T4878"/>
      <c r="U4878"/>
      <c r="V4878"/>
      <c r="W4878"/>
      <c r="X4878"/>
      <c r="Y4878"/>
      <c r="Z4878"/>
      <c r="AA4878"/>
      <c r="AB4878"/>
      <c r="AC4878"/>
    </row>
    <row r="4879" spans="11:29" x14ac:dyDescent="0.45">
      <c r="K4879"/>
      <c r="S4879"/>
      <c r="T4879"/>
      <c r="U4879"/>
      <c r="V4879"/>
      <c r="W4879"/>
      <c r="X4879"/>
      <c r="Y4879"/>
      <c r="Z4879"/>
      <c r="AA4879"/>
      <c r="AB4879"/>
      <c r="AC4879"/>
    </row>
    <row r="4880" spans="11:29" x14ac:dyDescent="0.45">
      <c r="K4880"/>
      <c r="S4880"/>
      <c r="T4880"/>
      <c r="U4880"/>
      <c r="V4880"/>
      <c r="W4880"/>
      <c r="X4880"/>
      <c r="Y4880"/>
      <c r="Z4880"/>
      <c r="AA4880"/>
      <c r="AB4880"/>
      <c r="AC4880"/>
    </row>
    <row r="4881" spans="11:29" x14ac:dyDescent="0.45">
      <c r="K4881"/>
      <c r="S4881"/>
      <c r="T4881"/>
      <c r="U4881"/>
      <c r="V4881"/>
      <c r="W4881"/>
      <c r="X4881"/>
      <c r="Y4881"/>
      <c r="Z4881"/>
      <c r="AA4881"/>
      <c r="AB4881"/>
      <c r="AC4881"/>
    </row>
    <row r="4882" spans="11:29" x14ac:dyDescent="0.45">
      <c r="K4882"/>
      <c r="S4882"/>
      <c r="T4882"/>
      <c r="U4882"/>
      <c r="V4882"/>
      <c r="W4882"/>
      <c r="X4882"/>
      <c r="Y4882"/>
      <c r="Z4882"/>
      <c r="AA4882"/>
      <c r="AB4882"/>
      <c r="AC4882"/>
    </row>
    <row r="4883" spans="11:29" x14ac:dyDescent="0.45">
      <c r="K4883"/>
      <c r="S4883"/>
      <c r="T4883"/>
      <c r="U4883"/>
      <c r="V4883"/>
      <c r="W4883"/>
      <c r="X4883"/>
      <c r="Y4883"/>
      <c r="Z4883"/>
      <c r="AA4883"/>
      <c r="AB4883"/>
      <c r="AC4883"/>
    </row>
    <row r="4884" spans="11:29" x14ac:dyDescent="0.45">
      <c r="K4884"/>
      <c r="S4884"/>
      <c r="T4884"/>
      <c r="U4884"/>
      <c r="V4884"/>
      <c r="W4884"/>
      <c r="X4884"/>
      <c r="Y4884"/>
      <c r="Z4884"/>
      <c r="AA4884"/>
      <c r="AB4884"/>
      <c r="AC4884"/>
    </row>
    <row r="4885" spans="11:29" x14ac:dyDescent="0.45">
      <c r="K4885"/>
      <c r="S4885"/>
      <c r="T4885"/>
      <c r="U4885"/>
      <c r="V4885"/>
      <c r="W4885"/>
      <c r="X4885"/>
      <c r="Y4885"/>
      <c r="Z4885"/>
      <c r="AA4885"/>
      <c r="AB4885"/>
      <c r="AC4885"/>
    </row>
    <row r="4886" spans="11:29" x14ac:dyDescent="0.45">
      <c r="K4886"/>
      <c r="S4886"/>
      <c r="T4886"/>
      <c r="U4886"/>
      <c r="V4886"/>
      <c r="W4886"/>
      <c r="X4886"/>
      <c r="Y4886"/>
      <c r="Z4886"/>
      <c r="AA4886"/>
      <c r="AB4886"/>
      <c r="AC4886"/>
    </row>
    <row r="4887" spans="11:29" x14ac:dyDescent="0.45">
      <c r="K4887"/>
      <c r="S4887"/>
      <c r="T4887"/>
      <c r="U4887"/>
      <c r="V4887"/>
      <c r="W4887"/>
      <c r="X4887"/>
      <c r="Y4887"/>
      <c r="Z4887"/>
      <c r="AA4887"/>
      <c r="AB4887"/>
      <c r="AC4887"/>
    </row>
    <row r="4888" spans="11:29" x14ac:dyDescent="0.45">
      <c r="K4888"/>
      <c r="S4888"/>
      <c r="T4888"/>
      <c r="U4888"/>
      <c r="V4888"/>
      <c r="W4888"/>
      <c r="X4888"/>
      <c r="Y4888"/>
      <c r="Z4888"/>
      <c r="AA4888"/>
      <c r="AB4888"/>
      <c r="AC4888"/>
    </row>
    <row r="4889" spans="11:29" x14ac:dyDescent="0.45">
      <c r="K4889"/>
      <c r="S4889"/>
      <c r="T4889"/>
      <c r="U4889"/>
      <c r="V4889"/>
      <c r="W4889"/>
      <c r="X4889"/>
      <c r="Y4889"/>
      <c r="Z4889"/>
      <c r="AA4889"/>
      <c r="AB4889"/>
      <c r="AC4889"/>
    </row>
    <row r="4890" spans="11:29" x14ac:dyDescent="0.45">
      <c r="K4890"/>
      <c r="S4890"/>
      <c r="T4890"/>
      <c r="U4890"/>
      <c r="V4890"/>
      <c r="W4890"/>
      <c r="X4890"/>
      <c r="Y4890"/>
      <c r="Z4890"/>
      <c r="AA4890"/>
      <c r="AB4890"/>
      <c r="AC4890"/>
    </row>
    <row r="4891" spans="11:29" x14ac:dyDescent="0.45">
      <c r="K4891"/>
      <c r="S4891"/>
      <c r="T4891"/>
      <c r="U4891"/>
      <c r="V4891"/>
      <c r="W4891"/>
      <c r="X4891"/>
      <c r="Y4891"/>
      <c r="Z4891"/>
      <c r="AA4891"/>
      <c r="AB4891"/>
      <c r="AC4891"/>
    </row>
    <row r="4892" spans="11:29" x14ac:dyDescent="0.45">
      <c r="K4892"/>
      <c r="S4892"/>
      <c r="T4892"/>
      <c r="U4892"/>
      <c r="V4892"/>
      <c r="W4892"/>
      <c r="X4892"/>
      <c r="Y4892"/>
      <c r="Z4892"/>
      <c r="AA4892"/>
      <c r="AB4892"/>
      <c r="AC4892"/>
    </row>
    <row r="4893" spans="11:29" x14ac:dyDescent="0.45">
      <c r="K4893"/>
      <c r="S4893"/>
      <c r="T4893"/>
      <c r="U4893"/>
      <c r="V4893"/>
      <c r="W4893"/>
      <c r="X4893"/>
      <c r="Y4893"/>
      <c r="Z4893"/>
      <c r="AA4893"/>
      <c r="AB4893"/>
      <c r="AC4893"/>
    </row>
    <row r="4894" spans="11:29" x14ac:dyDescent="0.45">
      <c r="K4894"/>
      <c r="S4894"/>
      <c r="T4894"/>
      <c r="U4894"/>
      <c r="V4894"/>
      <c r="W4894"/>
      <c r="X4894"/>
      <c r="Y4894"/>
      <c r="Z4894"/>
      <c r="AA4894"/>
      <c r="AB4894"/>
      <c r="AC4894"/>
    </row>
    <row r="4895" spans="11:29" x14ac:dyDescent="0.45">
      <c r="K4895"/>
      <c r="S4895"/>
      <c r="T4895"/>
      <c r="U4895"/>
      <c r="V4895"/>
      <c r="W4895"/>
      <c r="X4895"/>
      <c r="Y4895"/>
      <c r="Z4895"/>
      <c r="AA4895"/>
      <c r="AB4895"/>
      <c r="AC4895"/>
    </row>
    <row r="4896" spans="11:29" x14ac:dyDescent="0.45">
      <c r="K4896"/>
      <c r="S4896"/>
      <c r="T4896"/>
      <c r="U4896"/>
      <c r="V4896"/>
      <c r="W4896"/>
      <c r="X4896"/>
      <c r="Y4896"/>
      <c r="Z4896"/>
      <c r="AA4896"/>
      <c r="AB4896"/>
      <c r="AC4896"/>
    </row>
    <row r="4897" spans="11:29" x14ac:dyDescent="0.45">
      <c r="K4897"/>
      <c r="S4897"/>
      <c r="T4897"/>
      <c r="U4897"/>
      <c r="V4897"/>
      <c r="W4897"/>
      <c r="X4897"/>
      <c r="Y4897"/>
      <c r="Z4897"/>
      <c r="AA4897"/>
      <c r="AB4897"/>
      <c r="AC4897"/>
    </row>
    <row r="4898" spans="11:29" x14ac:dyDescent="0.45">
      <c r="K4898"/>
      <c r="S4898"/>
      <c r="T4898"/>
      <c r="U4898"/>
      <c r="V4898"/>
      <c r="W4898"/>
      <c r="X4898"/>
      <c r="Y4898"/>
      <c r="Z4898"/>
      <c r="AA4898"/>
      <c r="AB4898"/>
      <c r="AC4898"/>
    </row>
    <row r="4899" spans="11:29" x14ac:dyDescent="0.45">
      <c r="K4899"/>
      <c r="S4899"/>
      <c r="T4899"/>
      <c r="U4899"/>
      <c r="V4899"/>
      <c r="W4899"/>
      <c r="X4899"/>
      <c r="Y4899"/>
      <c r="Z4899"/>
      <c r="AA4899"/>
      <c r="AB4899"/>
      <c r="AC4899"/>
    </row>
    <row r="4900" spans="11:29" x14ac:dyDescent="0.45">
      <c r="K4900"/>
      <c r="S4900"/>
      <c r="T4900"/>
      <c r="U4900"/>
      <c r="V4900"/>
      <c r="W4900"/>
      <c r="X4900"/>
      <c r="Y4900"/>
      <c r="Z4900"/>
      <c r="AA4900"/>
      <c r="AB4900"/>
      <c r="AC4900"/>
    </row>
    <row r="4901" spans="11:29" x14ac:dyDescent="0.45">
      <c r="K4901"/>
      <c r="S4901"/>
      <c r="T4901"/>
      <c r="U4901"/>
      <c r="V4901"/>
      <c r="W4901"/>
      <c r="X4901"/>
      <c r="Y4901"/>
      <c r="Z4901"/>
      <c r="AA4901"/>
      <c r="AB4901"/>
      <c r="AC4901"/>
    </row>
    <row r="4902" spans="11:29" x14ac:dyDescent="0.45">
      <c r="K4902"/>
      <c r="S4902"/>
      <c r="T4902"/>
      <c r="U4902"/>
      <c r="V4902"/>
      <c r="W4902"/>
      <c r="X4902"/>
      <c r="Y4902"/>
      <c r="Z4902"/>
      <c r="AA4902"/>
      <c r="AB4902"/>
      <c r="AC4902"/>
    </row>
    <row r="4903" spans="11:29" x14ac:dyDescent="0.45">
      <c r="K4903"/>
      <c r="S4903"/>
      <c r="T4903"/>
      <c r="U4903"/>
      <c r="V4903"/>
      <c r="W4903"/>
      <c r="X4903"/>
      <c r="Y4903"/>
      <c r="Z4903"/>
      <c r="AA4903"/>
      <c r="AB4903"/>
      <c r="AC4903"/>
    </row>
    <row r="4904" spans="11:29" x14ac:dyDescent="0.45">
      <c r="K4904"/>
      <c r="S4904"/>
      <c r="T4904"/>
      <c r="U4904"/>
      <c r="V4904"/>
      <c r="W4904"/>
      <c r="X4904"/>
      <c r="Y4904"/>
      <c r="Z4904"/>
      <c r="AA4904"/>
      <c r="AB4904"/>
      <c r="AC4904"/>
    </row>
    <row r="4905" spans="11:29" x14ac:dyDescent="0.45">
      <c r="K4905"/>
      <c r="S4905"/>
      <c r="T4905"/>
      <c r="U4905"/>
      <c r="V4905"/>
      <c r="W4905"/>
      <c r="X4905"/>
      <c r="Y4905"/>
      <c r="Z4905"/>
      <c r="AA4905"/>
      <c r="AB4905"/>
      <c r="AC4905"/>
    </row>
    <row r="4906" spans="11:29" x14ac:dyDescent="0.45">
      <c r="K4906"/>
      <c r="S4906"/>
      <c r="T4906"/>
      <c r="U4906"/>
      <c r="V4906"/>
      <c r="W4906"/>
      <c r="X4906"/>
      <c r="Y4906"/>
      <c r="Z4906"/>
      <c r="AA4906"/>
      <c r="AB4906"/>
      <c r="AC4906"/>
    </row>
    <row r="4907" spans="11:29" x14ac:dyDescent="0.45">
      <c r="K4907"/>
      <c r="S4907"/>
      <c r="T4907"/>
      <c r="U4907"/>
      <c r="V4907"/>
      <c r="W4907"/>
      <c r="X4907"/>
      <c r="Y4907"/>
      <c r="Z4907"/>
      <c r="AA4907"/>
      <c r="AB4907"/>
      <c r="AC4907"/>
    </row>
    <row r="4908" spans="11:29" x14ac:dyDescent="0.45">
      <c r="K4908"/>
      <c r="S4908"/>
      <c r="T4908"/>
      <c r="U4908"/>
      <c r="V4908"/>
      <c r="W4908"/>
      <c r="X4908"/>
      <c r="Y4908"/>
      <c r="Z4908"/>
      <c r="AA4908"/>
      <c r="AB4908"/>
      <c r="AC4908"/>
    </row>
    <row r="4909" spans="11:29" x14ac:dyDescent="0.45">
      <c r="K4909"/>
      <c r="S4909"/>
      <c r="T4909"/>
      <c r="U4909"/>
      <c r="V4909"/>
      <c r="W4909"/>
      <c r="X4909"/>
      <c r="Y4909"/>
      <c r="Z4909"/>
      <c r="AA4909"/>
      <c r="AB4909"/>
      <c r="AC4909"/>
    </row>
    <row r="4910" spans="11:29" x14ac:dyDescent="0.45">
      <c r="K4910"/>
      <c r="S4910"/>
      <c r="T4910"/>
      <c r="U4910"/>
      <c r="V4910"/>
      <c r="W4910"/>
      <c r="X4910"/>
      <c r="Y4910"/>
      <c r="Z4910"/>
      <c r="AA4910"/>
      <c r="AB4910"/>
      <c r="AC4910"/>
    </row>
    <row r="4911" spans="11:29" x14ac:dyDescent="0.45">
      <c r="K4911"/>
      <c r="S4911"/>
      <c r="T4911"/>
      <c r="U4911"/>
      <c r="V4911"/>
      <c r="W4911"/>
      <c r="X4911"/>
      <c r="Y4911"/>
      <c r="Z4911"/>
      <c r="AA4911"/>
      <c r="AB4911"/>
      <c r="AC4911"/>
    </row>
    <row r="4912" spans="11:29" x14ac:dyDescent="0.45">
      <c r="K4912"/>
      <c r="S4912"/>
      <c r="T4912"/>
      <c r="U4912"/>
      <c r="V4912"/>
      <c r="W4912"/>
      <c r="X4912"/>
      <c r="Y4912"/>
      <c r="Z4912"/>
      <c r="AA4912"/>
      <c r="AB4912"/>
      <c r="AC4912"/>
    </row>
    <row r="4913" spans="11:29" x14ac:dyDescent="0.45">
      <c r="K4913"/>
      <c r="S4913"/>
      <c r="T4913"/>
      <c r="U4913"/>
      <c r="V4913"/>
      <c r="W4913"/>
      <c r="X4913"/>
      <c r="Y4913"/>
      <c r="Z4913"/>
      <c r="AA4913"/>
      <c r="AB4913"/>
      <c r="AC4913"/>
    </row>
    <row r="4914" spans="11:29" x14ac:dyDescent="0.45">
      <c r="K4914"/>
      <c r="S4914"/>
      <c r="T4914"/>
      <c r="U4914"/>
      <c r="V4914"/>
      <c r="W4914"/>
      <c r="X4914"/>
      <c r="Y4914"/>
      <c r="Z4914"/>
      <c r="AA4914"/>
      <c r="AB4914"/>
      <c r="AC4914"/>
    </row>
    <row r="4915" spans="11:29" x14ac:dyDescent="0.45">
      <c r="K4915"/>
      <c r="S4915"/>
      <c r="T4915"/>
      <c r="U4915"/>
      <c r="V4915"/>
      <c r="W4915"/>
      <c r="X4915"/>
      <c r="Y4915"/>
      <c r="Z4915"/>
      <c r="AA4915"/>
      <c r="AB4915"/>
      <c r="AC4915"/>
    </row>
    <row r="4916" spans="11:29" x14ac:dyDescent="0.45">
      <c r="K4916"/>
      <c r="S4916"/>
      <c r="T4916"/>
      <c r="U4916"/>
      <c r="V4916"/>
      <c r="W4916"/>
      <c r="X4916"/>
      <c r="Y4916"/>
      <c r="Z4916"/>
      <c r="AA4916"/>
      <c r="AB4916"/>
      <c r="AC4916"/>
    </row>
    <row r="4917" spans="11:29" x14ac:dyDescent="0.45">
      <c r="K4917"/>
      <c r="S4917"/>
      <c r="T4917"/>
      <c r="U4917"/>
      <c r="V4917"/>
      <c r="W4917"/>
      <c r="X4917"/>
      <c r="Y4917"/>
      <c r="Z4917"/>
      <c r="AA4917"/>
      <c r="AB4917"/>
      <c r="AC4917"/>
    </row>
    <row r="4918" spans="11:29" x14ac:dyDescent="0.45">
      <c r="K4918"/>
      <c r="S4918"/>
      <c r="T4918"/>
      <c r="U4918"/>
      <c r="V4918"/>
      <c r="W4918"/>
      <c r="X4918"/>
      <c r="Y4918"/>
      <c r="Z4918"/>
      <c r="AA4918"/>
      <c r="AB4918"/>
      <c r="AC4918"/>
    </row>
    <row r="4919" spans="11:29" x14ac:dyDescent="0.45">
      <c r="K4919"/>
      <c r="S4919"/>
      <c r="T4919"/>
      <c r="U4919"/>
      <c r="V4919"/>
      <c r="W4919"/>
      <c r="X4919"/>
      <c r="Y4919"/>
      <c r="Z4919"/>
      <c r="AA4919"/>
      <c r="AB4919"/>
      <c r="AC4919"/>
    </row>
    <row r="4920" spans="11:29" x14ac:dyDescent="0.45">
      <c r="K4920"/>
      <c r="S4920"/>
      <c r="T4920"/>
      <c r="U4920"/>
      <c r="V4920"/>
      <c r="W4920"/>
      <c r="X4920"/>
      <c r="Y4920"/>
      <c r="Z4920"/>
      <c r="AA4920"/>
      <c r="AB4920"/>
      <c r="AC4920"/>
    </row>
    <row r="4921" spans="11:29" x14ac:dyDescent="0.45">
      <c r="K4921"/>
      <c r="S4921"/>
      <c r="T4921"/>
      <c r="U4921"/>
      <c r="V4921"/>
      <c r="W4921"/>
      <c r="X4921"/>
      <c r="Y4921"/>
      <c r="Z4921"/>
      <c r="AA4921"/>
      <c r="AB4921"/>
      <c r="AC4921"/>
    </row>
    <row r="4922" spans="11:29" x14ac:dyDescent="0.45">
      <c r="K4922"/>
      <c r="S4922"/>
      <c r="T4922"/>
      <c r="U4922"/>
      <c r="V4922"/>
      <c r="W4922"/>
      <c r="X4922"/>
      <c r="Y4922"/>
      <c r="Z4922"/>
      <c r="AA4922"/>
      <c r="AB4922"/>
      <c r="AC4922"/>
    </row>
    <row r="4923" spans="11:29" x14ac:dyDescent="0.45">
      <c r="K4923"/>
      <c r="S4923"/>
      <c r="T4923"/>
      <c r="U4923"/>
      <c r="V4923"/>
      <c r="W4923"/>
      <c r="X4923"/>
      <c r="Y4923"/>
      <c r="Z4923"/>
      <c r="AA4923"/>
      <c r="AB4923"/>
      <c r="AC4923"/>
    </row>
    <row r="4924" spans="11:29" x14ac:dyDescent="0.45">
      <c r="K4924"/>
      <c r="S4924"/>
      <c r="T4924"/>
      <c r="U4924"/>
      <c r="V4924"/>
      <c r="W4924"/>
      <c r="X4924"/>
      <c r="Y4924"/>
      <c r="Z4924"/>
      <c r="AA4924"/>
      <c r="AB4924"/>
      <c r="AC4924"/>
    </row>
    <row r="4925" spans="11:29" x14ac:dyDescent="0.45">
      <c r="K4925"/>
      <c r="S4925"/>
      <c r="T4925"/>
      <c r="U4925"/>
      <c r="V4925"/>
      <c r="W4925"/>
      <c r="X4925"/>
      <c r="Y4925"/>
      <c r="Z4925"/>
      <c r="AA4925"/>
      <c r="AB4925"/>
      <c r="AC4925"/>
    </row>
    <row r="4926" spans="11:29" x14ac:dyDescent="0.45">
      <c r="K4926"/>
      <c r="S4926"/>
      <c r="T4926"/>
      <c r="U4926"/>
      <c r="V4926"/>
      <c r="W4926"/>
      <c r="X4926"/>
      <c r="Y4926"/>
      <c r="Z4926"/>
      <c r="AA4926"/>
      <c r="AB4926"/>
      <c r="AC4926"/>
    </row>
    <row r="4927" spans="11:29" x14ac:dyDescent="0.45">
      <c r="K4927"/>
      <c r="S4927"/>
      <c r="T4927"/>
      <c r="U4927"/>
      <c r="V4927"/>
      <c r="W4927"/>
      <c r="X4927"/>
      <c r="Y4927"/>
      <c r="Z4927"/>
      <c r="AA4927"/>
      <c r="AB4927"/>
      <c r="AC4927"/>
    </row>
    <row r="4928" spans="11:29" x14ac:dyDescent="0.45">
      <c r="K4928"/>
      <c r="S4928"/>
      <c r="T4928"/>
      <c r="U4928"/>
      <c r="V4928"/>
      <c r="W4928"/>
      <c r="X4928"/>
      <c r="Y4928"/>
      <c r="Z4928"/>
      <c r="AA4928"/>
      <c r="AB4928"/>
      <c r="AC4928"/>
    </row>
    <row r="4929" spans="11:29" x14ac:dyDescent="0.45">
      <c r="K4929"/>
      <c r="S4929"/>
      <c r="T4929"/>
      <c r="U4929"/>
      <c r="V4929"/>
      <c r="W4929"/>
      <c r="X4929"/>
      <c r="Y4929"/>
      <c r="Z4929"/>
      <c r="AA4929"/>
      <c r="AB4929"/>
      <c r="AC4929"/>
    </row>
    <row r="4930" spans="11:29" x14ac:dyDescent="0.45">
      <c r="K4930"/>
      <c r="S4930"/>
      <c r="T4930"/>
      <c r="U4930"/>
      <c r="V4930"/>
      <c r="W4930"/>
      <c r="X4930"/>
      <c r="Y4930"/>
      <c r="Z4930"/>
      <c r="AA4930"/>
      <c r="AB4930"/>
      <c r="AC4930"/>
    </row>
    <row r="4931" spans="11:29" x14ac:dyDescent="0.45">
      <c r="K4931"/>
      <c r="S4931"/>
      <c r="T4931"/>
      <c r="U4931"/>
      <c r="V4931"/>
      <c r="W4931"/>
      <c r="X4931"/>
      <c r="Y4931"/>
      <c r="Z4931"/>
      <c r="AA4931"/>
      <c r="AB4931"/>
      <c r="AC4931"/>
    </row>
    <row r="4932" spans="11:29" x14ac:dyDescent="0.45">
      <c r="K4932"/>
      <c r="S4932"/>
      <c r="T4932"/>
      <c r="U4932"/>
      <c r="V4932"/>
      <c r="W4932"/>
      <c r="X4932"/>
      <c r="Y4932"/>
      <c r="Z4932"/>
      <c r="AA4932"/>
      <c r="AB4932"/>
      <c r="AC4932"/>
    </row>
    <row r="4933" spans="11:29" x14ac:dyDescent="0.45">
      <c r="K4933"/>
      <c r="S4933"/>
      <c r="T4933"/>
      <c r="U4933"/>
      <c r="V4933"/>
      <c r="W4933"/>
      <c r="X4933"/>
      <c r="Y4933"/>
      <c r="Z4933"/>
      <c r="AA4933"/>
      <c r="AB4933"/>
      <c r="AC4933"/>
    </row>
    <row r="4934" spans="11:29" x14ac:dyDescent="0.45">
      <c r="K4934"/>
      <c r="S4934"/>
      <c r="T4934"/>
      <c r="U4934"/>
      <c r="V4934"/>
      <c r="W4934"/>
      <c r="X4934"/>
      <c r="Y4934"/>
      <c r="Z4934"/>
      <c r="AA4934"/>
      <c r="AB4934"/>
      <c r="AC4934"/>
    </row>
    <row r="4935" spans="11:29" x14ac:dyDescent="0.45">
      <c r="K4935"/>
      <c r="S4935"/>
      <c r="T4935"/>
      <c r="U4935"/>
      <c r="V4935"/>
      <c r="W4935"/>
      <c r="X4935"/>
      <c r="Y4935"/>
      <c r="Z4935"/>
      <c r="AA4935"/>
      <c r="AB4935"/>
      <c r="AC4935"/>
    </row>
    <row r="4936" spans="11:29" x14ac:dyDescent="0.45">
      <c r="K4936"/>
      <c r="S4936"/>
      <c r="T4936"/>
      <c r="U4936"/>
      <c r="V4936"/>
      <c r="W4936"/>
      <c r="X4936"/>
      <c r="Y4936"/>
      <c r="Z4936"/>
      <c r="AA4936"/>
      <c r="AB4936"/>
      <c r="AC4936"/>
    </row>
    <row r="4937" spans="11:29" x14ac:dyDescent="0.45">
      <c r="K4937"/>
      <c r="S4937"/>
      <c r="T4937"/>
      <c r="U4937"/>
      <c r="V4937"/>
      <c r="W4937"/>
      <c r="X4937"/>
      <c r="Y4937"/>
      <c r="Z4937"/>
      <c r="AA4937"/>
      <c r="AB4937"/>
      <c r="AC4937"/>
    </row>
    <row r="4938" spans="11:29" x14ac:dyDescent="0.45">
      <c r="K4938"/>
      <c r="S4938"/>
      <c r="T4938"/>
      <c r="U4938"/>
      <c r="V4938"/>
      <c r="W4938"/>
      <c r="X4938"/>
      <c r="Y4938"/>
      <c r="Z4938"/>
      <c r="AA4938"/>
      <c r="AB4938"/>
      <c r="AC4938"/>
    </row>
    <row r="4939" spans="11:29" x14ac:dyDescent="0.45">
      <c r="K4939"/>
      <c r="S4939"/>
      <c r="T4939"/>
      <c r="U4939"/>
      <c r="V4939"/>
      <c r="W4939"/>
      <c r="X4939"/>
      <c r="Y4939"/>
      <c r="Z4939"/>
      <c r="AA4939"/>
      <c r="AB4939"/>
      <c r="AC4939"/>
    </row>
    <row r="4940" spans="11:29" x14ac:dyDescent="0.45">
      <c r="K4940"/>
      <c r="S4940"/>
      <c r="T4940"/>
      <c r="U4940"/>
      <c r="V4940"/>
      <c r="W4940"/>
      <c r="X4940"/>
      <c r="Y4940"/>
      <c r="Z4940"/>
      <c r="AA4940"/>
      <c r="AB4940"/>
      <c r="AC4940"/>
    </row>
    <row r="4941" spans="11:29" x14ac:dyDescent="0.45">
      <c r="K4941"/>
      <c r="S4941"/>
      <c r="T4941"/>
      <c r="U4941"/>
      <c r="V4941"/>
      <c r="W4941"/>
      <c r="X4941"/>
      <c r="Y4941"/>
      <c r="Z4941"/>
      <c r="AA4941"/>
      <c r="AB4941"/>
      <c r="AC4941"/>
    </row>
    <row r="4942" spans="11:29" x14ac:dyDescent="0.45">
      <c r="K4942"/>
      <c r="S4942"/>
      <c r="T4942"/>
      <c r="U4942"/>
      <c r="V4942"/>
      <c r="W4942"/>
      <c r="X4942"/>
      <c r="Y4942"/>
      <c r="Z4942"/>
      <c r="AA4942"/>
      <c r="AB4942"/>
      <c r="AC4942"/>
    </row>
    <row r="4943" spans="11:29" x14ac:dyDescent="0.45">
      <c r="K4943"/>
      <c r="S4943"/>
      <c r="T4943"/>
      <c r="U4943"/>
      <c r="V4943"/>
      <c r="W4943"/>
      <c r="X4943"/>
      <c r="Y4943"/>
      <c r="Z4943"/>
      <c r="AA4943"/>
      <c r="AB4943"/>
      <c r="AC4943"/>
    </row>
    <row r="4944" spans="11:29" x14ac:dyDescent="0.45">
      <c r="K4944"/>
      <c r="S4944"/>
      <c r="T4944"/>
      <c r="U4944"/>
      <c r="V4944"/>
      <c r="W4944"/>
      <c r="X4944"/>
      <c r="Y4944"/>
      <c r="Z4944"/>
      <c r="AA4944"/>
      <c r="AB4944"/>
      <c r="AC4944"/>
    </row>
    <row r="4945" spans="11:29" x14ac:dyDescent="0.45">
      <c r="K4945"/>
      <c r="S4945"/>
      <c r="T4945"/>
      <c r="U4945"/>
      <c r="V4945"/>
      <c r="W4945"/>
      <c r="X4945"/>
      <c r="Y4945"/>
      <c r="Z4945"/>
      <c r="AA4945"/>
      <c r="AB4945"/>
      <c r="AC4945"/>
    </row>
    <row r="4946" spans="11:29" x14ac:dyDescent="0.45">
      <c r="K4946"/>
      <c r="S4946"/>
      <c r="T4946"/>
      <c r="U4946"/>
      <c r="V4946"/>
      <c r="W4946"/>
      <c r="X4946"/>
      <c r="Y4946"/>
      <c r="Z4946"/>
      <c r="AA4946"/>
      <c r="AB4946"/>
      <c r="AC4946"/>
    </row>
    <row r="4947" spans="11:29" x14ac:dyDescent="0.45">
      <c r="K4947"/>
      <c r="S4947"/>
      <c r="T4947"/>
      <c r="U4947"/>
      <c r="V4947"/>
      <c r="W4947"/>
      <c r="X4947"/>
      <c r="Y4947"/>
      <c r="Z4947"/>
      <c r="AA4947"/>
      <c r="AB4947"/>
      <c r="AC4947"/>
    </row>
    <row r="4948" spans="11:29" x14ac:dyDescent="0.45">
      <c r="K4948"/>
      <c r="S4948"/>
      <c r="T4948"/>
      <c r="U4948"/>
      <c r="V4948"/>
      <c r="W4948"/>
      <c r="X4948"/>
      <c r="Y4948"/>
      <c r="Z4948"/>
      <c r="AA4948"/>
      <c r="AB4948"/>
      <c r="AC4948"/>
    </row>
    <row r="4949" spans="11:29" x14ac:dyDescent="0.45">
      <c r="K4949"/>
      <c r="S4949"/>
      <c r="T4949"/>
      <c r="U4949"/>
      <c r="V4949"/>
      <c r="W4949"/>
      <c r="X4949"/>
      <c r="Y4949"/>
      <c r="Z4949"/>
      <c r="AA4949"/>
      <c r="AB4949"/>
      <c r="AC4949"/>
    </row>
    <row r="4950" spans="11:29" x14ac:dyDescent="0.45">
      <c r="K4950"/>
      <c r="S4950"/>
      <c r="T4950"/>
      <c r="U4950"/>
      <c r="V4950"/>
      <c r="W4950"/>
      <c r="X4950"/>
      <c r="Y4950"/>
      <c r="Z4950"/>
      <c r="AA4950"/>
      <c r="AB4950"/>
      <c r="AC4950"/>
    </row>
    <row r="4951" spans="11:29" x14ac:dyDescent="0.45">
      <c r="K4951"/>
      <c r="S4951"/>
      <c r="T4951"/>
      <c r="U4951"/>
      <c r="V4951"/>
      <c r="W4951"/>
      <c r="X4951"/>
      <c r="Y4951"/>
      <c r="Z4951"/>
      <c r="AA4951"/>
      <c r="AB4951"/>
      <c r="AC4951"/>
    </row>
    <row r="4952" spans="11:29" x14ac:dyDescent="0.45">
      <c r="K4952"/>
      <c r="S4952"/>
      <c r="T4952"/>
      <c r="U4952"/>
      <c r="V4952"/>
      <c r="W4952"/>
      <c r="X4952"/>
      <c r="Y4952"/>
      <c r="Z4952"/>
      <c r="AA4952"/>
      <c r="AB4952"/>
      <c r="AC4952"/>
    </row>
    <row r="4953" spans="11:29" x14ac:dyDescent="0.45">
      <c r="K4953"/>
      <c r="S4953"/>
      <c r="T4953"/>
      <c r="U4953"/>
      <c r="V4953"/>
      <c r="W4953"/>
      <c r="X4953"/>
      <c r="Y4953"/>
      <c r="Z4953"/>
      <c r="AA4953"/>
      <c r="AB4953"/>
      <c r="AC4953"/>
    </row>
    <row r="4954" spans="11:29" x14ac:dyDescent="0.45">
      <c r="K4954"/>
      <c r="S4954"/>
      <c r="T4954"/>
      <c r="U4954"/>
      <c r="V4954"/>
      <c r="W4954"/>
      <c r="X4954"/>
      <c r="Y4954"/>
      <c r="Z4954"/>
      <c r="AA4954"/>
      <c r="AB4954"/>
      <c r="AC4954"/>
    </row>
    <row r="4955" spans="11:29" x14ac:dyDescent="0.45">
      <c r="K4955"/>
      <c r="S4955"/>
      <c r="T4955"/>
      <c r="U4955"/>
      <c r="V4955"/>
      <c r="W4955"/>
      <c r="X4955"/>
      <c r="Y4955"/>
      <c r="Z4955"/>
      <c r="AA4955"/>
      <c r="AB4955"/>
      <c r="AC4955"/>
    </row>
    <row r="4956" spans="11:29" x14ac:dyDescent="0.45">
      <c r="K4956"/>
      <c r="S4956"/>
      <c r="T4956"/>
      <c r="U4956"/>
      <c r="V4956"/>
      <c r="W4956"/>
      <c r="X4956"/>
      <c r="Y4956"/>
      <c r="Z4956"/>
      <c r="AA4956"/>
      <c r="AB4956"/>
      <c r="AC4956"/>
    </row>
    <row r="4957" spans="11:29" x14ac:dyDescent="0.45">
      <c r="K4957"/>
      <c r="S4957"/>
      <c r="T4957"/>
      <c r="U4957"/>
      <c r="V4957"/>
      <c r="W4957"/>
      <c r="X4957"/>
      <c r="Y4957"/>
      <c r="Z4957"/>
      <c r="AA4957"/>
      <c r="AB4957"/>
      <c r="AC4957"/>
    </row>
    <row r="4958" spans="11:29" x14ac:dyDescent="0.45">
      <c r="K4958"/>
      <c r="S4958"/>
      <c r="T4958"/>
      <c r="U4958"/>
      <c r="V4958"/>
      <c r="W4958"/>
      <c r="X4958"/>
      <c r="Y4958"/>
      <c r="Z4958"/>
      <c r="AA4958"/>
      <c r="AB4958"/>
      <c r="AC4958"/>
    </row>
    <row r="4959" spans="11:29" x14ac:dyDescent="0.45">
      <c r="K4959"/>
      <c r="S4959"/>
      <c r="T4959"/>
      <c r="U4959"/>
      <c r="V4959"/>
      <c r="W4959"/>
      <c r="X4959"/>
      <c r="Y4959"/>
      <c r="Z4959"/>
      <c r="AA4959"/>
      <c r="AB4959"/>
      <c r="AC4959"/>
    </row>
    <row r="4960" spans="11:29" x14ac:dyDescent="0.45">
      <c r="K4960"/>
      <c r="S4960"/>
      <c r="T4960"/>
      <c r="U4960"/>
      <c r="V4960"/>
      <c r="W4960"/>
      <c r="X4960"/>
      <c r="Y4960"/>
      <c r="Z4960"/>
      <c r="AA4960"/>
      <c r="AB4960"/>
      <c r="AC4960"/>
    </row>
    <row r="4961" spans="11:29" x14ac:dyDescent="0.45">
      <c r="K4961"/>
      <c r="S4961"/>
      <c r="T4961"/>
      <c r="U4961"/>
      <c r="V4961"/>
      <c r="W4961"/>
      <c r="X4961"/>
      <c r="Y4961"/>
      <c r="Z4961"/>
      <c r="AA4961"/>
      <c r="AB4961"/>
      <c r="AC4961"/>
    </row>
    <row r="4962" spans="11:29" x14ac:dyDescent="0.45">
      <c r="K4962"/>
      <c r="S4962"/>
      <c r="T4962"/>
      <c r="U4962"/>
      <c r="V4962"/>
      <c r="W4962"/>
      <c r="X4962"/>
      <c r="Y4962"/>
      <c r="Z4962"/>
      <c r="AA4962"/>
      <c r="AB4962"/>
      <c r="AC4962"/>
    </row>
    <row r="4963" spans="11:29" x14ac:dyDescent="0.45">
      <c r="K4963"/>
      <c r="S4963"/>
      <c r="T4963"/>
      <c r="U4963"/>
      <c r="V4963"/>
      <c r="W4963"/>
      <c r="X4963"/>
      <c r="Y4963"/>
      <c r="Z4963"/>
      <c r="AA4963"/>
      <c r="AB4963"/>
      <c r="AC4963"/>
    </row>
    <row r="4964" spans="11:29" x14ac:dyDescent="0.45">
      <c r="K4964"/>
      <c r="S4964"/>
      <c r="T4964"/>
      <c r="U4964"/>
      <c r="V4964"/>
      <c r="W4964"/>
      <c r="X4964"/>
      <c r="Y4964"/>
      <c r="Z4964"/>
      <c r="AA4964"/>
      <c r="AB4964"/>
      <c r="AC4964"/>
    </row>
    <row r="4965" spans="11:29" x14ac:dyDescent="0.45">
      <c r="K4965"/>
      <c r="S4965"/>
      <c r="T4965"/>
      <c r="U4965"/>
      <c r="V4965"/>
      <c r="W4965"/>
      <c r="X4965"/>
      <c r="Y4965"/>
      <c r="Z4965"/>
      <c r="AA4965"/>
      <c r="AB4965"/>
      <c r="AC4965"/>
    </row>
    <row r="4966" spans="11:29" x14ac:dyDescent="0.45">
      <c r="K4966"/>
      <c r="S4966"/>
      <c r="T4966"/>
      <c r="U4966"/>
      <c r="V4966"/>
      <c r="W4966"/>
      <c r="X4966"/>
      <c r="Y4966"/>
      <c r="Z4966"/>
      <c r="AA4966"/>
      <c r="AB4966"/>
      <c r="AC4966"/>
    </row>
    <row r="4967" spans="11:29" x14ac:dyDescent="0.45">
      <c r="K4967"/>
      <c r="S4967"/>
      <c r="T4967"/>
      <c r="U4967"/>
      <c r="V4967"/>
      <c r="W4967"/>
      <c r="X4967"/>
      <c r="Y4967"/>
      <c r="Z4967"/>
      <c r="AA4967"/>
      <c r="AB4967"/>
      <c r="AC4967"/>
    </row>
    <row r="4968" spans="11:29" x14ac:dyDescent="0.45">
      <c r="K4968"/>
      <c r="S4968"/>
      <c r="T4968"/>
      <c r="U4968"/>
      <c r="V4968"/>
      <c r="W4968"/>
      <c r="X4968"/>
      <c r="Y4968"/>
      <c r="Z4968"/>
      <c r="AA4968"/>
      <c r="AB4968"/>
      <c r="AC4968"/>
    </row>
    <row r="4969" spans="11:29" x14ac:dyDescent="0.45">
      <c r="K4969"/>
      <c r="S4969"/>
      <c r="T4969"/>
      <c r="U4969"/>
      <c r="V4969"/>
      <c r="W4969"/>
      <c r="X4969"/>
      <c r="Y4969"/>
      <c r="Z4969"/>
      <c r="AA4969"/>
      <c r="AB4969"/>
      <c r="AC4969"/>
    </row>
    <row r="4970" spans="11:29" x14ac:dyDescent="0.45">
      <c r="K4970"/>
      <c r="S4970"/>
      <c r="T4970"/>
      <c r="U4970"/>
      <c r="V4970"/>
      <c r="W4970"/>
      <c r="X4970"/>
      <c r="Y4970"/>
      <c r="Z4970"/>
      <c r="AA4970"/>
      <c r="AB4970"/>
      <c r="AC4970"/>
    </row>
    <row r="4971" spans="11:29" x14ac:dyDescent="0.45">
      <c r="K4971"/>
      <c r="S4971"/>
      <c r="T4971"/>
      <c r="U4971"/>
      <c r="V4971"/>
      <c r="W4971"/>
      <c r="X4971"/>
      <c r="Y4971"/>
      <c r="Z4971"/>
      <c r="AA4971"/>
      <c r="AB4971"/>
      <c r="AC4971"/>
    </row>
    <row r="4972" spans="11:29" x14ac:dyDescent="0.45">
      <c r="K4972"/>
      <c r="S4972"/>
      <c r="T4972"/>
      <c r="U4972"/>
      <c r="V4972"/>
      <c r="W4972"/>
      <c r="X4972"/>
      <c r="Y4972"/>
      <c r="Z4972"/>
      <c r="AA4972"/>
      <c r="AB4972"/>
      <c r="AC4972"/>
    </row>
    <row r="4973" spans="11:29" x14ac:dyDescent="0.45">
      <c r="K4973"/>
      <c r="S4973"/>
      <c r="T4973"/>
      <c r="U4973"/>
      <c r="V4973"/>
      <c r="W4973"/>
      <c r="X4973"/>
      <c r="Y4973"/>
      <c r="Z4973"/>
      <c r="AA4973"/>
      <c r="AB4973"/>
      <c r="AC4973"/>
    </row>
    <row r="4974" spans="11:29" x14ac:dyDescent="0.45">
      <c r="K4974"/>
      <c r="S4974"/>
      <c r="T4974"/>
      <c r="U4974"/>
      <c r="V4974"/>
      <c r="W4974"/>
      <c r="X4974"/>
      <c r="Y4974"/>
      <c r="Z4974"/>
      <c r="AA4974"/>
      <c r="AB4974"/>
      <c r="AC4974"/>
    </row>
    <row r="4975" spans="11:29" x14ac:dyDescent="0.45">
      <c r="K4975"/>
      <c r="S4975"/>
      <c r="T4975"/>
      <c r="U4975"/>
      <c r="V4975"/>
      <c r="W4975"/>
      <c r="X4975"/>
      <c r="Y4975"/>
      <c r="Z4975"/>
      <c r="AA4975"/>
      <c r="AB4975"/>
      <c r="AC4975"/>
    </row>
    <row r="4976" spans="11:29" x14ac:dyDescent="0.45">
      <c r="K4976"/>
      <c r="S4976"/>
      <c r="T4976"/>
      <c r="U4976"/>
      <c r="V4976"/>
      <c r="W4976"/>
      <c r="X4976"/>
      <c r="Y4976"/>
      <c r="Z4976"/>
      <c r="AA4976"/>
      <c r="AB4976"/>
      <c r="AC4976"/>
    </row>
    <row r="4977" spans="11:29" x14ac:dyDescent="0.45">
      <c r="K4977"/>
      <c r="S4977"/>
      <c r="T4977"/>
      <c r="U4977"/>
      <c r="V4977"/>
      <c r="W4977"/>
      <c r="X4977"/>
      <c r="Y4977"/>
      <c r="Z4977"/>
      <c r="AA4977"/>
      <c r="AB4977"/>
      <c r="AC4977"/>
    </row>
    <row r="4978" spans="11:29" x14ac:dyDescent="0.45">
      <c r="K4978"/>
      <c r="S4978"/>
      <c r="T4978"/>
      <c r="U4978"/>
      <c r="V4978"/>
      <c r="W4978"/>
      <c r="X4978"/>
      <c r="Y4978"/>
      <c r="Z4978"/>
      <c r="AA4978"/>
      <c r="AB4978"/>
      <c r="AC4978"/>
    </row>
    <row r="4979" spans="11:29" x14ac:dyDescent="0.45">
      <c r="K4979"/>
      <c r="S4979"/>
      <c r="T4979"/>
      <c r="U4979"/>
      <c r="V4979"/>
      <c r="W4979"/>
      <c r="X4979"/>
      <c r="Y4979"/>
      <c r="Z4979"/>
      <c r="AA4979"/>
      <c r="AB4979"/>
      <c r="AC4979"/>
    </row>
    <row r="4980" spans="11:29" x14ac:dyDescent="0.45">
      <c r="K4980"/>
      <c r="S4980"/>
      <c r="T4980"/>
      <c r="U4980"/>
      <c r="V4980"/>
      <c r="W4980"/>
      <c r="X4980"/>
      <c r="Y4980"/>
      <c r="Z4980"/>
      <c r="AA4980"/>
      <c r="AB4980"/>
      <c r="AC4980"/>
    </row>
    <row r="4981" spans="11:29" x14ac:dyDescent="0.45">
      <c r="K4981"/>
      <c r="S4981"/>
      <c r="T4981"/>
      <c r="U4981"/>
      <c r="V4981"/>
      <c r="W4981"/>
      <c r="X4981"/>
      <c r="Y4981"/>
      <c r="Z4981"/>
      <c r="AA4981"/>
      <c r="AB4981"/>
      <c r="AC4981"/>
    </row>
    <row r="4982" spans="11:29" x14ac:dyDescent="0.45">
      <c r="K4982"/>
      <c r="S4982"/>
      <c r="T4982"/>
      <c r="U4982"/>
      <c r="V4982"/>
      <c r="W4982"/>
      <c r="X4982"/>
      <c r="Y4982"/>
      <c r="Z4982"/>
      <c r="AA4982"/>
      <c r="AB4982"/>
      <c r="AC4982"/>
    </row>
    <row r="4983" spans="11:29" x14ac:dyDescent="0.45">
      <c r="K4983"/>
      <c r="S4983"/>
      <c r="T4983"/>
      <c r="U4983"/>
      <c r="V4983"/>
      <c r="W4983"/>
      <c r="X4983"/>
      <c r="Y4983"/>
      <c r="Z4983"/>
      <c r="AA4983"/>
      <c r="AB4983"/>
      <c r="AC4983"/>
    </row>
    <row r="4984" spans="11:29" x14ac:dyDescent="0.45">
      <c r="K4984"/>
      <c r="S4984"/>
      <c r="T4984"/>
      <c r="U4984"/>
      <c r="V4984"/>
      <c r="W4984"/>
      <c r="X4984"/>
      <c r="Y4984"/>
      <c r="Z4984"/>
      <c r="AA4984"/>
      <c r="AB4984"/>
      <c r="AC4984"/>
    </row>
    <row r="4985" spans="11:29" x14ac:dyDescent="0.45">
      <c r="K4985"/>
      <c r="S4985"/>
      <c r="T4985"/>
      <c r="U4985"/>
      <c r="V4985"/>
      <c r="W4985"/>
      <c r="X4985"/>
      <c r="Y4985"/>
      <c r="Z4985"/>
      <c r="AA4985"/>
      <c r="AB4985"/>
      <c r="AC4985"/>
    </row>
    <row r="4986" spans="11:29" x14ac:dyDescent="0.45">
      <c r="K4986"/>
      <c r="S4986"/>
      <c r="T4986"/>
      <c r="U4986"/>
      <c r="V4986"/>
      <c r="W4986"/>
      <c r="X4986"/>
      <c r="Y4986"/>
      <c r="Z4986"/>
      <c r="AA4986"/>
      <c r="AB4986"/>
      <c r="AC4986"/>
    </row>
    <row r="4987" spans="11:29" x14ac:dyDescent="0.45">
      <c r="K4987"/>
      <c r="S4987"/>
      <c r="T4987"/>
      <c r="U4987"/>
      <c r="V4987"/>
      <c r="W4987"/>
      <c r="X4987"/>
      <c r="Y4987"/>
      <c r="Z4987"/>
      <c r="AA4987"/>
      <c r="AB4987"/>
      <c r="AC4987"/>
    </row>
    <row r="4988" spans="11:29" x14ac:dyDescent="0.45">
      <c r="K4988"/>
      <c r="S4988"/>
      <c r="T4988"/>
      <c r="U4988"/>
      <c r="V4988"/>
      <c r="W4988"/>
      <c r="X4988"/>
      <c r="Y4988"/>
      <c r="Z4988"/>
      <c r="AA4988"/>
      <c r="AB4988"/>
      <c r="AC4988"/>
    </row>
    <row r="4989" spans="11:29" x14ac:dyDescent="0.45">
      <c r="K4989"/>
      <c r="S4989"/>
      <c r="T4989"/>
      <c r="U4989"/>
      <c r="V4989"/>
      <c r="W4989"/>
      <c r="X4989"/>
      <c r="Y4989"/>
      <c r="Z4989"/>
      <c r="AA4989"/>
      <c r="AB4989"/>
      <c r="AC4989"/>
    </row>
    <row r="4990" spans="11:29" x14ac:dyDescent="0.45">
      <c r="K4990"/>
      <c r="S4990"/>
      <c r="T4990"/>
      <c r="U4990"/>
      <c r="V4990"/>
      <c r="W4990"/>
      <c r="X4990"/>
      <c r="Y4990"/>
      <c r="Z4990"/>
      <c r="AA4990"/>
      <c r="AB4990"/>
      <c r="AC4990"/>
    </row>
    <row r="4991" spans="11:29" x14ac:dyDescent="0.45">
      <c r="K4991"/>
      <c r="S4991"/>
      <c r="T4991"/>
      <c r="U4991"/>
      <c r="V4991"/>
      <c r="W4991"/>
      <c r="X4991"/>
      <c r="Y4991"/>
      <c r="Z4991"/>
      <c r="AA4991"/>
      <c r="AB4991"/>
      <c r="AC4991"/>
    </row>
    <row r="4992" spans="11:29" x14ac:dyDescent="0.45">
      <c r="K4992"/>
      <c r="S4992"/>
      <c r="T4992"/>
      <c r="U4992"/>
      <c r="V4992"/>
      <c r="W4992"/>
      <c r="X4992"/>
      <c r="Y4992"/>
      <c r="Z4992"/>
      <c r="AA4992"/>
      <c r="AB4992"/>
      <c r="AC4992"/>
    </row>
    <row r="4993" spans="11:29" x14ac:dyDescent="0.45">
      <c r="K4993"/>
      <c r="S4993"/>
      <c r="T4993"/>
      <c r="U4993"/>
      <c r="V4993"/>
      <c r="W4993"/>
      <c r="X4993"/>
      <c r="Y4993"/>
      <c r="Z4993"/>
      <c r="AA4993"/>
      <c r="AB4993"/>
      <c r="AC4993"/>
    </row>
    <row r="4994" spans="11:29" x14ac:dyDescent="0.45">
      <c r="K4994"/>
      <c r="S4994"/>
      <c r="T4994"/>
      <c r="U4994"/>
      <c r="V4994"/>
      <c r="W4994"/>
      <c r="X4994"/>
      <c r="Y4994"/>
      <c r="Z4994"/>
      <c r="AA4994"/>
      <c r="AB4994"/>
      <c r="AC4994"/>
    </row>
    <row r="4995" spans="11:29" x14ac:dyDescent="0.45">
      <c r="K4995"/>
      <c r="S4995"/>
      <c r="T4995"/>
      <c r="U4995"/>
      <c r="V4995"/>
      <c r="W4995"/>
      <c r="X4995"/>
      <c r="Y4995"/>
      <c r="Z4995"/>
      <c r="AA4995"/>
      <c r="AB4995"/>
      <c r="AC4995"/>
    </row>
    <row r="4996" spans="11:29" x14ac:dyDescent="0.45">
      <c r="K4996"/>
      <c r="S4996"/>
      <c r="T4996"/>
      <c r="U4996"/>
      <c r="V4996"/>
      <c r="W4996"/>
      <c r="X4996"/>
      <c r="Y4996"/>
      <c r="Z4996"/>
      <c r="AA4996"/>
      <c r="AB4996"/>
      <c r="AC4996"/>
    </row>
    <row r="4997" spans="11:29" x14ac:dyDescent="0.45">
      <c r="K4997"/>
      <c r="S4997"/>
      <c r="T4997"/>
      <c r="U4997"/>
      <c r="V4997"/>
      <c r="W4997"/>
      <c r="X4997"/>
      <c r="Y4997"/>
      <c r="Z4997"/>
      <c r="AA4997"/>
      <c r="AB4997"/>
      <c r="AC4997"/>
    </row>
    <row r="4998" spans="11:29" x14ac:dyDescent="0.45">
      <c r="K4998"/>
      <c r="S4998"/>
      <c r="T4998"/>
      <c r="U4998"/>
      <c r="V4998"/>
      <c r="W4998"/>
      <c r="X4998"/>
      <c r="Y4998"/>
      <c r="Z4998"/>
      <c r="AA4998"/>
      <c r="AB4998"/>
      <c r="AC4998"/>
    </row>
    <row r="4999" spans="11:29" x14ac:dyDescent="0.45">
      <c r="K4999"/>
      <c r="S4999"/>
      <c r="T4999"/>
      <c r="U4999"/>
      <c r="V4999"/>
      <c r="W4999"/>
      <c r="X4999"/>
      <c r="Y4999"/>
      <c r="Z4999"/>
      <c r="AA4999"/>
      <c r="AB4999"/>
      <c r="AC4999"/>
    </row>
    <row r="5000" spans="11:29" x14ac:dyDescent="0.45">
      <c r="K5000"/>
      <c r="S5000"/>
      <c r="T5000"/>
      <c r="U5000"/>
      <c r="V5000"/>
      <c r="W5000"/>
      <c r="X5000"/>
      <c r="Y5000"/>
      <c r="Z5000"/>
      <c r="AA5000"/>
      <c r="AB5000"/>
      <c r="AC5000"/>
    </row>
    <row r="5001" spans="11:29" x14ac:dyDescent="0.45">
      <c r="K5001"/>
      <c r="S5001"/>
      <c r="T5001"/>
      <c r="U5001"/>
      <c r="V5001"/>
      <c r="W5001"/>
      <c r="X5001"/>
      <c r="Y5001"/>
      <c r="Z5001"/>
      <c r="AA5001"/>
      <c r="AB5001"/>
      <c r="AC5001"/>
    </row>
    <row r="5002" spans="11:29" x14ac:dyDescent="0.45">
      <c r="K5002"/>
      <c r="S5002"/>
      <c r="T5002"/>
      <c r="U5002"/>
      <c r="V5002"/>
      <c r="W5002"/>
      <c r="X5002"/>
      <c r="Y5002"/>
      <c r="Z5002"/>
      <c r="AA5002"/>
      <c r="AB5002"/>
      <c r="AC5002"/>
    </row>
    <row r="5003" spans="11:29" x14ac:dyDescent="0.45">
      <c r="K5003"/>
      <c r="S5003"/>
      <c r="T5003"/>
      <c r="U5003"/>
      <c r="V5003"/>
      <c r="W5003"/>
      <c r="X5003"/>
      <c r="Y5003"/>
      <c r="Z5003"/>
      <c r="AA5003"/>
      <c r="AB5003"/>
      <c r="AC5003"/>
    </row>
    <row r="5004" spans="11:29" x14ac:dyDescent="0.45">
      <c r="K5004"/>
      <c r="S5004"/>
      <c r="T5004"/>
      <c r="U5004"/>
      <c r="V5004"/>
      <c r="W5004"/>
      <c r="X5004"/>
      <c r="Y5004"/>
      <c r="Z5004"/>
      <c r="AA5004"/>
      <c r="AB5004"/>
      <c r="AC5004"/>
    </row>
    <row r="5005" spans="11:29" x14ac:dyDescent="0.45">
      <c r="K5005"/>
      <c r="S5005"/>
      <c r="T5005"/>
      <c r="U5005"/>
      <c r="V5005"/>
      <c r="W5005"/>
      <c r="X5005"/>
      <c r="Y5005"/>
      <c r="Z5005"/>
      <c r="AA5005"/>
      <c r="AB5005"/>
      <c r="AC5005"/>
    </row>
    <row r="5006" spans="11:29" x14ac:dyDescent="0.45">
      <c r="K5006"/>
      <c r="S5006"/>
      <c r="T5006"/>
      <c r="U5006"/>
      <c r="V5006"/>
      <c r="W5006"/>
      <c r="X5006"/>
      <c r="Y5006"/>
      <c r="Z5006"/>
      <c r="AA5006"/>
      <c r="AB5006"/>
      <c r="AC5006"/>
    </row>
    <row r="5007" spans="11:29" x14ac:dyDescent="0.45">
      <c r="K5007"/>
      <c r="S5007"/>
      <c r="T5007"/>
      <c r="U5007"/>
      <c r="V5007"/>
      <c r="W5007"/>
      <c r="X5007"/>
      <c r="Y5007"/>
      <c r="Z5007"/>
      <c r="AA5007"/>
      <c r="AB5007"/>
      <c r="AC5007"/>
    </row>
    <row r="5008" spans="11:29" x14ac:dyDescent="0.45">
      <c r="K5008"/>
      <c r="S5008"/>
      <c r="T5008"/>
      <c r="U5008"/>
      <c r="V5008"/>
      <c r="W5008"/>
      <c r="X5008"/>
      <c r="Y5008"/>
      <c r="Z5008"/>
      <c r="AA5008"/>
      <c r="AB5008"/>
      <c r="AC5008"/>
    </row>
    <row r="5009" spans="11:29" x14ac:dyDescent="0.45">
      <c r="K5009"/>
      <c r="S5009"/>
      <c r="T5009"/>
      <c r="U5009"/>
      <c r="V5009"/>
      <c r="W5009"/>
      <c r="X5009"/>
      <c r="Y5009"/>
      <c r="Z5009"/>
      <c r="AA5009"/>
      <c r="AB5009"/>
      <c r="AC5009"/>
    </row>
    <row r="5010" spans="11:29" x14ac:dyDescent="0.45">
      <c r="K5010"/>
      <c r="S5010"/>
      <c r="T5010"/>
      <c r="U5010"/>
      <c r="V5010"/>
      <c r="W5010"/>
      <c r="X5010"/>
      <c r="Y5010"/>
      <c r="Z5010"/>
      <c r="AA5010"/>
      <c r="AB5010"/>
      <c r="AC5010"/>
    </row>
    <row r="5011" spans="11:29" x14ac:dyDescent="0.45">
      <c r="K5011"/>
      <c r="S5011"/>
      <c r="T5011"/>
      <c r="U5011"/>
      <c r="V5011"/>
      <c r="W5011"/>
      <c r="X5011"/>
      <c r="Y5011"/>
      <c r="Z5011"/>
      <c r="AA5011"/>
      <c r="AB5011"/>
      <c r="AC5011"/>
    </row>
    <row r="5012" spans="11:29" x14ac:dyDescent="0.45">
      <c r="K5012"/>
      <c r="S5012"/>
      <c r="T5012"/>
      <c r="U5012"/>
      <c r="V5012"/>
      <c r="W5012"/>
      <c r="X5012"/>
      <c r="Y5012"/>
      <c r="Z5012"/>
      <c r="AA5012"/>
      <c r="AB5012"/>
      <c r="AC5012"/>
    </row>
    <row r="5013" spans="11:29" x14ac:dyDescent="0.45">
      <c r="K5013"/>
      <c r="S5013"/>
      <c r="T5013"/>
      <c r="U5013"/>
      <c r="V5013"/>
      <c r="W5013"/>
      <c r="X5013"/>
      <c r="Y5013"/>
      <c r="Z5013"/>
      <c r="AA5013"/>
      <c r="AB5013"/>
      <c r="AC5013"/>
    </row>
    <row r="5014" spans="11:29" x14ac:dyDescent="0.45">
      <c r="K5014"/>
      <c r="S5014"/>
      <c r="T5014"/>
      <c r="U5014"/>
      <c r="V5014"/>
      <c r="W5014"/>
      <c r="X5014"/>
      <c r="Y5014"/>
      <c r="Z5014"/>
      <c r="AA5014"/>
      <c r="AB5014"/>
      <c r="AC5014"/>
    </row>
    <row r="5015" spans="11:29" x14ac:dyDescent="0.45">
      <c r="K5015"/>
      <c r="S5015"/>
      <c r="T5015"/>
      <c r="U5015"/>
      <c r="V5015"/>
      <c r="W5015"/>
      <c r="X5015"/>
      <c r="Y5015"/>
      <c r="Z5015"/>
      <c r="AA5015"/>
      <c r="AB5015"/>
      <c r="AC5015"/>
    </row>
    <row r="5016" spans="11:29" x14ac:dyDescent="0.45">
      <c r="K5016"/>
      <c r="S5016"/>
      <c r="T5016"/>
      <c r="U5016"/>
      <c r="V5016"/>
      <c r="W5016"/>
      <c r="X5016"/>
      <c r="Y5016"/>
      <c r="Z5016"/>
      <c r="AA5016"/>
      <c r="AB5016"/>
      <c r="AC5016"/>
    </row>
    <row r="5017" spans="11:29" x14ac:dyDescent="0.45">
      <c r="K5017"/>
      <c r="S5017"/>
      <c r="T5017"/>
      <c r="U5017"/>
      <c r="V5017"/>
      <c r="W5017"/>
      <c r="X5017"/>
      <c r="Y5017"/>
      <c r="Z5017"/>
      <c r="AA5017"/>
      <c r="AB5017"/>
      <c r="AC5017"/>
    </row>
    <row r="5018" spans="11:29" x14ac:dyDescent="0.45">
      <c r="K5018"/>
      <c r="S5018"/>
      <c r="T5018"/>
      <c r="U5018"/>
      <c r="V5018"/>
      <c r="W5018"/>
      <c r="X5018"/>
      <c r="Y5018"/>
      <c r="Z5018"/>
      <c r="AA5018"/>
      <c r="AB5018"/>
      <c r="AC5018"/>
    </row>
    <row r="5019" spans="11:29" x14ac:dyDescent="0.45">
      <c r="K5019"/>
      <c r="S5019"/>
      <c r="T5019"/>
      <c r="U5019"/>
      <c r="V5019"/>
      <c r="W5019"/>
      <c r="X5019"/>
      <c r="Y5019"/>
      <c r="Z5019"/>
      <c r="AA5019"/>
      <c r="AB5019"/>
      <c r="AC5019"/>
    </row>
    <row r="5020" spans="11:29" x14ac:dyDescent="0.45">
      <c r="K5020"/>
      <c r="S5020"/>
      <c r="T5020"/>
      <c r="U5020"/>
      <c r="V5020"/>
      <c r="W5020"/>
      <c r="X5020"/>
      <c r="Y5020"/>
      <c r="Z5020"/>
      <c r="AA5020"/>
      <c r="AB5020"/>
      <c r="AC5020"/>
    </row>
    <row r="5021" spans="11:29" x14ac:dyDescent="0.45">
      <c r="K5021"/>
      <c r="S5021"/>
      <c r="T5021"/>
      <c r="U5021"/>
      <c r="V5021"/>
      <c r="W5021"/>
      <c r="X5021"/>
      <c r="Y5021"/>
      <c r="Z5021"/>
      <c r="AA5021"/>
      <c r="AB5021"/>
      <c r="AC5021"/>
    </row>
    <row r="5022" spans="11:29" x14ac:dyDescent="0.45">
      <c r="K5022"/>
      <c r="S5022"/>
      <c r="T5022"/>
      <c r="U5022"/>
      <c r="V5022"/>
      <c r="W5022"/>
      <c r="X5022"/>
      <c r="Y5022"/>
      <c r="Z5022"/>
      <c r="AA5022"/>
      <c r="AB5022"/>
      <c r="AC5022"/>
    </row>
    <row r="5023" spans="11:29" x14ac:dyDescent="0.45">
      <c r="K5023"/>
      <c r="S5023"/>
      <c r="T5023"/>
      <c r="U5023"/>
      <c r="V5023"/>
      <c r="W5023"/>
      <c r="X5023"/>
      <c r="Y5023"/>
      <c r="Z5023"/>
      <c r="AA5023"/>
      <c r="AB5023"/>
      <c r="AC5023"/>
    </row>
    <row r="5024" spans="11:29" x14ac:dyDescent="0.45">
      <c r="K5024"/>
      <c r="S5024"/>
      <c r="T5024"/>
      <c r="U5024"/>
      <c r="V5024"/>
      <c r="W5024"/>
      <c r="X5024"/>
      <c r="Y5024"/>
      <c r="Z5024"/>
      <c r="AA5024"/>
      <c r="AB5024"/>
      <c r="AC5024"/>
    </row>
    <row r="5025" spans="11:29" x14ac:dyDescent="0.45">
      <c r="K5025"/>
      <c r="S5025"/>
      <c r="T5025"/>
      <c r="U5025"/>
      <c r="V5025"/>
      <c r="W5025"/>
      <c r="X5025"/>
      <c r="Y5025"/>
      <c r="Z5025"/>
      <c r="AA5025"/>
      <c r="AB5025"/>
      <c r="AC5025"/>
    </row>
    <row r="5026" spans="11:29" x14ac:dyDescent="0.45">
      <c r="K5026"/>
      <c r="S5026"/>
      <c r="T5026"/>
      <c r="U5026"/>
      <c r="V5026"/>
      <c r="W5026"/>
      <c r="X5026"/>
      <c r="Y5026"/>
      <c r="Z5026"/>
      <c r="AA5026"/>
      <c r="AB5026"/>
      <c r="AC5026"/>
    </row>
    <row r="5027" spans="11:29" x14ac:dyDescent="0.45">
      <c r="K5027"/>
      <c r="S5027"/>
      <c r="T5027"/>
      <c r="U5027"/>
      <c r="V5027"/>
      <c r="W5027"/>
      <c r="X5027"/>
      <c r="Y5027"/>
      <c r="Z5027"/>
      <c r="AA5027"/>
      <c r="AB5027"/>
      <c r="AC5027"/>
    </row>
    <row r="5028" spans="11:29" x14ac:dyDescent="0.45">
      <c r="K5028"/>
      <c r="S5028"/>
      <c r="T5028"/>
      <c r="U5028"/>
      <c r="V5028"/>
      <c r="W5028"/>
      <c r="X5028"/>
      <c r="Y5028"/>
      <c r="Z5028"/>
      <c r="AA5028"/>
      <c r="AB5028"/>
      <c r="AC5028"/>
    </row>
    <row r="5029" spans="11:29" x14ac:dyDescent="0.45">
      <c r="K5029"/>
      <c r="S5029"/>
      <c r="T5029"/>
      <c r="U5029"/>
      <c r="V5029"/>
      <c r="W5029"/>
      <c r="X5029"/>
      <c r="Y5029"/>
      <c r="Z5029"/>
      <c r="AA5029"/>
      <c r="AB5029"/>
      <c r="AC5029"/>
    </row>
    <row r="5030" spans="11:29" x14ac:dyDescent="0.45">
      <c r="K5030"/>
      <c r="S5030"/>
      <c r="T5030"/>
      <c r="U5030"/>
      <c r="V5030"/>
      <c r="W5030"/>
      <c r="X5030"/>
      <c r="Y5030"/>
      <c r="Z5030"/>
      <c r="AA5030"/>
      <c r="AB5030"/>
      <c r="AC5030"/>
    </row>
    <row r="5031" spans="11:29" x14ac:dyDescent="0.45">
      <c r="K5031"/>
      <c r="S5031"/>
      <c r="T5031"/>
      <c r="U5031"/>
      <c r="V5031"/>
      <c r="W5031"/>
      <c r="X5031"/>
      <c r="Y5031"/>
      <c r="Z5031"/>
      <c r="AA5031"/>
      <c r="AB5031"/>
      <c r="AC5031"/>
    </row>
    <row r="5032" spans="11:29" x14ac:dyDescent="0.45">
      <c r="K5032"/>
      <c r="S5032"/>
      <c r="T5032"/>
      <c r="U5032"/>
      <c r="V5032"/>
      <c r="W5032"/>
      <c r="X5032"/>
      <c r="Y5032"/>
      <c r="Z5032"/>
      <c r="AA5032"/>
      <c r="AB5032"/>
      <c r="AC5032"/>
    </row>
    <row r="5033" spans="11:29" x14ac:dyDescent="0.45">
      <c r="K5033"/>
      <c r="S5033"/>
      <c r="T5033"/>
      <c r="U5033"/>
      <c r="V5033"/>
      <c r="W5033"/>
      <c r="X5033"/>
      <c r="Y5033"/>
      <c r="Z5033"/>
      <c r="AA5033"/>
      <c r="AB5033"/>
      <c r="AC5033"/>
    </row>
    <row r="5034" spans="11:29" x14ac:dyDescent="0.45">
      <c r="K5034"/>
      <c r="S5034"/>
      <c r="T5034"/>
      <c r="U5034"/>
      <c r="V5034"/>
      <c r="W5034"/>
      <c r="X5034"/>
      <c r="Y5034"/>
      <c r="Z5034"/>
      <c r="AA5034"/>
      <c r="AB5034"/>
      <c r="AC5034"/>
    </row>
    <row r="5035" spans="11:29" x14ac:dyDescent="0.45">
      <c r="K5035"/>
      <c r="S5035"/>
      <c r="T5035"/>
      <c r="U5035"/>
      <c r="V5035"/>
      <c r="W5035"/>
      <c r="X5035"/>
      <c r="Y5035"/>
      <c r="Z5035"/>
      <c r="AA5035"/>
      <c r="AB5035"/>
      <c r="AC5035"/>
    </row>
    <row r="5036" spans="11:29" x14ac:dyDescent="0.45">
      <c r="K5036"/>
      <c r="S5036"/>
      <c r="T5036"/>
      <c r="U5036"/>
      <c r="V5036"/>
      <c r="W5036"/>
      <c r="X5036"/>
      <c r="Y5036"/>
      <c r="Z5036"/>
      <c r="AA5036"/>
      <c r="AB5036"/>
      <c r="AC5036"/>
    </row>
    <row r="5037" spans="11:29" x14ac:dyDescent="0.45">
      <c r="K5037"/>
      <c r="S5037"/>
      <c r="T5037"/>
      <c r="U5037"/>
      <c r="V5037"/>
      <c r="W5037"/>
      <c r="X5037"/>
      <c r="Y5037"/>
      <c r="Z5037"/>
      <c r="AA5037"/>
      <c r="AB5037"/>
      <c r="AC5037"/>
    </row>
    <row r="5038" spans="11:29" x14ac:dyDescent="0.45">
      <c r="K5038"/>
      <c r="S5038"/>
      <c r="T5038"/>
      <c r="U5038"/>
      <c r="V5038"/>
      <c r="W5038"/>
      <c r="X5038"/>
      <c r="Y5038"/>
      <c r="Z5038"/>
      <c r="AA5038"/>
      <c r="AB5038"/>
      <c r="AC5038"/>
    </row>
    <row r="5039" spans="11:29" x14ac:dyDescent="0.45">
      <c r="K5039"/>
      <c r="S5039"/>
      <c r="T5039"/>
      <c r="U5039"/>
      <c r="V5039"/>
      <c r="W5039"/>
      <c r="X5039"/>
      <c r="Y5039"/>
      <c r="Z5039"/>
      <c r="AA5039"/>
      <c r="AB5039"/>
      <c r="AC5039"/>
    </row>
    <row r="5040" spans="11:29" x14ac:dyDescent="0.45">
      <c r="K5040"/>
      <c r="S5040"/>
      <c r="T5040"/>
      <c r="U5040"/>
      <c r="V5040"/>
      <c r="W5040"/>
      <c r="X5040"/>
      <c r="Y5040"/>
      <c r="Z5040"/>
      <c r="AA5040"/>
      <c r="AB5040"/>
      <c r="AC5040"/>
    </row>
    <row r="5041" spans="11:29" x14ac:dyDescent="0.45">
      <c r="K5041"/>
      <c r="S5041"/>
      <c r="T5041"/>
      <c r="U5041"/>
      <c r="V5041"/>
      <c r="W5041"/>
      <c r="X5041"/>
      <c r="Y5041"/>
      <c r="Z5041"/>
      <c r="AA5041"/>
      <c r="AB5041"/>
      <c r="AC5041"/>
    </row>
    <row r="5042" spans="11:29" x14ac:dyDescent="0.45">
      <c r="K5042"/>
      <c r="S5042"/>
      <c r="T5042"/>
      <c r="U5042"/>
      <c r="V5042"/>
      <c r="W5042"/>
      <c r="X5042"/>
      <c r="Y5042"/>
      <c r="Z5042"/>
      <c r="AA5042"/>
      <c r="AB5042"/>
      <c r="AC5042"/>
    </row>
    <row r="5043" spans="11:29" x14ac:dyDescent="0.45">
      <c r="K5043"/>
      <c r="S5043"/>
      <c r="T5043"/>
      <c r="U5043"/>
      <c r="V5043"/>
      <c r="W5043"/>
      <c r="X5043"/>
      <c r="Y5043"/>
      <c r="Z5043"/>
      <c r="AA5043"/>
      <c r="AB5043"/>
      <c r="AC5043"/>
    </row>
    <row r="5044" spans="11:29" x14ac:dyDescent="0.45">
      <c r="K5044"/>
      <c r="S5044"/>
      <c r="T5044"/>
      <c r="U5044"/>
      <c r="V5044"/>
      <c r="W5044"/>
      <c r="X5044"/>
      <c r="Y5044"/>
      <c r="Z5044"/>
      <c r="AA5044"/>
      <c r="AB5044"/>
      <c r="AC5044"/>
    </row>
    <row r="5045" spans="11:29" x14ac:dyDescent="0.45">
      <c r="K5045"/>
      <c r="S5045"/>
      <c r="T5045"/>
      <c r="U5045"/>
      <c r="V5045"/>
      <c r="W5045"/>
      <c r="X5045"/>
      <c r="Y5045"/>
      <c r="Z5045"/>
      <c r="AA5045"/>
      <c r="AB5045"/>
      <c r="AC5045"/>
    </row>
    <row r="5046" spans="11:29" x14ac:dyDescent="0.45">
      <c r="K5046"/>
      <c r="S5046"/>
      <c r="T5046"/>
      <c r="U5046"/>
      <c r="V5046"/>
      <c r="W5046"/>
      <c r="X5046"/>
      <c r="Y5046"/>
      <c r="Z5046"/>
      <c r="AA5046"/>
      <c r="AB5046"/>
      <c r="AC5046"/>
    </row>
    <row r="5047" spans="11:29" x14ac:dyDescent="0.45">
      <c r="K5047"/>
      <c r="S5047"/>
      <c r="T5047"/>
      <c r="U5047"/>
      <c r="V5047"/>
      <c r="W5047"/>
      <c r="X5047"/>
      <c r="Y5047"/>
      <c r="Z5047"/>
      <c r="AA5047"/>
      <c r="AB5047"/>
      <c r="AC5047"/>
    </row>
    <row r="5048" spans="11:29" x14ac:dyDescent="0.45">
      <c r="K5048"/>
      <c r="S5048"/>
      <c r="T5048"/>
      <c r="U5048"/>
      <c r="V5048"/>
      <c r="W5048"/>
      <c r="X5048"/>
      <c r="Y5048"/>
      <c r="Z5048"/>
      <c r="AA5048"/>
      <c r="AB5048"/>
      <c r="AC5048"/>
    </row>
    <row r="5049" spans="11:29" x14ac:dyDescent="0.45">
      <c r="K5049"/>
      <c r="S5049"/>
      <c r="T5049"/>
      <c r="U5049"/>
      <c r="V5049"/>
      <c r="W5049"/>
      <c r="X5049"/>
      <c r="Y5049"/>
      <c r="Z5049"/>
      <c r="AA5049"/>
      <c r="AB5049"/>
      <c r="AC5049"/>
    </row>
    <row r="5050" spans="11:29" x14ac:dyDescent="0.45">
      <c r="K5050"/>
      <c r="S5050"/>
      <c r="T5050"/>
      <c r="U5050"/>
      <c r="V5050"/>
      <c r="W5050"/>
      <c r="X5050"/>
      <c r="Y5050"/>
      <c r="Z5050"/>
      <c r="AA5050"/>
      <c r="AB5050"/>
      <c r="AC5050"/>
    </row>
    <row r="5051" spans="11:29" x14ac:dyDescent="0.45">
      <c r="K5051"/>
      <c r="S5051"/>
      <c r="T5051"/>
      <c r="U5051"/>
      <c r="V5051"/>
      <c r="W5051"/>
      <c r="X5051"/>
      <c r="Y5051"/>
      <c r="Z5051"/>
      <c r="AA5051"/>
      <c r="AB5051"/>
      <c r="AC5051"/>
    </row>
    <row r="5052" spans="11:29" x14ac:dyDescent="0.45">
      <c r="K5052"/>
      <c r="S5052"/>
      <c r="T5052"/>
      <c r="U5052"/>
      <c r="V5052"/>
      <c r="W5052"/>
      <c r="X5052"/>
      <c r="Y5052"/>
      <c r="Z5052"/>
      <c r="AA5052"/>
      <c r="AB5052"/>
      <c r="AC5052"/>
    </row>
    <row r="5053" spans="11:29" x14ac:dyDescent="0.45">
      <c r="K5053"/>
      <c r="S5053"/>
      <c r="T5053"/>
      <c r="U5053"/>
      <c r="V5053"/>
      <c r="W5053"/>
      <c r="X5053"/>
      <c r="Y5053"/>
      <c r="Z5053"/>
      <c r="AA5053"/>
      <c r="AB5053"/>
      <c r="AC5053"/>
    </row>
    <row r="5054" spans="11:29" x14ac:dyDescent="0.45">
      <c r="K5054"/>
      <c r="S5054"/>
      <c r="T5054"/>
      <c r="U5054"/>
      <c r="V5054"/>
      <c r="W5054"/>
      <c r="X5054"/>
      <c r="Y5054"/>
      <c r="Z5054"/>
      <c r="AA5054"/>
      <c r="AB5054"/>
      <c r="AC5054"/>
    </row>
    <row r="5055" spans="11:29" x14ac:dyDescent="0.45">
      <c r="K5055"/>
      <c r="S5055"/>
      <c r="T5055"/>
      <c r="U5055"/>
      <c r="V5055"/>
      <c r="W5055"/>
      <c r="X5055"/>
      <c r="Y5055"/>
      <c r="Z5055"/>
      <c r="AA5055"/>
      <c r="AB5055"/>
      <c r="AC5055"/>
    </row>
    <row r="5056" spans="11:29" x14ac:dyDescent="0.45">
      <c r="K5056"/>
      <c r="S5056"/>
      <c r="T5056"/>
      <c r="U5056"/>
      <c r="V5056"/>
      <c r="W5056"/>
      <c r="X5056"/>
      <c r="Y5056"/>
      <c r="Z5056"/>
      <c r="AA5056"/>
      <c r="AB5056"/>
      <c r="AC5056"/>
    </row>
    <row r="5057" spans="11:29" x14ac:dyDescent="0.45">
      <c r="K5057"/>
      <c r="S5057"/>
      <c r="T5057"/>
      <c r="U5057"/>
      <c r="V5057"/>
      <c r="W5057"/>
      <c r="X5057"/>
      <c r="Y5057"/>
      <c r="Z5057"/>
      <c r="AA5057"/>
      <c r="AB5057"/>
      <c r="AC5057"/>
    </row>
    <row r="5058" spans="11:29" x14ac:dyDescent="0.45">
      <c r="K5058"/>
      <c r="S5058"/>
      <c r="T5058"/>
      <c r="U5058"/>
      <c r="V5058"/>
      <c r="W5058"/>
      <c r="X5058"/>
      <c r="Y5058"/>
      <c r="Z5058"/>
      <c r="AA5058"/>
      <c r="AB5058"/>
      <c r="AC5058"/>
    </row>
    <row r="5059" spans="11:29" x14ac:dyDescent="0.45">
      <c r="K5059"/>
      <c r="S5059"/>
      <c r="T5059"/>
      <c r="U5059"/>
      <c r="V5059"/>
      <c r="W5059"/>
      <c r="X5059"/>
      <c r="Y5059"/>
      <c r="Z5059"/>
      <c r="AA5059"/>
      <c r="AB5059"/>
      <c r="AC5059"/>
    </row>
    <row r="5060" spans="11:29" x14ac:dyDescent="0.45">
      <c r="K5060"/>
      <c r="S5060"/>
      <c r="T5060"/>
      <c r="U5060"/>
      <c r="V5060"/>
      <c r="W5060"/>
      <c r="X5060"/>
      <c r="Y5060"/>
      <c r="Z5060"/>
      <c r="AA5060"/>
      <c r="AB5060"/>
      <c r="AC5060"/>
    </row>
    <row r="5061" spans="11:29" x14ac:dyDescent="0.45">
      <c r="K5061"/>
      <c r="S5061"/>
      <c r="T5061"/>
      <c r="U5061"/>
      <c r="V5061"/>
      <c r="W5061"/>
      <c r="X5061"/>
      <c r="Y5061"/>
      <c r="Z5061"/>
      <c r="AA5061"/>
      <c r="AB5061"/>
      <c r="AC5061"/>
    </row>
    <row r="5062" spans="11:29" x14ac:dyDescent="0.45">
      <c r="K5062"/>
      <c r="S5062"/>
      <c r="T5062"/>
      <c r="U5062"/>
      <c r="V5062"/>
      <c r="W5062"/>
      <c r="X5062"/>
      <c r="Y5062"/>
      <c r="Z5062"/>
      <c r="AA5062"/>
      <c r="AB5062"/>
      <c r="AC5062"/>
    </row>
    <row r="5063" spans="11:29" x14ac:dyDescent="0.45">
      <c r="K5063"/>
      <c r="S5063"/>
      <c r="T5063"/>
      <c r="U5063"/>
      <c r="V5063"/>
      <c r="W5063"/>
      <c r="X5063"/>
      <c r="Y5063"/>
      <c r="Z5063"/>
      <c r="AA5063"/>
      <c r="AB5063"/>
      <c r="AC5063"/>
    </row>
    <row r="5064" spans="11:29" x14ac:dyDescent="0.45">
      <c r="K5064"/>
      <c r="S5064"/>
      <c r="T5064"/>
      <c r="U5064"/>
      <c r="V5064"/>
      <c r="W5064"/>
      <c r="X5064"/>
      <c r="Y5064"/>
      <c r="Z5064"/>
      <c r="AA5064"/>
      <c r="AB5064"/>
      <c r="AC5064"/>
    </row>
    <row r="5065" spans="11:29" x14ac:dyDescent="0.45">
      <c r="K5065"/>
      <c r="S5065"/>
      <c r="T5065"/>
      <c r="U5065"/>
      <c r="V5065"/>
      <c r="W5065"/>
      <c r="X5065"/>
      <c r="Y5065"/>
      <c r="Z5065"/>
      <c r="AA5065"/>
      <c r="AB5065"/>
      <c r="AC5065"/>
    </row>
    <row r="5066" spans="11:29" x14ac:dyDescent="0.45">
      <c r="K5066"/>
      <c r="S5066"/>
      <c r="T5066"/>
      <c r="U5066"/>
      <c r="V5066"/>
      <c r="W5066"/>
      <c r="X5066"/>
      <c r="Y5066"/>
      <c r="Z5066"/>
      <c r="AA5066"/>
      <c r="AB5066"/>
      <c r="AC5066"/>
    </row>
    <row r="5067" spans="11:29" x14ac:dyDescent="0.45">
      <c r="K5067"/>
      <c r="S5067"/>
      <c r="T5067"/>
      <c r="U5067"/>
      <c r="V5067"/>
      <c r="W5067"/>
      <c r="X5067"/>
      <c r="Y5067"/>
      <c r="Z5067"/>
      <c r="AA5067"/>
      <c r="AB5067"/>
      <c r="AC5067"/>
    </row>
    <row r="5068" spans="11:29" x14ac:dyDescent="0.45">
      <c r="K5068"/>
      <c r="S5068"/>
      <c r="T5068"/>
      <c r="U5068"/>
      <c r="V5068"/>
      <c r="W5068"/>
      <c r="X5068"/>
      <c r="Y5068"/>
      <c r="Z5068"/>
      <c r="AA5068"/>
      <c r="AB5068"/>
      <c r="AC5068"/>
    </row>
    <row r="5069" spans="11:29" x14ac:dyDescent="0.45">
      <c r="K5069"/>
      <c r="S5069"/>
      <c r="T5069"/>
      <c r="U5069"/>
      <c r="V5069"/>
      <c r="W5069"/>
      <c r="X5069"/>
      <c r="Y5069"/>
      <c r="Z5069"/>
      <c r="AA5069"/>
      <c r="AB5069"/>
      <c r="AC5069"/>
    </row>
    <row r="5070" spans="11:29" x14ac:dyDescent="0.45">
      <c r="K5070"/>
      <c r="S5070"/>
      <c r="T5070"/>
      <c r="U5070"/>
      <c r="V5070"/>
      <c r="W5070"/>
      <c r="X5070"/>
      <c r="Y5070"/>
      <c r="Z5070"/>
      <c r="AA5070"/>
      <c r="AB5070"/>
      <c r="AC5070"/>
    </row>
    <row r="5071" spans="11:29" x14ac:dyDescent="0.45">
      <c r="K5071"/>
      <c r="S5071"/>
      <c r="T5071"/>
      <c r="U5071"/>
      <c r="V5071"/>
      <c r="W5071"/>
      <c r="X5071"/>
      <c r="Y5071"/>
      <c r="Z5071"/>
      <c r="AA5071"/>
      <c r="AB5071"/>
      <c r="AC5071"/>
    </row>
    <row r="5072" spans="11:29" x14ac:dyDescent="0.45">
      <c r="K5072"/>
      <c r="S5072"/>
      <c r="T5072"/>
      <c r="U5072"/>
      <c r="V5072"/>
      <c r="W5072"/>
      <c r="X5072"/>
      <c r="Y5072"/>
      <c r="Z5072"/>
      <c r="AA5072"/>
      <c r="AB5072"/>
      <c r="AC5072"/>
    </row>
    <row r="5073" spans="11:29" x14ac:dyDescent="0.45">
      <c r="K5073"/>
      <c r="S5073"/>
      <c r="T5073"/>
      <c r="U5073"/>
      <c r="V5073"/>
      <c r="W5073"/>
      <c r="X5073"/>
      <c r="Y5073"/>
      <c r="Z5073"/>
      <c r="AA5073"/>
      <c r="AB5073"/>
      <c r="AC5073"/>
    </row>
    <row r="5074" spans="11:29" x14ac:dyDescent="0.45">
      <c r="K5074"/>
      <c r="S5074"/>
      <c r="T5074"/>
      <c r="U5074"/>
      <c r="V5074"/>
      <c r="W5074"/>
      <c r="X5074"/>
      <c r="Y5074"/>
      <c r="Z5074"/>
      <c r="AA5074"/>
      <c r="AB5074"/>
      <c r="AC5074"/>
    </row>
    <row r="5075" spans="11:29" x14ac:dyDescent="0.45">
      <c r="K5075"/>
      <c r="S5075"/>
      <c r="T5075"/>
      <c r="U5075"/>
      <c r="V5075"/>
      <c r="W5075"/>
      <c r="X5075"/>
      <c r="Y5075"/>
      <c r="Z5075"/>
      <c r="AA5075"/>
      <c r="AB5075"/>
      <c r="AC5075"/>
    </row>
    <row r="5076" spans="11:29" x14ac:dyDescent="0.45">
      <c r="K5076"/>
      <c r="S5076"/>
      <c r="T5076"/>
      <c r="U5076"/>
      <c r="V5076"/>
      <c r="W5076"/>
      <c r="X5076"/>
      <c r="Y5076"/>
      <c r="Z5076"/>
      <c r="AA5076"/>
      <c r="AB5076"/>
      <c r="AC5076"/>
    </row>
    <row r="5077" spans="11:29" x14ac:dyDescent="0.45">
      <c r="K5077"/>
      <c r="S5077"/>
      <c r="T5077"/>
      <c r="U5077"/>
      <c r="V5077"/>
      <c r="W5077"/>
      <c r="X5077"/>
      <c r="Y5077"/>
      <c r="Z5077"/>
      <c r="AA5077"/>
      <c r="AB5077"/>
      <c r="AC5077"/>
    </row>
    <row r="5078" spans="11:29" x14ac:dyDescent="0.45">
      <c r="K5078"/>
      <c r="S5078"/>
      <c r="T5078"/>
      <c r="U5078"/>
      <c r="V5078"/>
      <c r="W5078"/>
      <c r="X5078"/>
      <c r="Y5078"/>
      <c r="Z5078"/>
      <c r="AA5078"/>
      <c r="AB5078"/>
      <c r="AC5078"/>
    </row>
    <row r="5079" spans="11:29" x14ac:dyDescent="0.45">
      <c r="K5079"/>
      <c r="S5079"/>
      <c r="T5079"/>
      <c r="U5079"/>
      <c r="V5079"/>
      <c r="W5079"/>
      <c r="X5079"/>
      <c r="Y5079"/>
      <c r="Z5079"/>
      <c r="AA5079"/>
      <c r="AB5079"/>
      <c r="AC5079"/>
    </row>
    <row r="5080" spans="11:29" x14ac:dyDescent="0.45">
      <c r="K5080"/>
      <c r="S5080"/>
      <c r="T5080"/>
      <c r="U5080"/>
      <c r="V5080"/>
      <c r="W5080"/>
      <c r="X5080"/>
      <c r="Y5080"/>
      <c r="Z5080"/>
      <c r="AA5080"/>
      <c r="AB5080"/>
      <c r="AC5080"/>
    </row>
    <row r="5081" spans="11:29" x14ac:dyDescent="0.45">
      <c r="K5081"/>
      <c r="S5081"/>
      <c r="T5081"/>
      <c r="U5081"/>
      <c r="V5081"/>
      <c r="W5081"/>
      <c r="X5081"/>
      <c r="Y5081"/>
      <c r="Z5081"/>
      <c r="AA5081"/>
      <c r="AB5081"/>
      <c r="AC5081"/>
    </row>
    <row r="5082" spans="11:29" x14ac:dyDescent="0.45">
      <c r="K5082"/>
      <c r="S5082"/>
      <c r="T5082"/>
      <c r="U5082"/>
      <c r="V5082"/>
      <c r="W5082"/>
      <c r="X5082"/>
      <c r="Y5082"/>
      <c r="Z5082"/>
      <c r="AA5082"/>
      <c r="AB5082"/>
      <c r="AC5082"/>
    </row>
    <row r="5083" spans="11:29" x14ac:dyDescent="0.45">
      <c r="K5083"/>
      <c r="S5083"/>
      <c r="T5083"/>
      <c r="U5083"/>
      <c r="V5083"/>
      <c r="W5083"/>
      <c r="X5083"/>
      <c r="Y5083"/>
      <c r="Z5083"/>
      <c r="AA5083"/>
      <c r="AB5083"/>
      <c r="AC5083"/>
    </row>
    <row r="5084" spans="11:29" x14ac:dyDescent="0.45">
      <c r="K5084"/>
      <c r="S5084"/>
      <c r="T5084"/>
      <c r="U5084"/>
      <c r="V5084"/>
      <c r="W5084"/>
      <c r="X5084"/>
      <c r="Y5084"/>
      <c r="Z5084"/>
      <c r="AA5084"/>
      <c r="AB5084"/>
      <c r="AC5084"/>
    </row>
    <row r="5085" spans="11:29" x14ac:dyDescent="0.45">
      <c r="K5085"/>
      <c r="S5085"/>
      <c r="T5085"/>
      <c r="U5085"/>
      <c r="V5085"/>
      <c r="W5085"/>
      <c r="X5085"/>
      <c r="Y5085"/>
      <c r="Z5085"/>
      <c r="AA5085"/>
      <c r="AB5085"/>
      <c r="AC5085"/>
    </row>
    <row r="5086" spans="11:29" x14ac:dyDescent="0.45">
      <c r="K5086"/>
      <c r="S5086"/>
      <c r="T5086"/>
      <c r="U5086"/>
      <c r="V5086"/>
      <c r="W5086"/>
      <c r="X5086"/>
      <c r="Y5086"/>
      <c r="Z5086"/>
      <c r="AA5086"/>
      <c r="AB5086"/>
      <c r="AC5086"/>
    </row>
    <row r="5087" spans="11:29" x14ac:dyDescent="0.45">
      <c r="K5087"/>
      <c r="S5087"/>
      <c r="T5087"/>
      <c r="U5087"/>
      <c r="V5087"/>
      <c r="W5087"/>
      <c r="X5087"/>
      <c r="Y5087"/>
      <c r="Z5087"/>
      <c r="AA5087"/>
      <c r="AB5087"/>
      <c r="AC5087"/>
    </row>
    <row r="5088" spans="11:29" x14ac:dyDescent="0.45">
      <c r="K5088"/>
      <c r="S5088"/>
      <c r="T5088"/>
      <c r="U5088"/>
      <c r="V5088"/>
      <c r="W5088"/>
      <c r="X5088"/>
      <c r="Y5088"/>
      <c r="Z5088"/>
      <c r="AA5088"/>
      <c r="AB5088"/>
      <c r="AC5088"/>
    </row>
    <row r="5089" spans="11:29" x14ac:dyDescent="0.45">
      <c r="K5089"/>
      <c r="S5089"/>
      <c r="T5089"/>
      <c r="U5089"/>
      <c r="V5089"/>
      <c r="W5089"/>
      <c r="X5089"/>
      <c r="Y5089"/>
      <c r="Z5089"/>
      <c r="AA5089"/>
      <c r="AB5089"/>
      <c r="AC5089"/>
    </row>
    <row r="5090" spans="11:29" x14ac:dyDescent="0.45">
      <c r="K5090"/>
      <c r="S5090"/>
      <c r="T5090"/>
      <c r="U5090"/>
      <c r="V5090"/>
      <c r="W5090"/>
      <c r="X5090"/>
      <c r="Y5090"/>
      <c r="Z5090"/>
      <c r="AA5090"/>
      <c r="AB5090"/>
      <c r="AC5090"/>
    </row>
    <row r="5091" spans="11:29" x14ac:dyDescent="0.45">
      <c r="K5091"/>
      <c r="S5091"/>
      <c r="T5091"/>
      <c r="U5091"/>
      <c r="V5091"/>
      <c r="W5091"/>
      <c r="X5091"/>
      <c r="Y5091"/>
      <c r="Z5091"/>
      <c r="AA5091"/>
      <c r="AB5091"/>
      <c r="AC5091"/>
    </row>
    <row r="5092" spans="11:29" x14ac:dyDescent="0.45">
      <c r="K5092"/>
      <c r="S5092"/>
      <c r="T5092"/>
      <c r="U5092"/>
      <c r="V5092"/>
      <c r="W5092"/>
      <c r="X5092"/>
      <c r="Y5092"/>
      <c r="Z5092"/>
      <c r="AA5092"/>
      <c r="AB5092"/>
      <c r="AC5092"/>
    </row>
    <row r="5093" spans="11:29" x14ac:dyDescent="0.45">
      <c r="K5093"/>
      <c r="S5093"/>
      <c r="T5093"/>
      <c r="U5093"/>
      <c r="V5093"/>
      <c r="W5093"/>
      <c r="X5093"/>
      <c r="Y5093"/>
      <c r="Z5093"/>
      <c r="AA5093"/>
      <c r="AB5093"/>
      <c r="AC5093"/>
    </row>
    <row r="5094" spans="11:29" x14ac:dyDescent="0.45">
      <c r="K5094"/>
      <c r="S5094"/>
      <c r="T5094"/>
      <c r="U5094"/>
      <c r="V5094"/>
      <c r="W5094"/>
      <c r="X5094"/>
      <c r="Y5094"/>
      <c r="Z5094"/>
      <c r="AA5094"/>
      <c r="AB5094"/>
      <c r="AC5094"/>
    </row>
    <row r="5095" spans="11:29" x14ac:dyDescent="0.45">
      <c r="K5095"/>
      <c r="S5095"/>
      <c r="T5095"/>
      <c r="U5095"/>
      <c r="V5095"/>
      <c r="W5095"/>
      <c r="X5095"/>
      <c r="Y5095"/>
      <c r="Z5095"/>
      <c r="AA5095"/>
      <c r="AB5095"/>
      <c r="AC5095"/>
    </row>
    <row r="5096" spans="11:29" x14ac:dyDescent="0.45">
      <c r="K5096"/>
      <c r="S5096"/>
      <c r="T5096"/>
      <c r="U5096"/>
      <c r="V5096"/>
      <c r="W5096"/>
      <c r="X5096"/>
      <c r="Y5096"/>
      <c r="Z5096"/>
      <c r="AA5096"/>
      <c r="AB5096"/>
      <c r="AC5096"/>
    </row>
    <row r="5097" spans="11:29" x14ac:dyDescent="0.45">
      <c r="K5097"/>
      <c r="S5097"/>
      <c r="T5097"/>
      <c r="U5097"/>
      <c r="V5097"/>
      <c r="W5097"/>
      <c r="X5097"/>
      <c r="Y5097"/>
      <c r="Z5097"/>
      <c r="AA5097"/>
      <c r="AB5097"/>
      <c r="AC5097"/>
    </row>
    <row r="5098" spans="11:29" x14ac:dyDescent="0.45">
      <c r="K5098"/>
      <c r="S5098"/>
      <c r="T5098"/>
      <c r="U5098"/>
      <c r="V5098"/>
      <c r="W5098"/>
      <c r="X5098"/>
      <c r="Y5098"/>
      <c r="Z5098"/>
      <c r="AA5098"/>
      <c r="AB5098"/>
      <c r="AC5098"/>
    </row>
    <row r="5099" spans="11:29" x14ac:dyDescent="0.45">
      <c r="K5099"/>
      <c r="S5099"/>
      <c r="T5099"/>
      <c r="U5099"/>
      <c r="V5099"/>
      <c r="W5099"/>
      <c r="X5099"/>
      <c r="Y5099"/>
      <c r="Z5099"/>
      <c r="AA5099"/>
      <c r="AB5099"/>
      <c r="AC5099"/>
    </row>
    <row r="5100" spans="11:29" x14ac:dyDescent="0.45">
      <c r="K5100"/>
      <c r="S5100"/>
      <c r="T5100"/>
      <c r="U5100"/>
      <c r="V5100"/>
      <c r="W5100"/>
      <c r="X5100"/>
      <c r="Y5100"/>
      <c r="Z5100"/>
      <c r="AA5100"/>
      <c r="AB5100"/>
      <c r="AC5100"/>
    </row>
    <row r="5101" spans="11:29" x14ac:dyDescent="0.45">
      <c r="K5101"/>
      <c r="S5101"/>
      <c r="T5101"/>
      <c r="U5101"/>
      <c r="V5101"/>
      <c r="W5101"/>
      <c r="X5101"/>
      <c r="Y5101"/>
      <c r="Z5101"/>
      <c r="AA5101"/>
      <c r="AB5101"/>
      <c r="AC5101"/>
    </row>
    <row r="5102" spans="11:29" x14ac:dyDescent="0.45">
      <c r="K5102"/>
      <c r="S5102"/>
      <c r="T5102"/>
      <c r="U5102"/>
      <c r="V5102"/>
      <c r="W5102"/>
      <c r="X5102"/>
      <c r="Y5102"/>
      <c r="Z5102"/>
      <c r="AA5102"/>
      <c r="AB5102"/>
      <c r="AC5102"/>
    </row>
    <row r="5103" spans="11:29" x14ac:dyDescent="0.45">
      <c r="K5103"/>
      <c r="S5103"/>
      <c r="T5103"/>
      <c r="U5103"/>
      <c r="V5103"/>
      <c r="W5103"/>
      <c r="X5103"/>
      <c r="Y5103"/>
      <c r="Z5103"/>
      <c r="AA5103"/>
      <c r="AB5103"/>
      <c r="AC5103"/>
    </row>
    <row r="5104" spans="11:29" x14ac:dyDescent="0.45">
      <c r="K5104"/>
      <c r="S5104"/>
      <c r="T5104"/>
      <c r="U5104"/>
      <c r="V5104"/>
      <c r="W5104"/>
      <c r="X5104"/>
      <c r="Y5104"/>
      <c r="Z5104"/>
      <c r="AA5104"/>
      <c r="AB5104"/>
      <c r="AC5104"/>
    </row>
    <row r="5105" spans="11:29" x14ac:dyDescent="0.45">
      <c r="K5105"/>
      <c r="S5105"/>
      <c r="T5105"/>
      <c r="U5105"/>
      <c r="V5105"/>
      <c r="W5105"/>
      <c r="X5105"/>
      <c r="Y5105"/>
      <c r="Z5105"/>
      <c r="AA5105"/>
      <c r="AB5105"/>
      <c r="AC5105"/>
    </row>
    <row r="5106" spans="11:29" x14ac:dyDescent="0.45">
      <c r="K5106"/>
      <c r="S5106"/>
      <c r="T5106"/>
      <c r="U5106"/>
      <c r="V5106"/>
      <c r="W5106"/>
      <c r="X5106"/>
      <c r="Y5106"/>
      <c r="Z5106"/>
      <c r="AA5106"/>
      <c r="AB5106"/>
      <c r="AC5106"/>
    </row>
    <row r="5107" spans="11:29" x14ac:dyDescent="0.45">
      <c r="K5107"/>
      <c r="S5107"/>
      <c r="T5107"/>
      <c r="U5107"/>
      <c r="V5107"/>
      <c r="W5107"/>
      <c r="X5107"/>
      <c r="Y5107"/>
      <c r="Z5107"/>
      <c r="AA5107"/>
      <c r="AB5107"/>
      <c r="AC5107"/>
    </row>
    <row r="5108" spans="11:29" x14ac:dyDescent="0.45">
      <c r="K5108"/>
      <c r="S5108"/>
      <c r="T5108"/>
      <c r="U5108"/>
      <c r="V5108"/>
      <c r="W5108"/>
      <c r="X5108"/>
      <c r="Y5108"/>
      <c r="Z5108"/>
      <c r="AA5108"/>
      <c r="AB5108"/>
      <c r="AC5108"/>
    </row>
    <row r="5109" spans="11:29" x14ac:dyDescent="0.45">
      <c r="K5109"/>
      <c r="S5109"/>
      <c r="T5109"/>
      <c r="U5109"/>
      <c r="V5109"/>
      <c r="W5109"/>
      <c r="X5109"/>
      <c r="Y5109"/>
      <c r="Z5109"/>
      <c r="AA5109"/>
      <c r="AB5109"/>
      <c r="AC5109"/>
    </row>
    <row r="5110" spans="11:29" x14ac:dyDescent="0.45">
      <c r="K5110"/>
      <c r="S5110"/>
      <c r="T5110"/>
      <c r="U5110"/>
      <c r="V5110"/>
      <c r="W5110"/>
      <c r="X5110"/>
      <c r="Y5110"/>
      <c r="Z5110"/>
      <c r="AA5110"/>
      <c r="AB5110"/>
      <c r="AC5110"/>
    </row>
    <row r="5111" spans="11:29" x14ac:dyDescent="0.45">
      <c r="K5111"/>
      <c r="S5111"/>
      <c r="T5111"/>
      <c r="U5111"/>
      <c r="V5111"/>
      <c r="W5111"/>
      <c r="X5111"/>
      <c r="Y5111"/>
      <c r="Z5111"/>
      <c r="AA5111"/>
      <c r="AB5111"/>
      <c r="AC5111"/>
    </row>
    <row r="5112" spans="11:29" x14ac:dyDescent="0.45">
      <c r="K5112"/>
      <c r="S5112"/>
      <c r="T5112"/>
      <c r="U5112"/>
      <c r="V5112"/>
      <c r="W5112"/>
      <c r="X5112"/>
      <c r="Y5112"/>
      <c r="Z5112"/>
      <c r="AA5112"/>
      <c r="AB5112"/>
      <c r="AC5112"/>
    </row>
    <row r="5113" spans="11:29" x14ac:dyDescent="0.45">
      <c r="K5113"/>
      <c r="S5113"/>
      <c r="T5113"/>
      <c r="U5113"/>
      <c r="V5113"/>
      <c r="W5113"/>
      <c r="X5113"/>
      <c r="Y5113"/>
      <c r="Z5113"/>
      <c r="AA5113"/>
      <c r="AB5113"/>
      <c r="AC5113"/>
    </row>
    <row r="5114" spans="11:29" x14ac:dyDescent="0.45">
      <c r="K5114"/>
      <c r="S5114"/>
      <c r="T5114"/>
      <c r="U5114"/>
      <c r="V5114"/>
      <c r="W5114"/>
      <c r="X5114"/>
      <c r="Y5114"/>
      <c r="Z5114"/>
      <c r="AA5114"/>
      <c r="AB5114"/>
      <c r="AC5114"/>
    </row>
    <row r="5115" spans="11:29" x14ac:dyDescent="0.45">
      <c r="K5115"/>
      <c r="S5115"/>
      <c r="T5115"/>
      <c r="U5115"/>
      <c r="V5115"/>
      <c r="W5115"/>
      <c r="X5115"/>
      <c r="Y5115"/>
      <c r="Z5115"/>
      <c r="AA5115"/>
      <c r="AB5115"/>
      <c r="AC5115"/>
    </row>
    <row r="5116" spans="11:29" x14ac:dyDescent="0.45">
      <c r="K5116"/>
      <c r="S5116"/>
      <c r="T5116"/>
      <c r="U5116"/>
      <c r="V5116"/>
      <c r="W5116"/>
      <c r="X5116"/>
      <c r="Y5116"/>
      <c r="Z5116"/>
      <c r="AA5116"/>
      <c r="AB5116"/>
      <c r="AC5116"/>
    </row>
    <row r="5117" spans="11:29" x14ac:dyDescent="0.45">
      <c r="K5117"/>
      <c r="S5117"/>
      <c r="T5117"/>
      <c r="U5117"/>
      <c r="V5117"/>
      <c r="W5117"/>
      <c r="X5117"/>
      <c r="Y5117"/>
      <c r="Z5117"/>
      <c r="AA5117"/>
      <c r="AB5117"/>
      <c r="AC5117"/>
    </row>
    <row r="5118" spans="11:29" x14ac:dyDescent="0.45">
      <c r="K5118"/>
      <c r="S5118"/>
      <c r="T5118"/>
      <c r="U5118"/>
      <c r="V5118"/>
      <c r="W5118"/>
      <c r="X5118"/>
      <c r="Y5118"/>
      <c r="Z5118"/>
      <c r="AA5118"/>
      <c r="AB5118"/>
      <c r="AC5118"/>
    </row>
    <row r="5119" spans="11:29" x14ac:dyDescent="0.45">
      <c r="K5119"/>
      <c r="S5119"/>
      <c r="T5119"/>
      <c r="U5119"/>
      <c r="V5119"/>
      <c r="W5119"/>
      <c r="X5119"/>
      <c r="Y5119"/>
      <c r="Z5119"/>
      <c r="AA5119"/>
      <c r="AB5119"/>
      <c r="AC5119"/>
    </row>
    <row r="5120" spans="11:29" x14ac:dyDescent="0.45">
      <c r="K5120"/>
      <c r="S5120"/>
      <c r="T5120"/>
      <c r="U5120"/>
      <c r="V5120"/>
      <c r="W5120"/>
      <c r="X5120"/>
      <c r="Y5120"/>
      <c r="Z5120"/>
      <c r="AA5120"/>
      <c r="AB5120"/>
      <c r="AC5120"/>
    </row>
    <row r="5121" spans="11:29" x14ac:dyDescent="0.45">
      <c r="K5121"/>
      <c r="S5121"/>
      <c r="T5121"/>
      <c r="U5121"/>
      <c r="V5121"/>
      <c r="W5121"/>
      <c r="X5121"/>
      <c r="Y5121"/>
      <c r="Z5121"/>
      <c r="AA5121"/>
      <c r="AB5121"/>
      <c r="AC5121"/>
    </row>
    <row r="5122" spans="11:29" x14ac:dyDescent="0.45">
      <c r="K5122"/>
      <c r="S5122"/>
      <c r="T5122"/>
      <c r="U5122"/>
      <c r="V5122"/>
      <c r="W5122"/>
      <c r="X5122"/>
      <c r="Y5122"/>
      <c r="Z5122"/>
      <c r="AA5122"/>
      <c r="AB5122"/>
      <c r="AC5122"/>
    </row>
    <row r="5123" spans="11:29" x14ac:dyDescent="0.45">
      <c r="K5123"/>
      <c r="S5123"/>
      <c r="T5123"/>
      <c r="U5123"/>
      <c r="V5123"/>
      <c r="W5123"/>
      <c r="X5123"/>
      <c r="Y5123"/>
      <c r="Z5123"/>
      <c r="AA5123"/>
      <c r="AB5123"/>
      <c r="AC5123"/>
    </row>
    <row r="5124" spans="11:29" x14ac:dyDescent="0.45">
      <c r="K5124"/>
      <c r="S5124"/>
      <c r="T5124"/>
      <c r="U5124"/>
      <c r="V5124"/>
      <c r="W5124"/>
      <c r="X5124"/>
      <c r="Y5124"/>
      <c r="Z5124"/>
      <c r="AA5124"/>
      <c r="AB5124"/>
      <c r="AC5124"/>
    </row>
    <row r="5125" spans="11:29" x14ac:dyDescent="0.45">
      <c r="K5125"/>
      <c r="S5125"/>
      <c r="T5125"/>
      <c r="U5125"/>
      <c r="V5125"/>
      <c r="W5125"/>
      <c r="X5125"/>
      <c r="Y5125"/>
      <c r="Z5125"/>
      <c r="AA5125"/>
      <c r="AB5125"/>
      <c r="AC5125"/>
    </row>
    <row r="5126" spans="11:29" x14ac:dyDescent="0.45">
      <c r="K5126"/>
      <c r="S5126"/>
      <c r="T5126"/>
      <c r="U5126"/>
      <c r="V5126"/>
      <c r="W5126"/>
      <c r="X5126"/>
      <c r="Y5126"/>
      <c r="Z5126"/>
      <c r="AA5126"/>
      <c r="AB5126"/>
      <c r="AC5126"/>
    </row>
    <row r="5127" spans="11:29" x14ac:dyDescent="0.45">
      <c r="K5127"/>
      <c r="S5127"/>
      <c r="T5127"/>
      <c r="U5127"/>
      <c r="V5127"/>
      <c r="W5127"/>
      <c r="X5127"/>
      <c r="Y5127"/>
      <c r="Z5127"/>
      <c r="AA5127"/>
      <c r="AB5127"/>
      <c r="AC5127"/>
    </row>
    <row r="5128" spans="11:29" x14ac:dyDescent="0.45">
      <c r="K5128"/>
      <c r="S5128"/>
      <c r="T5128"/>
      <c r="U5128"/>
      <c r="V5128"/>
      <c r="W5128"/>
      <c r="X5128"/>
      <c r="Y5128"/>
      <c r="Z5128"/>
      <c r="AA5128"/>
      <c r="AB5128"/>
      <c r="AC5128"/>
    </row>
    <row r="5129" spans="11:29" x14ac:dyDescent="0.45">
      <c r="K5129"/>
      <c r="S5129"/>
      <c r="T5129"/>
      <c r="U5129"/>
      <c r="V5129"/>
      <c r="W5129"/>
      <c r="X5129"/>
      <c r="Y5129"/>
      <c r="Z5129"/>
      <c r="AA5129"/>
      <c r="AB5129"/>
      <c r="AC5129"/>
    </row>
    <row r="5130" spans="11:29" x14ac:dyDescent="0.45">
      <c r="K5130"/>
      <c r="S5130"/>
      <c r="T5130"/>
      <c r="U5130"/>
      <c r="V5130"/>
      <c r="W5130"/>
      <c r="X5130"/>
      <c r="Y5130"/>
      <c r="Z5130"/>
      <c r="AA5130"/>
      <c r="AB5130"/>
      <c r="AC5130"/>
    </row>
    <row r="5131" spans="11:29" x14ac:dyDescent="0.45">
      <c r="K5131"/>
      <c r="S5131"/>
      <c r="T5131"/>
      <c r="U5131"/>
      <c r="V5131"/>
      <c r="W5131"/>
      <c r="X5131"/>
      <c r="Y5131"/>
      <c r="Z5131"/>
      <c r="AA5131"/>
      <c r="AB5131"/>
      <c r="AC5131"/>
    </row>
    <row r="5132" spans="11:29" x14ac:dyDescent="0.45">
      <c r="K5132"/>
      <c r="S5132"/>
      <c r="T5132"/>
      <c r="U5132"/>
      <c r="V5132"/>
      <c r="W5132"/>
      <c r="X5132"/>
      <c r="Y5132"/>
      <c r="Z5132"/>
      <c r="AA5132"/>
      <c r="AB5132"/>
      <c r="AC5132"/>
    </row>
    <row r="5133" spans="11:29" x14ac:dyDescent="0.45">
      <c r="K5133"/>
      <c r="S5133"/>
      <c r="T5133"/>
      <c r="U5133"/>
      <c r="V5133"/>
      <c r="W5133"/>
      <c r="X5133"/>
      <c r="Y5133"/>
      <c r="Z5133"/>
      <c r="AA5133"/>
      <c r="AB5133"/>
      <c r="AC5133"/>
    </row>
    <row r="5134" spans="11:29" x14ac:dyDescent="0.45">
      <c r="K5134"/>
      <c r="S5134"/>
      <c r="T5134"/>
      <c r="U5134"/>
      <c r="V5134"/>
      <c r="W5134"/>
      <c r="X5134"/>
      <c r="Y5134"/>
      <c r="Z5134"/>
      <c r="AA5134"/>
      <c r="AB5134"/>
      <c r="AC5134"/>
    </row>
    <row r="5135" spans="11:29" x14ac:dyDescent="0.45">
      <c r="K5135"/>
      <c r="S5135"/>
      <c r="T5135"/>
      <c r="U5135"/>
      <c r="V5135"/>
      <c r="W5135"/>
      <c r="X5135"/>
      <c r="Y5135"/>
      <c r="Z5135"/>
      <c r="AA5135"/>
      <c r="AB5135"/>
      <c r="AC5135"/>
    </row>
    <row r="5136" spans="11:29" x14ac:dyDescent="0.45">
      <c r="K5136"/>
      <c r="S5136"/>
      <c r="T5136"/>
      <c r="U5136"/>
      <c r="V5136"/>
      <c r="W5136"/>
      <c r="X5136"/>
      <c r="Y5136"/>
      <c r="Z5136"/>
      <c r="AA5136"/>
      <c r="AB5136"/>
      <c r="AC5136"/>
    </row>
    <row r="5137" spans="11:29" x14ac:dyDescent="0.45">
      <c r="K5137"/>
      <c r="S5137"/>
      <c r="T5137"/>
      <c r="U5137"/>
      <c r="V5137"/>
      <c r="W5137"/>
      <c r="X5137"/>
      <c r="Y5137"/>
      <c r="Z5137"/>
      <c r="AA5137"/>
      <c r="AB5137"/>
      <c r="AC5137"/>
    </row>
    <row r="5138" spans="11:29" x14ac:dyDescent="0.45">
      <c r="K5138"/>
      <c r="S5138"/>
      <c r="T5138"/>
      <c r="U5138"/>
      <c r="V5138"/>
      <c r="W5138"/>
      <c r="X5138"/>
      <c r="Y5138"/>
      <c r="Z5138"/>
      <c r="AA5138"/>
      <c r="AB5138"/>
      <c r="AC5138"/>
    </row>
    <row r="5139" spans="11:29" x14ac:dyDescent="0.45">
      <c r="K5139"/>
      <c r="S5139"/>
      <c r="T5139"/>
      <c r="U5139"/>
      <c r="V5139"/>
      <c r="W5139"/>
      <c r="X5139"/>
      <c r="Y5139"/>
      <c r="Z5139"/>
      <c r="AA5139"/>
      <c r="AB5139"/>
      <c r="AC5139"/>
    </row>
    <row r="5140" spans="11:29" x14ac:dyDescent="0.45">
      <c r="K5140"/>
      <c r="S5140"/>
      <c r="T5140"/>
      <c r="U5140"/>
      <c r="V5140"/>
      <c r="W5140"/>
      <c r="X5140"/>
      <c r="Y5140"/>
      <c r="Z5140"/>
      <c r="AA5140"/>
      <c r="AB5140"/>
      <c r="AC5140"/>
    </row>
    <row r="5141" spans="11:29" x14ac:dyDescent="0.45">
      <c r="K5141"/>
      <c r="S5141"/>
      <c r="T5141"/>
      <c r="U5141"/>
      <c r="V5141"/>
      <c r="W5141"/>
      <c r="X5141"/>
      <c r="Y5141"/>
      <c r="Z5141"/>
      <c r="AA5141"/>
      <c r="AB5141"/>
      <c r="AC5141"/>
    </row>
    <row r="5142" spans="11:29" x14ac:dyDescent="0.45">
      <c r="K5142"/>
      <c r="S5142"/>
      <c r="T5142"/>
      <c r="U5142"/>
      <c r="V5142"/>
      <c r="W5142"/>
      <c r="X5142"/>
      <c r="Y5142"/>
      <c r="Z5142"/>
      <c r="AA5142"/>
      <c r="AB5142"/>
      <c r="AC5142"/>
    </row>
    <row r="5143" spans="11:29" x14ac:dyDescent="0.45">
      <c r="K5143"/>
      <c r="S5143"/>
      <c r="T5143"/>
      <c r="U5143"/>
      <c r="V5143"/>
      <c r="W5143"/>
      <c r="X5143"/>
      <c r="Y5143"/>
      <c r="Z5143"/>
      <c r="AA5143"/>
      <c r="AB5143"/>
      <c r="AC5143"/>
    </row>
    <row r="5144" spans="11:29" x14ac:dyDescent="0.45">
      <c r="K5144"/>
      <c r="S5144"/>
      <c r="T5144"/>
      <c r="U5144"/>
      <c r="V5144"/>
      <c r="W5144"/>
      <c r="X5144"/>
      <c r="Y5144"/>
      <c r="Z5144"/>
      <c r="AA5144"/>
      <c r="AB5144"/>
      <c r="AC5144"/>
    </row>
    <row r="5145" spans="11:29" x14ac:dyDescent="0.45">
      <c r="K5145"/>
      <c r="S5145"/>
      <c r="T5145"/>
      <c r="U5145"/>
      <c r="V5145"/>
      <c r="W5145"/>
      <c r="X5145"/>
      <c r="Y5145"/>
      <c r="Z5145"/>
      <c r="AA5145"/>
      <c r="AB5145"/>
      <c r="AC5145"/>
    </row>
    <row r="5146" spans="11:29" x14ac:dyDescent="0.45">
      <c r="K5146"/>
      <c r="S5146"/>
      <c r="T5146"/>
      <c r="U5146"/>
      <c r="V5146"/>
      <c r="W5146"/>
      <c r="X5146"/>
      <c r="Y5146"/>
      <c r="Z5146"/>
      <c r="AA5146"/>
      <c r="AB5146"/>
      <c r="AC5146"/>
    </row>
    <row r="5147" spans="11:29" x14ac:dyDescent="0.45">
      <c r="K5147"/>
      <c r="S5147"/>
      <c r="T5147"/>
      <c r="U5147"/>
      <c r="V5147"/>
      <c r="W5147"/>
      <c r="X5147"/>
      <c r="Y5147"/>
      <c r="Z5147"/>
      <c r="AA5147"/>
      <c r="AB5147"/>
      <c r="AC5147"/>
    </row>
    <row r="5148" spans="11:29" x14ac:dyDescent="0.45">
      <c r="K5148"/>
      <c r="S5148"/>
      <c r="T5148"/>
      <c r="U5148"/>
      <c r="V5148"/>
      <c r="W5148"/>
      <c r="X5148"/>
      <c r="Y5148"/>
      <c r="Z5148"/>
      <c r="AA5148"/>
      <c r="AB5148"/>
      <c r="AC5148"/>
    </row>
    <row r="5149" spans="11:29" x14ac:dyDescent="0.45">
      <c r="K5149"/>
      <c r="S5149"/>
      <c r="T5149"/>
      <c r="U5149"/>
      <c r="V5149"/>
      <c r="W5149"/>
      <c r="X5149"/>
      <c r="Y5149"/>
      <c r="Z5149"/>
      <c r="AA5149"/>
      <c r="AB5149"/>
      <c r="AC5149"/>
    </row>
    <row r="5150" spans="11:29" x14ac:dyDescent="0.45">
      <c r="K5150"/>
      <c r="S5150"/>
      <c r="T5150"/>
      <c r="U5150"/>
      <c r="V5150"/>
      <c r="W5150"/>
      <c r="X5150"/>
      <c r="Y5150"/>
      <c r="Z5150"/>
      <c r="AA5150"/>
      <c r="AB5150"/>
      <c r="AC5150"/>
    </row>
    <row r="5151" spans="11:29" x14ac:dyDescent="0.45">
      <c r="K5151"/>
      <c r="S5151"/>
      <c r="T5151"/>
      <c r="U5151"/>
      <c r="V5151"/>
      <c r="W5151"/>
      <c r="X5151"/>
      <c r="Y5151"/>
      <c r="Z5151"/>
      <c r="AA5151"/>
      <c r="AB5151"/>
      <c r="AC5151"/>
    </row>
    <row r="5152" spans="11:29" x14ac:dyDescent="0.45">
      <c r="K5152"/>
      <c r="S5152"/>
      <c r="T5152"/>
      <c r="U5152"/>
      <c r="V5152"/>
      <c r="W5152"/>
      <c r="X5152"/>
      <c r="Y5152"/>
      <c r="Z5152"/>
      <c r="AA5152"/>
      <c r="AB5152"/>
      <c r="AC5152"/>
    </row>
    <row r="5153" spans="11:29" x14ac:dyDescent="0.45">
      <c r="K5153"/>
      <c r="S5153"/>
      <c r="T5153"/>
      <c r="U5153"/>
      <c r="V5153"/>
      <c r="W5153"/>
      <c r="X5153"/>
      <c r="Y5153"/>
      <c r="Z5153"/>
      <c r="AA5153"/>
      <c r="AB5153"/>
      <c r="AC5153"/>
    </row>
    <row r="5154" spans="11:29" x14ac:dyDescent="0.45">
      <c r="K5154"/>
      <c r="S5154"/>
      <c r="T5154"/>
      <c r="U5154"/>
      <c r="V5154"/>
      <c r="W5154"/>
      <c r="X5154"/>
      <c r="Y5154"/>
      <c r="Z5154"/>
      <c r="AA5154"/>
      <c r="AB5154"/>
      <c r="AC5154"/>
    </row>
    <row r="5155" spans="11:29" x14ac:dyDescent="0.45">
      <c r="K5155"/>
      <c r="S5155"/>
      <c r="T5155"/>
      <c r="U5155"/>
      <c r="V5155"/>
      <c r="W5155"/>
      <c r="X5155"/>
      <c r="Y5155"/>
      <c r="Z5155"/>
      <c r="AA5155"/>
      <c r="AB5155"/>
      <c r="AC5155"/>
    </row>
    <row r="5156" spans="11:29" x14ac:dyDescent="0.45">
      <c r="K5156"/>
      <c r="S5156"/>
      <c r="T5156"/>
      <c r="U5156"/>
      <c r="V5156"/>
      <c r="W5156"/>
      <c r="X5156"/>
      <c r="Y5156"/>
      <c r="Z5156"/>
      <c r="AA5156"/>
      <c r="AB5156"/>
      <c r="AC5156"/>
    </row>
    <row r="5157" spans="11:29" x14ac:dyDescent="0.45">
      <c r="K5157"/>
      <c r="S5157"/>
      <c r="T5157"/>
      <c r="U5157"/>
      <c r="V5157"/>
      <c r="W5157"/>
      <c r="X5157"/>
      <c r="Y5157"/>
      <c r="Z5157"/>
      <c r="AA5157"/>
      <c r="AB5157"/>
      <c r="AC5157"/>
    </row>
    <row r="5158" spans="11:29" x14ac:dyDescent="0.45">
      <c r="K5158"/>
      <c r="S5158"/>
      <c r="T5158"/>
      <c r="U5158"/>
      <c r="V5158"/>
      <c r="W5158"/>
      <c r="X5158"/>
      <c r="Y5158"/>
      <c r="Z5158"/>
      <c r="AA5158"/>
      <c r="AB5158"/>
      <c r="AC5158"/>
    </row>
    <row r="5159" spans="11:29" x14ac:dyDescent="0.45">
      <c r="K5159"/>
      <c r="S5159"/>
      <c r="T5159"/>
      <c r="U5159"/>
      <c r="V5159"/>
      <c r="W5159"/>
      <c r="X5159"/>
      <c r="Y5159"/>
      <c r="Z5159"/>
      <c r="AA5159"/>
      <c r="AB5159"/>
      <c r="AC5159"/>
    </row>
    <row r="5160" spans="11:29" x14ac:dyDescent="0.45">
      <c r="K5160"/>
      <c r="S5160"/>
      <c r="T5160"/>
      <c r="U5160"/>
      <c r="V5160"/>
      <c r="W5160"/>
      <c r="X5160"/>
      <c r="Y5160"/>
      <c r="Z5160"/>
      <c r="AA5160"/>
      <c r="AB5160"/>
      <c r="AC5160"/>
    </row>
    <row r="5161" spans="11:29" x14ac:dyDescent="0.45">
      <c r="K5161"/>
      <c r="S5161"/>
      <c r="T5161"/>
      <c r="U5161"/>
      <c r="V5161"/>
      <c r="W5161"/>
      <c r="X5161"/>
      <c r="Y5161"/>
      <c r="Z5161"/>
      <c r="AA5161"/>
      <c r="AB5161"/>
      <c r="AC5161"/>
    </row>
    <row r="5162" spans="11:29" x14ac:dyDescent="0.45">
      <c r="K5162"/>
      <c r="S5162"/>
      <c r="T5162"/>
      <c r="U5162"/>
      <c r="V5162"/>
      <c r="W5162"/>
      <c r="X5162"/>
      <c r="Y5162"/>
      <c r="Z5162"/>
      <c r="AA5162"/>
      <c r="AB5162"/>
      <c r="AC5162"/>
    </row>
    <row r="5163" spans="11:29" x14ac:dyDescent="0.45">
      <c r="K5163"/>
      <c r="S5163"/>
      <c r="T5163"/>
      <c r="U5163"/>
      <c r="V5163"/>
      <c r="W5163"/>
      <c r="X5163"/>
      <c r="Y5163"/>
      <c r="Z5163"/>
      <c r="AA5163"/>
      <c r="AB5163"/>
      <c r="AC5163"/>
    </row>
    <row r="5164" spans="11:29" x14ac:dyDescent="0.45">
      <c r="K5164"/>
      <c r="S5164"/>
      <c r="T5164"/>
      <c r="U5164"/>
      <c r="V5164"/>
      <c r="W5164"/>
      <c r="X5164"/>
      <c r="Y5164"/>
      <c r="Z5164"/>
      <c r="AA5164"/>
      <c r="AB5164"/>
      <c r="AC5164"/>
    </row>
    <row r="5165" spans="11:29" x14ac:dyDescent="0.45">
      <c r="K5165"/>
      <c r="S5165"/>
      <c r="T5165"/>
      <c r="U5165"/>
      <c r="V5165"/>
      <c r="W5165"/>
      <c r="X5165"/>
      <c r="Y5165"/>
      <c r="Z5165"/>
      <c r="AA5165"/>
      <c r="AB5165"/>
      <c r="AC5165"/>
    </row>
    <row r="5166" spans="11:29" x14ac:dyDescent="0.45">
      <c r="K5166"/>
      <c r="S5166"/>
      <c r="T5166"/>
      <c r="U5166"/>
      <c r="V5166"/>
      <c r="W5166"/>
      <c r="X5166"/>
      <c r="Y5166"/>
      <c r="Z5166"/>
      <c r="AA5166"/>
      <c r="AB5166"/>
      <c r="AC5166"/>
    </row>
    <row r="5167" spans="11:29" x14ac:dyDescent="0.45">
      <c r="K5167"/>
      <c r="S5167"/>
      <c r="T5167"/>
      <c r="U5167"/>
      <c r="V5167"/>
      <c r="W5167"/>
      <c r="X5167"/>
      <c r="Y5167"/>
      <c r="Z5167"/>
      <c r="AA5167"/>
      <c r="AB5167"/>
      <c r="AC5167"/>
    </row>
    <row r="5168" spans="11:29" x14ac:dyDescent="0.45">
      <c r="K5168"/>
      <c r="S5168"/>
      <c r="T5168"/>
      <c r="U5168"/>
      <c r="V5168"/>
      <c r="W5168"/>
      <c r="X5168"/>
      <c r="Y5168"/>
      <c r="Z5168"/>
      <c r="AA5168"/>
      <c r="AB5168"/>
      <c r="AC5168"/>
    </row>
    <row r="5169" spans="11:29" x14ac:dyDescent="0.45">
      <c r="K5169"/>
      <c r="S5169"/>
      <c r="T5169"/>
      <c r="U5169"/>
      <c r="V5169"/>
      <c r="W5169"/>
      <c r="X5169"/>
      <c r="Y5169"/>
      <c r="Z5169"/>
      <c r="AA5169"/>
      <c r="AB5169"/>
      <c r="AC5169"/>
    </row>
    <row r="5170" spans="11:29" x14ac:dyDescent="0.45">
      <c r="K5170"/>
      <c r="S5170"/>
      <c r="T5170"/>
      <c r="U5170"/>
      <c r="V5170"/>
      <c r="W5170"/>
      <c r="X5170"/>
      <c r="Y5170"/>
      <c r="Z5170"/>
      <c r="AA5170"/>
      <c r="AB5170"/>
      <c r="AC5170"/>
    </row>
    <row r="5171" spans="11:29" x14ac:dyDescent="0.45">
      <c r="K5171"/>
      <c r="S5171"/>
      <c r="T5171"/>
      <c r="U5171"/>
      <c r="V5171"/>
      <c r="W5171"/>
      <c r="X5171"/>
      <c r="Y5171"/>
      <c r="Z5171"/>
      <c r="AA5171"/>
      <c r="AB5171"/>
      <c r="AC5171"/>
    </row>
    <row r="5172" spans="11:29" x14ac:dyDescent="0.45">
      <c r="K5172"/>
      <c r="S5172"/>
      <c r="T5172"/>
      <c r="U5172"/>
      <c r="V5172"/>
      <c r="W5172"/>
      <c r="X5172"/>
      <c r="Y5172"/>
      <c r="Z5172"/>
      <c r="AA5172"/>
      <c r="AB5172"/>
      <c r="AC5172"/>
    </row>
    <row r="5173" spans="11:29" x14ac:dyDescent="0.45">
      <c r="K5173"/>
      <c r="S5173"/>
      <c r="T5173"/>
      <c r="U5173"/>
      <c r="V5173"/>
      <c r="W5173"/>
      <c r="X5173"/>
      <c r="Y5173"/>
      <c r="Z5173"/>
      <c r="AA5173"/>
      <c r="AB5173"/>
      <c r="AC5173"/>
    </row>
    <row r="5174" spans="11:29" x14ac:dyDescent="0.45">
      <c r="K5174"/>
      <c r="S5174"/>
      <c r="T5174"/>
      <c r="U5174"/>
      <c r="V5174"/>
      <c r="W5174"/>
      <c r="X5174"/>
      <c r="Y5174"/>
      <c r="Z5174"/>
      <c r="AA5174"/>
      <c r="AB5174"/>
      <c r="AC5174"/>
    </row>
    <row r="5175" spans="11:29" x14ac:dyDescent="0.45">
      <c r="K5175"/>
      <c r="S5175"/>
      <c r="T5175"/>
      <c r="U5175"/>
      <c r="V5175"/>
      <c r="W5175"/>
      <c r="X5175"/>
      <c r="Y5175"/>
      <c r="Z5175"/>
      <c r="AA5175"/>
      <c r="AB5175"/>
      <c r="AC5175"/>
    </row>
    <row r="5176" spans="11:29" x14ac:dyDescent="0.45">
      <c r="K5176"/>
      <c r="S5176"/>
      <c r="T5176"/>
      <c r="U5176"/>
      <c r="V5176"/>
      <c r="W5176"/>
      <c r="X5176"/>
      <c r="Y5176"/>
      <c r="Z5176"/>
      <c r="AA5176"/>
      <c r="AB5176"/>
      <c r="AC5176"/>
    </row>
    <row r="5177" spans="11:29" x14ac:dyDescent="0.45">
      <c r="K5177"/>
      <c r="S5177"/>
      <c r="T5177"/>
      <c r="U5177"/>
      <c r="V5177"/>
      <c r="W5177"/>
      <c r="X5177"/>
      <c r="Y5177"/>
      <c r="Z5177"/>
      <c r="AA5177"/>
      <c r="AB5177"/>
      <c r="AC5177"/>
    </row>
    <row r="5178" spans="11:29" x14ac:dyDescent="0.45">
      <c r="K5178"/>
      <c r="S5178"/>
      <c r="T5178"/>
      <c r="U5178"/>
      <c r="V5178"/>
      <c r="W5178"/>
      <c r="X5178"/>
      <c r="Y5178"/>
      <c r="Z5178"/>
      <c r="AA5178"/>
      <c r="AB5178"/>
      <c r="AC5178"/>
    </row>
    <row r="5179" spans="11:29" x14ac:dyDescent="0.45">
      <c r="K5179"/>
      <c r="S5179"/>
      <c r="T5179"/>
      <c r="U5179"/>
      <c r="V5179"/>
      <c r="W5179"/>
      <c r="X5179"/>
      <c r="Y5179"/>
      <c r="Z5179"/>
      <c r="AA5179"/>
      <c r="AB5179"/>
      <c r="AC5179"/>
    </row>
    <row r="5180" spans="11:29" x14ac:dyDescent="0.45">
      <c r="K5180"/>
      <c r="S5180"/>
      <c r="T5180"/>
      <c r="U5180"/>
      <c r="V5180"/>
      <c r="W5180"/>
      <c r="X5180"/>
      <c r="Y5180"/>
      <c r="Z5180"/>
      <c r="AA5180"/>
      <c r="AB5180"/>
      <c r="AC5180"/>
    </row>
    <row r="5181" spans="11:29" x14ac:dyDescent="0.45">
      <c r="K5181"/>
      <c r="S5181"/>
      <c r="T5181"/>
      <c r="U5181"/>
      <c r="V5181"/>
      <c r="W5181"/>
      <c r="X5181"/>
      <c r="Y5181"/>
      <c r="Z5181"/>
      <c r="AA5181"/>
      <c r="AB5181"/>
      <c r="AC5181"/>
    </row>
    <row r="5182" spans="11:29" x14ac:dyDescent="0.45">
      <c r="K5182"/>
      <c r="S5182"/>
      <c r="T5182"/>
      <c r="U5182"/>
      <c r="V5182"/>
      <c r="W5182"/>
      <c r="X5182"/>
      <c r="Y5182"/>
      <c r="Z5182"/>
      <c r="AA5182"/>
      <c r="AB5182"/>
      <c r="AC5182"/>
    </row>
    <row r="5183" spans="11:29" x14ac:dyDescent="0.45">
      <c r="K5183"/>
      <c r="S5183"/>
      <c r="T5183"/>
      <c r="U5183"/>
      <c r="V5183"/>
      <c r="W5183"/>
      <c r="X5183"/>
      <c r="Y5183"/>
      <c r="Z5183"/>
      <c r="AA5183"/>
      <c r="AB5183"/>
      <c r="AC5183"/>
    </row>
    <row r="5184" spans="11:29" x14ac:dyDescent="0.45">
      <c r="K5184"/>
      <c r="S5184"/>
      <c r="T5184"/>
      <c r="U5184"/>
      <c r="V5184"/>
      <c r="W5184"/>
      <c r="X5184"/>
      <c r="Y5184"/>
      <c r="Z5184"/>
      <c r="AA5184"/>
      <c r="AB5184"/>
      <c r="AC5184"/>
    </row>
    <row r="5185" spans="11:29" x14ac:dyDescent="0.45">
      <c r="K5185"/>
      <c r="S5185"/>
      <c r="T5185"/>
      <c r="U5185"/>
      <c r="V5185"/>
      <c r="W5185"/>
      <c r="X5185"/>
      <c r="Y5185"/>
      <c r="Z5185"/>
      <c r="AA5185"/>
      <c r="AB5185"/>
      <c r="AC5185"/>
    </row>
    <row r="5186" spans="11:29" x14ac:dyDescent="0.45">
      <c r="K5186"/>
      <c r="S5186"/>
      <c r="T5186"/>
      <c r="U5186"/>
      <c r="V5186"/>
      <c r="W5186"/>
      <c r="X5186"/>
      <c r="Y5186"/>
      <c r="Z5186"/>
      <c r="AA5186"/>
      <c r="AB5186"/>
      <c r="AC5186"/>
    </row>
    <row r="5187" spans="11:29" x14ac:dyDescent="0.45">
      <c r="K5187"/>
      <c r="S5187"/>
      <c r="T5187"/>
      <c r="U5187"/>
      <c r="V5187"/>
      <c r="W5187"/>
      <c r="X5187"/>
      <c r="Y5187"/>
      <c r="Z5187"/>
      <c r="AA5187"/>
      <c r="AB5187"/>
      <c r="AC5187"/>
    </row>
    <row r="5188" spans="11:29" x14ac:dyDescent="0.45">
      <c r="K5188"/>
      <c r="S5188"/>
      <c r="T5188"/>
      <c r="U5188"/>
      <c r="V5188"/>
      <c r="W5188"/>
      <c r="X5188"/>
      <c r="Y5188"/>
      <c r="Z5188"/>
      <c r="AA5188"/>
      <c r="AB5188"/>
      <c r="AC5188"/>
    </row>
    <row r="5189" spans="11:29" x14ac:dyDescent="0.45">
      <c r="K5189"/>
      <c r="S5189"/>
      <c r="T5189"/>
      <c r="U5189"/>
      <c r="V5189"/>
      <c r="W5189"/>
      <c r="X5189"/>
      <c r="Y5189"/>
      <c r="Z5189"/>
      <c r="AA5189"/>
      <c r="AB5189"/>
      <c r="AC5189"/>
    </row>
    <row r="5190" spans="11:29" x14ac:dyDescent="0.45">
      <c r="K5190"/>
      <c r="S5190"/>
      <c r="T5190"/>
      <c r="U5190"/>
      <c r="V5190"/>
      <c r="W5190"/>
      <c r="X5190"/>
      <c r="Y5190"/>
      <c r="Z5190"/>
      <c r="AA5190"/>
      <c r="AB5190"/>
      <c r="AC5190"/>
    </row>
    <row r="5191" spans="11:29" x14ac:dyDescent="0.45">
      <c r="K5191"/>
      <c r="S5191"/>
      <c r="T5191"/>
      <c r="U5191"/>
      <c r="V5191"/>
      <c r="W5191"/>
      <c r="X5191"/>
      <c r="Y5191"/>
      <c r="Z5191"/>
      <c r="AA5191"/>
      <c r="AB5191"/>
      <c r="AC5191"/>
    </row>
    <row r="5192" spans="11:29" x14ac:dyDescent="0.45">
      <c r="K5192"/>
      <c r="S5192"/>
      <c r="T5192"/>
      <c r="U5192"/>
      <c r="V5192"/>
      <c r="W5192"/>
      <c r="X5192"/>
      <c r="Y5192"/>
      <c r="Z5192"/>
      <c r="AA5192"/>
      <c r="AB5192"/>
      <c r="AC5192"/>
    </row>
    <row r="5193" spans="11:29" x14ac:dyDescent="0.45">
      <c r="K5193"/>
      <c r="S5193"/>
      <c r="T5193"/>
      <c r="U5193"/>
      <c r="V5193"/>
      <c r="W5193"/>
      <c r="X5193"/>
      <c r="Y5193"/>
      <c r="Z5193"/>
      <c r="AA5193"/>
      <c r="AB5193"/>
      <c r="AC5193"/>
    </row>
    <row r="5194" spans="11:29" x14ac:dyDescent="0.45">
      <c r="K5194"/>
      <c r="S5194"/>
      <c r="T5194"/>
      <c r="U5194"/>
      <c r="V5194"/>
      <c r="W5194"/>
      <c r="X5194"/>
      <c r="Y5194"/>
      <c r="Z5194"/>
      <c r="AA5194"/>
      <c r="AB5194"/>
      <c r="AC5194"/>
    </row>
    <row r="5195" spans="11:29" x14ac:dyDescent="0.45">
      <c r="K5195"/>
      <c r="S5195"/>
      <c r="T5195"/>
      <c r="U5195"/>
      <c r="V5195"/>
      <c r="W5195"/>
      <c r="X5195"/>
      <c r="Y5195"/>
      <c r="Z5195"/>
      <c r="AA5195"/>
      <c r="AB5195"/>
      <c r="AC5195"/>
    </row>
    <row r="5196" spans="11:29" x14ac:dyDescent="0.45">
      <c r="K5196"/>
      <c r="S5196"/>
      <c r="T5196"/>
      <c r="U5196"/>
      <c r="V5196"/>
      <c r="W5196"/>
      <c r="X5196"/>
      <c r="Y5196"/>
      <c r="Z5196"/>
      <c r="AA5196"/>
      <c r="AB5196"/>
      <c r="AC5196"/>
    </row>
    <row r="5197" spans="11:29" x14ac:dyDescent="0.45">
      <c r="K5197"/>
      <c r="S5197"/>
      <c r="T5197"/>
      <c r="U5197"/>
      <c r="V5197"/>
      <c r="W5197"/>
      <c r="X5197"/>
      <c r="Y5197"/>
      <c r="Z5197"/>
      <c r="AA5197"/>
      <c r="AB5197"/>
      <c r="AC5197"/>
    </row>
    <row r="5198" spans="11:29" x14ac:dyDescent="0.45">
      <c r="K5198"/>
      <c r="S5198"/>
      <c r="T5198"/>
      <c r="U5198"/>
      <c r="V5198"/>
      <c r="W5198"/>
      <c r="X5198"/>
      <c r="Y5198"/>
      <c r="Z5198"/>
      <c r="AA5198"/>
      <c r="AB5198"/>
      <c r="AC5198"/>
    </row>
    <row r="5199" spans="11:29" x14ac:dyDescent="0.45">
      <c r="K5199"/>
      <c r="S5199"/>
      <c r="T5199"/>
      <c r="U5199"/>
      <c r="V5199"/>
      <c r="W5199"/>
      <c r="X5199"/>
      <c r="Y5199"/>
      <c r="Z5199"/>
      <c r="AA5199"/>
      <c r="AB5199"/>
      <c r="AC5199"/>
    </row>
    <row r="5200" spans="11:29" x14ac:dyDescent="0.45">
      <c r="K5200"/>
      <c r="S5200"/>
      <c r="T5200"/>
      <c r="U5200"/>
      <c r="V5200"/>
      <c r="W5200"/>
      <c r="X5200"/>
      <c r="Y5200"/>
      <c r="Z5200"/>
      <c r="AA5200"/>
      <c r="AB5200"/>
      <c r="AC5200"/>
    </row>
    <row r="5201" spans="11:29" x14ac:dyDescent="0.45">
      <c r="K5201"/>
      <c r="S5201"/>
      <c r="T5201"/>
      <c r="U5201"/>
      <c r="V5201"/>
      <c r="W5201"/>
      <c r="X5201"/>
      <c r="Y5201"/>
      <c r="Z5201"/>
      <c r="AA5201"/>
      <c r="AB5201"/>
      <c r="AC5201"/>
    </row>
    <row r="5202" spans="11:29" x14ac:dyDescent="0.45">
      <c r="K5202"/>
      <c r="S5202"/>
      <c r="T5202"/>
      <c r="U5202"/>
      <c r="V5202"/>
      <c r="W5202"/>
      <c r="X5202"/>
      <c r="Y5202"/>
      <c r="Z5202"/>
      <c r="AA5202"/>
      <c r="AB5202"/>
      <c r="AC5202"/>
    </row>
    <row r="5203" spans="11:29" x14ac:dyDescent="0.45">
      <c r="K5203"/>
      <c r="S5203"/>
      <c r="T5203"/>
      <c r="U5203"/>
      <c r="V5203"/>
      <c r="W5203"/>
      <c r="X5203"/>
      <c r="Y5203"/>
      <c r="Z5203"/>
      <c r="AA5203"/>
      <c r="AB5203"/>
      <c r="AC5203"/>
    </row>
    <row r="5204" spans="11:29" x14ac:dyDescent="0.45">
      <c r="K5204"/>
      <c r="S5204"/>
      <c r="T5204"/>
      <c r="U5204"/>
      <c r="V5204"/>
      <c r="W5204"/>
      <c r="X5204"/>
      <c r="Y5204"/>
      <c r="Z5204"/>
      <c r="AA5204"/>
      <c r="AB5204"/>
      <c r="AC5204"/>
    </row>
    <row r="5205" spans="11:29" x14ac:dyDescent="0.45">
      <c r="K5205"/>
      <c r="S5205"/>
      <c r="T5205"/>
      <c r="U5205"/>
      <c r="V5205"/>
      <c r="W5205"/>
      <c r="X5205"/>
      <c r="Y5205"/>
      <c r="Z5205"/>
      <c r="AA5205"/>
      <c r="AB5205"/>
      <c r="AC5205"/>
    </row>
    <row r="5206" spans="11:29" x14ac:dyDescent="0.45">
      <c r="K5206"/>
      <c r="S5206"/>
      <c r="T5206"/>
      <c r="U5206"/>
      <c r="V5206"/>
      <c r="W5206"/>
      <c r="X5206"/>
      <c r="Y5206"/>
      <c r="Z5206"/>
      <c r="AA5206"/>
      <c r="AB5206"/>
      <c r="AC5206"/>
    </row>
    <row r="5207" spans="11:29" x14ac:dyDescent="0.45">
      <c r="K5207"/>
      <c r="S5207"/>
      <c r="T5207"/>
      <c r="U5207"/>
      <c r="V5207"/>
      <c r="W5207"/>
      <c r="X5207"/>
      <c r="Y5207"/>
      <c r="Z5207"/>
      <c r="AA5207"/>
      <c r="AB5207"/>
      <c r="AC5207"/>
    </row>
    <row r="5208" spans="11:29" x14ac:dyDescent="0.45">
      <c r="K5208"/>
      <c r="S5208"/>
      <c r="T5208"/>
      <c r="U5208"/>
      <c r="V5208"/>
      <c r="W5208"/>
      <c r="X5208"/>
      <c r="Y5208"/>
      <c r="Z5208"/>
      <c r="AA5208"/>
      <c r="AB5208"/>
      <c r="AC5208"/>
    </row>
    <row r="5209" spans="11:29" x14ac:dyDescent="0.45">
      <c r="K5209"/>
      <c r="S5209"/>
      <c r="T5209"/>
      <c r="U5209"/>
      <c r="V5209"/>
      <c r="W5209"/>
      <c r="X5209"/>
      <c r="Y5209"/>
      <c r="Z5209"/>
      <c r="AA5209"/>
      <c r="AB5209"/>
      <c r="AC5209"/>
    </row>
    <row r="5210" spans="11:29" x14ac:dyDescent="0.45">
      <c r="K5210"/>
      <c r="S5210"/>
      <c r="T5210"/>
      <c r="U5210"/>
      <c r="V5210"/>
      <c r="W5210"/>
      <c r="X5210"/>
      <c r="Y5210"/>
      <c r="Z5210"/>
      <c r="AA5210"/>
      <c r="AB5210"/>
      <c r="AC5210"/>
    </row>
    <row r="5211" spans="11:29" x14ac:dyDescent="0.45">
      <c r="K5211"/>
      <c r="S5211"/>
      <c r="T5211"/>
      <c r="U5211"/>
      <c r="V5211"/>
      <c r="W5211"/>
      <c r="X5211"/>
      <c r="Y5211"/>
      <c r="Z5211"/>
      <c r="AA5211"/>
      <c r="AB5211"/>
      <c r="AC5211"/>
    </row>
    <row r="5212" spans="11:29" x14ac:dyDescent="0.45">
      <c r="K5212"/>
      <c r="S5212"/>
      <c r="T5212"/>
      <c r="U5212"/>
      <c r="V5212"/>
      <c r="W5212"/>
      <c r="X5212"/>
      <c r="Y5212"/>
      <c r="Z5212"/>
      <c r="AA5212"/>
      <c r="AB5212"/>
      <c r="AC5212"/>
    </row>
    <row r="5213" spans="11:29" x14ac:dyDescent="0.45">
      <c r="K5213"/>
      <c r="S5213"/>
      <c r="T5213"/>
      <c r="U5213"/>
      <c r="V5213"/>
      <c r="W5213"/>
      <c r="X5213"/>
      <c r="Y5213"/>
      <c r="Z5213"/>
      <c r="AA5213"/>
      <c r="AB5213"/>
      <c r="AC5213"/>
    </row>
    <row r="5214" spans="11:29" x14ac:dyDescent="0.45">
      <c r="K5214"/>
      <c r="S5214"/>
      <c r="T5214"/>
      <c r="U5214"/>
      <c r="V5214"/>
      <c r="W5214"/>
      <c r="X5214"/>
      <c r="Y5214"/>
      <c r="Z5214"/>
      <c r="AA5214"/>
      <c r="AB5214"/>
      <c r="AC5214"/>
    </row>
    <row r="5215" spans="11:29" x14ac:dyDescent="0.45">
      <c r="K5215"/>
      <c r="S5215"/>
      <c r="T5215"/>
      <c r="U5215"/>
      <c r="V5215"/>
      <c r="W5215"/>
      <c r="X5215"/>
      <c r="Y5215"/>
      <c r="Z5215"/>
      <c r="AA5215"/>
      <c r="AB5215"/>
      <c r="AC5215"/>
    </row>
    <row r="5216" spans="11:29" x14ac:dyDescent="0.45">
      <c r="K5216"/>
      <c r="S5216"/>
      <c r="T5216"/>
      <c r="U5216"/>
      <c r="V5216"/>
      <c r="W5216"/>
      <c r="X5216"/>
      <c r="Y5216"/>
      <c r="Z5216"/>
      <c r="AA5216"/>
      <c r="AB5216"/>
      <c r="AC5216"/>
    </row>
    <row r="5217" spans="11:29" x14ac:dyDescent="0.45">
      <c r="K5217"/>
      <c r="S5217"/>
      <c r="T5217"/>
      <c r="U5217"/>
      <c r="V5217"/>
      <c r="W5217"/>
      <c r="X5217"/>
      <c r="Y5217"/>
      <c r="Z5217"/>
      <c r="AA5217"/>
      <c r="AB5217"/>
      <c r="AC5217"/>
    </row>
    <row r="5218" spans="11:29" x14ac:dyDescent="0.45">
      <c r="K5218"/>
      <c r="S5218"/>
      <c r="T5218"/>
      <c r="U5218"/>
      <c r="V5218"/>
      <c r="W5218"/>
      <c r="X5218"/>
      <c r="Y5218"/>
      <c r="Z5218"/>
      <c r="AA5218"/>
      <c r="AB5218"/>
      <c r="AC5218"/>
    </row>
    <row r="5219" spans="11:29" x14ac:dyDescent="0.45">
      <c r="K5219"/>
      <c r="S5219"/>
      <c r="T5219"/>
      <c r="U5219"/>
      <c r="V5219"/>
      <c r="W5219"/>
      <c r="X5219"/>
      <c r="Y5219"/>
      <c r="Z5219"/>
      <c r="AA5219"/>
      <c r="AB5219"/>
      <c r="AC5219"/>
    </row>
    <row r="5220" spans="11:29" x14ac:dyDescent="0.45">
      <c r="K5220"/>
      <c r="S5220"/>
      <c r="T5220"/>
      <c r="U5220"/>
      <c r="V5220"/>
      <c r="W5220"/>
      <c r="X5220"/>
      <c r="Y5220"/>
      <c r="Z5220"/>
      <c r="AA5220"/>
      <c r="AB5220"/>
      <c r="AC5220"/>
    </row>
    <row r="5221" spans="11:29" x14ac:dyDescent="0.45">
      <c r="K5221"/>
      <c r="S5221"/>
      <c r="T5221"/>
      <c r="U5221"/>
      <c r="V5221"/>
      <c r="W5221"/>
      <c r="X5221"/>
      <c r="Y5221"/>
      <c r="Z5221"/>
      <c r="AA5221"/>
      <c r="AB5221"/>
      <c r="AC5221"/>
    </row>
    <row r="5222" spans="11:29" x14ac:dyDescent="0.45">
      <c r="K5222"/>
      <c r="S5222"/>
      <c r="T5222"/>
      <c r="U5222"/>
      <c r="V5222"/>
      <c r="W5222"/>
      <c r="X5222"/>
      <c r="Y5222"/>
      <c r="Z5222"/>
      <c r="AA5222"/>
      <c r="AB5222"/>
      <c r="AC5222"/>
    </row>
    <row r="5223" spans="11:29" x14ac:dyDescent="0.45">
      <c r="K5223"/>
      <c r="S5223"/>
      <c r="T5223"/>
      <c r="U5223"/>
      <c r="V5223"/>
      <c r="W5223"/>
      <c r="X5223"/>
      <c r="Y5223"/>
      <c r="Z5223"/>
      <c r="AA5223"/>
      <c r="AB5223"/>
      <c r="AC5223"/>
    </row>
    <row r="5224" spans="11:29" x14ac:dyDescent="0.45">
      <c r="K5224"/>
      <c r="S5224"/>
      <c r="T5224"/>
      <c r="U5224"/>
      <c r="V5224"/>
      <c r="W5224"/>
      <c r="X5224"/>
      <c r="Y5224"/>
      <c r="Z5224"/>
      <c r="AA5224"/>
      <c r="AB5224"/>
      <c r="AC5224"/>
    </row>
    <row r="5225" spans="11:29" x14ac:dyDescent="0.45">
      <c r="K5225"/>
      <c r="S5225"/>
      <c r="T5225"/>
      <c r="U5225"/>
      <c r="V5225"/>
      <c r="W5225"/>
      <c r="X5225"/>
      <c r="Y5225"/>
      <c r="Z5225"/>
      <c r="AA5225"/>
      <c r="AB5225"/>
      <c r="AC5225"/>
    </row>
    <row r="5226" spans="11:29" x14ac:dyDescent="0.45">
      <c r="K5226"/>
      <c r="S5226"/>
      <c r="T5226"/>
      <c r="U5226"/>
      <c r="V5226"/>
      <c r="W5226"/>
      <c r="X5226"/>
      <c r="Y5226"/>
      <c r="Z5226"/>
      <c r="AA5226"/>
      <c r="AB5226"/>
      <c r="AC5226"/>
    </row>
    <row r="5227" spans="11:29" x14ac:dyDescent="0.45">
      <c r="K5227"/>
      <c r="S5227"/>
      <c r="T5227"/>
      <c r="U5227"/>
      <c r="V5227"/>
      <c r="W5227"/>
      <c r="X5227"/>
      <c r="Y5227"/>
      <c r="Z5227"/>
      <c r="AA5227"/>
      <c r="AB5227"/>
      <c r="AC5227"/>
    </row>
    <row r="5228" spans="11:29" x14ac:dyDescent="0.45">
      <c r="K5228"/>
      <c r="S5228"/>
      <c r="T5228"/>
      <c r="U5228"/>
      <c r="V5228"/>
      <c r="W5228"/>
      <c r="X5228"/>
      <c r="Y5228"/>
      <c r="Z5228"/>
      <c r="AA5228"/>
      <c r="AB5228"/>
      <c r="AC5228"/>
    </row>
    <row r="5229" spans="11:29" x14ac:dyDescent="0.45">
      <c r="K5229"/>
      <c r="S5229"/>
      <c r="T5229"/>
      <c r="U5229"/>
      <c r="V5229"/>
      <c r="W5229"/>
      <c r="X5229"/>
      <c r="Y5229"/>
      <c r="Z5229"/>
      <c r="AA5229"/>
      <c r="AB5229"/>
      <c r="AC5229"/>
    </row>
    <row r="5230" spans="11:29" x14ac:dyDescent="0.45">
      <c r="K5230"/>
      <c r="S5230"/>
      <c r="T5230"/>
      <c r="U5230"/>
      <c r="V5230"/>
      <c r="W5230"/>
      <c r="X5230"/>
      <c r="Y5230"/>
      <c r="Z5230"/>
      <c r="AA5230"/>
      <c r="AB5230"/>
      <c r="AC5230"/>
    </row>
    <row r="5231" spans="11:29" x14ac:dyDescent="0.45">
      <c r="K5231"/>
      <c r="S5231"/>
      <c r="T5231"/>
      <c r="U5231"/>
      <c r="V5231"/>
      <c r="W5231"/>
      <c r="X5231"/>
      <c r="Y5231"/>
      <c r="Z5231"/>
      <c r="AA5231"/>
      <c r="AB5231"/>
      <c r="AC5231"/>
    </row>
    <row r="5232" spans="11:29" x14ac:dyDescent="0.45">
      <c r="K5232"/>
      <c r="S5232"/>
      <c r="T5232"/>
      <c r="U5232"/>
      <c r="V5232"/>
      <c r="W5232"/>
      <c r="X5232"/>
      <c r="Y5232"/>
      <c r="Z5232"/>
      <c r="AA5232"/>
      <c r="AB5232"/>
      <c r="AC5232"/>
    </row>
    <row r="5233" spans="11:29" x14ac:dyDescent="0.45">
      <c r="K5233"/>
      <c r="S5233"/>
      <c r="T5233"/>
      <c r="U5233"/>
      <c r="V5233"/>
      <c r="W5233"/>
      <c r="X5233"/>
      <c r="Y5233"/>
      <c r="Z5233"/>
      <c r="AA5233"/>
      <c r="AB5233"/>
      <c r="AC5233"/>
    </row>
    <row r="5234" spans="11:29" x14ac:dyDescent="0.45">
      <c r="K5234"/>
      <c r="S5234"/>
      <c r="T5234"/>
      <c r="U5234"/>
      <c r="V5234"/>
      <c r="W5234"/>
      <c r="X5234"/>
      <c r="Y5234"/>
      <c r="Z5234"/>
      <c r="AA5234"/>
      <c r="AB5234"/>
      <c r="AC5234"/>
    </row>
    <row r="5235" spans="11:29" x14ac:dyDescent="0.45">
      <c r="K5235"/>
      <c r="S5235"/>
      <c r="T5235"/>
      <c r="U5235"/>
      <c r="V5235"/>
      <c r="W5235"/>
      <c r="X5235"/>
      <c r="Y5235"/>
      <c r="Z5235"/>
      <c r="AA5235"/>
      <c r="AB5235"/>
      <c r="AC5235"/>
    </row>
    <row r="5236" spans="11:29" x14ac:dyDescent="0.45">
      <c r="K5236"/>
      <c r="S5236"/>
      <c r="T5236"/>
      <c r="U5236"/>
      <c r="V5236"/>
      <c r="W5236"/>
      <c r="X5236"/>
      <c r="Y5236"/>
      <c r="Z5236"/>
      <c r="AA5236"/>
      <c r="AB5236"/>
      <c r="AC5236"/>
    </row>
    <row r="5237" spans="11:29" x14ac:dyDescent="0.45">
      <c r="K5237"/>
      <c r="S5237"/>
      <c r="T5237"/>
      <c r="U5237"/>
      <c r="V5237"/>
      <c r="W5237"/>
      <c r="X5237"/>
      <c r="Y5237"/>
      <c r="Z5237"/>
      <c r="AA5237"/>
      <c r="AB5237"/>
      <c r="AC5237"/>
    </row>
    <row r="5238" spans="11:29" x14ac:dyDescent="0.45">
      <c r="K5238"/>
      <c r="S5238"/>
      <c r="T5238"/>
      <c r="U5238"/>
      <c r="V5238"/>
      <c r="W5238"/>
      <c r="X5238"/>
      <c r="Y5238"/>
      <c r="Z5238"/>
      <c r="AA5238"/>
      <c r="AB5238"/>
      <c r="AC5238"/>
    </row>
    <row r="5239" spans="11:29" x14ac:dyDescent="0.45">
      <c r="K5239"/>
      <c r="S5239"/>
      <c r="T5239"/>
      <c r="U5239"/>
      <c r="V5239"/>
      <c r="W5239"/>
      <c r="X5239"/>
      <c r="Y5239"/>
      <c r="Z5239"/>
      <c r="AA5239"/>
      <c r="AB5239"/>
      <c r="AC5239"/>
    </row>
    <row r="5240" spans="11:29" x14ac:dyDescent="0.45">
      <c r="K5240"/>
      <c r="S5240"/>
      <c r="T5240"/>
      <c r="U5240"/>
      <c r="V5240"/>
      <c r="W5240"/>
      <c r="X5240"/>
      <c r="Y5240"/>
      <c r="Z5240"/>
      <c r="AA5240"/>
      <c r="AB5240"/>
      <c r="AC5240"/>
    </row>
    <row r="5241" spans="11:29" x14ac:dyDescent="0.45">
      <c r="K5241"/>
      <c r="S5241"/>
      <c r="T5241"/>
      <c r="U5241"/>
      <c r="V5241"/>
      <c r="W5241"/>
      <c r="X5241"/>
      <c r="Y5241"/>
      <c r="Z5241"/>
      <c r="AA5241"/>
      <c r="AB5241"/>
      <c r="AC5241"/>
    </row>
    <row r="5242" spans="11:29" x14ac:dyDescent="0.45">
      <c r="K5242"/>
      <c r="S5242"/>
      <c r="T5242"/>
      <c r="U5242"/>
      <c r="V5242"/>
      <c r="W5242"/>
      <c r="X5242"/>
      <c r="Y5242"/>
      <c r="Z5242"/>
      <c r="AA5242"/>
      <c r="AB5242"/>
      <c r="AC5242"/>
    </row>
    <row r="5243" spans="11:29" x14ac:dyDescent="0.45">
      <c r="K5243"/>
      <c r="S5243"/>
      <c r="T5243"/>
      <c r="U5243"/>
      <c r="V5243"/>
      <c r="W5243"/>
      <c r="X5243"/>
      <c r="Y5243"/>
      <c r="Z5243"/>
      <c r="AA5243"/>
      <c r="AB5243"/>
      <c r="AC5243"/>
    </row>
    <row r="5244" spans="11:29" x14ac:dyDescent="0.45">
      <c r="K5244"/>
      <c r="S5244"/>
      <c r="T5244"/>
      <c r="U5244"/>
      <c r="V5244"/>
      <c r="W5244"/>
      <c r="X5244"/>
      <c r="Y5244"/>
      <c r="Z5244"/>
      <c r="AA5244"/>
      <c r="AB5244"/>
      <c r="AC5244"/>
    </row>
    <row r="5245" spans="11:29" x14ac:dyDescent="0.45">
      <c r="K5245"/>
      <c r="S5245"/>
      <c r="T5245"/>
      <c r="U5245"/>
      <c r="V5245"/>
      <c r="W5245"/>
      <c r="X5245"/>
      <c r="Y5245"/>
      <c r="Z5245"/>
      <c r="AA5245"/>
      <c r="AB5245"/>
      <c r="AC5245"/>
    </row>
    <row r="5246" spans="11:29" x14ac:dyDescent="0.45">
      <c r="K5246"/>
      <c r="S5246"/>
      <c r="T5246"/>
      <c r="U5246"/>
      <c r="V5246"/>
      <c r="W5246"/>
      <c r="X5246"/>
      <c r="Y5246"/>
      <c r="Z5246"/>
      <c r="AA5246"/>
      <c r="AB5246"/>
      <c r="AC5246"/>
    </row>
    <row r="5247" spans="11:29" x14ac:dyDescent="0.45">
      <c r="K5247"/>
      <c r="S5247"/>
      <c r="T5247"/>
      <c r="U5247"/>
      <c r="V5247"/>
      <c r="W5247"/>
      <c r="X5247"/>
      <c r="Y5247"/>
      <c r="Z5247"/>
      <c r="AA5247"/>
      <c r="AB5247"/>
      <c r="AC5247"/>
    </row>
    <row r="5248" spans="11:29" x14ac:dyDescent="0.45">
      <c r="K5248"/>
      <c r="S5248"/>
      <c r="T5248"/>
      <c r="U5248"/>
      <c r="V5248"/>
      <c r="W5248"/>
      <c r="X5248"/>
      <c r="Y5248"/>
      <c r="Z5248"/>
      <c r="AA5248"/>
      <c r="AB5248"/>
      <c r="AC5248"/>
    </row>
    <row r="5249" spans="11:29" x14ac:dyDescent="0.45">
      <c r="K5249"/>
      <c r="S5249"/>
      <c r="T5249"/>
      <c r="U5249"/>
      <c r="V5249"/>
      <c r="W5249"/>
      <c r="X5249"/>
      <c r="Y5249"/>
      <c r="Z5249"/>
      <c r="AA5249"/>
      <c r="AB5249"/>
      <c r="AC5249"/>
    </row>
    <row r="5250" spans="11:29" x14ac:dyDescent="0.45">
      <c r="K5250"/>
      <c r="S5250"/>
      <c r="T5250"/>
      <c r="U5250"/>
      <c r="V5250"/>
      <c r="W5250"/>
      <c r="X5250"/>
      <c r="Y5250"/>
      <c r="Z5250"/>
      <c r="AA5250"/>
      <c r="AB5250"/>
      <c r="AC5250"/>
    </row>
    <row r="5251" spans="11:29" x14ac:dyDescent="0.45">
      <c r="K5251"/>
      <c r="S5251"/>
      <c r="T5251"/>
      <c r="U5251"/>
      <c r="V5251"/>
      <c r="W5251"/>
      <c r="X5251"/>
      <c r="Y5251"/>
      <c r="Z5251"/>
      <c r="AA5251"/>
      <c r="AB5251"/>
      <c r="AC5251"/>
    </row>
    <row r="5252" spans="11:29" x14ac:dyDescent="0.45">
      <c r="K5252"/>
      <c r="S5252"/>
      <c r="T5252"/>
      <c r="U5252"/>
      <c r="V5252"/>
      <c r="W5252"/>
      <c r="X5252"/>
      <c r="Y5252"/>
      <c r="Z5252"/>
      <c r="AA5252"/>
      <c r="AB5252"/>
      <c r="AC5252"/>
    </row>
    <row r="5253" spans="11:29" x14ac:dyDescent="0.45">
      <c r="K5253"/>
      <c r="S5253"/>
      <c r="T5253"/>
      <c r="U5253"/>
      <c r="V5253"/>
      <c r="W5253"/>
      <c r="X5253"/>
      <c r="Y5253"/>
      <c r="Z5253"/>
      <c r="AA5253"/>
      <c r="AB5253"/>
      <c r="AC5253"/>
    </row>
    <row r="5254" spans="11:29" x14ac:dyDescent="0.45">
      <c r="K5254"/>
      <c r="S5254"/>
      <c r="T5254"/>
      <c r="U5254"/>
      <c r="V5254"/>
      <c r="W5254"/>
      <c r="X5254"/>
      <c r="Y5254"/>
      <c r="Z5254"/>
      <c r="AA5254"/>
      <c r="AB5254"/>
      <c r="AC5254"/>
    </row>
    <row r="5255" spans="11:29" x14ac:dyDescent="0.45">
      <c r="K5255"/>
      <c r="S5255"/>
      <c r="T5255"/>
      <c r="U5255"/>
      <c r="V5255"/>
      <c r="W5255"/>
      <c r="X5255"/>
      <c r="Y5255"/>
      <c r="Z5255"/>
      <c r="AA5255"/>
      <c r="AB5255"/>
      <c r="AC5255"/>
    </row>
    <row r="5256" spans="11:29" x14ac:dyDescent="0.45">
      <c r="K5256"/>
      <c r="S5256"/>
      <c r="T5256"/>
      <c r="U5256"/>
      <c r="V5256"/>
      <c r="W5256"/>
      <c r="X5256"/>
      <c r="Y5256"/>
      <c r="Z5256"/>
      <c r="AA5256"/>
      <c r="AB5256"/>
      <c r="AC5256"/>
    </row>
    <row r="5257" spans="11:29" x14ac:dyDescent="0.45">
      <c r="K5257"/>
      <c r="S5257"/>
      <c r="T5257"/>
      <c r="U5257"/>
      <c r="V5257"/>
      <c r="W5257"/>
      <c r="X5257"/>
      <c r="Y5257"/>
      <c r="Z5257"/>
      <c r="AA5257"/>
      <c r="AB5257"/>
      <c r="AC5257"/>
    </row>
    <row r="5258" spans="11:29" x14ac:dyDescent="0.45">
      <c r="K5258"/>
      <c r="S5258"/>
      <c r="T5258"/>
      <c r="U5258"/>
      <c r="V5258"/>
      <c r="W5258"/>
      <c r="X5258"/>
      <c r="Y5258"/>
      <c r="Z5258"/>
      <c r="AA5258"/>
      <c r="AB5258"/>
      <c r="AC5258"/>
    </row>
    <row r="5259" spans="11:29" x14ac:dyDescent="0.45">
      <c r="K5259"/>
      <c r="S5259"/>
      <c r="T5259"/>
      <c r="U5259"/>
      <c r="V5259"/>
      <c r="W5259"/>
      <c r="X5259"/>
      <c r="Y5259"/>
      <c r="Z5259"/>
      <c r="AA5259"/>
      <c r="AB5259"/>
      <c r="AC5259"/>
    </row>
    <row r="5260" spans="11:29" x14ac:dyDescent="0.45">
      <c r="K5260"/>
      <c r="S5260"/>
      <c r="T5260"/>
      <c r="U5260"/>
      <c r="V5260"/>
      <c r="W5260"/>
      <c r="X5260"/>
      <c r="Y5260"/>
      <c r="Z5260"/>
      <c r="AA5260"/>
      <c r="AB5260"/>
      <c r="AC5260"/>
    </row>
    <row r="5261" spans="11:29" x14ac:dyDescent="0.45">
      <c r="K5261"/>
      <c r="S5261"/>
      <c r="T5261"/>
      <c r="U5261"/>
      <c r="V5261"/>
      <c r="W5261"/>
      <c r="X5261"/>
      <c r="Y5261"/>
      <c r="Z5261"/>
      <c r="AA5261"/>
      <c r="AB5261"/>
      <c r="AC5261"/>
    </row>
    <row r="5262" spans="11:29" x14ac:dyDescent="0.45">
      <c r="K5262"/>
      <c r="S5262"/>
      <c r="T5262"/>
      <c r="U5262"/>
      <c r="V5262"/>
      <c r="W5262"/>
      <c r="X5262"/>
      <c r="Y5262"/>
      <c r="Z5262"/>
      <c r="AA5262"/>
      <c r="AB5262"/>
      <c r="AC5262"/>
    </row>
    <row r="5263" spans="11:29" x14ac:dyDescent="0.45">
      <c r="K5263"/>
      <c r="S5263"/>
      <c r="T5263"/>
      <c r="U5263"/>
      <c r="V5263"/>
      <c r="W5263"/>
      <c r="X5263"/>
      <c r="Y5263"/>
      <c r="Z5263"/>
      <c r="AA5263"/>
      <c r="AB5263"/>
      <c r="AC5263"/>
    </row>
    <row r="5264" spans="11:29" x14ac:dyDescent="0.45">
      <c r="K5264"/>
      <c r="S5264"/>
      <c r="T5264"/>
      <c r="U5264"/>
      <c r="V5264"/>
      <c r="W5264"/>
      <c r="X5264"/>
      <c r="Y5264"/>
      <c r="Z5264"/>
      <c r="AA5264"/>
      <c r="AB5264"/>
      <c r="AC5264"/>
    </row>
    <row r="5265" spans="11:29" x14ac:dyDescent="0.45">
      <c r="K5265"/>
      <c r="S5265"/>
      <c r="T5265"/>
      <c r="U5265"/>
      <c r="V5265"/>
      <c r="W5265"/>
      <c r="X5265"/>
      <c r="Y5265"/>
      <c r="Z5265"/>
      <c r="AA5265"/>
      <c r="AB5265"/>
      <c r="AC5265"/>
    </row>
    <row r="5266" spans="11:29" x14ac:dyDescent="0.45">
      <c r="K5266"/>
      <c r="S5266"/>
      <c r="T5266"/>
      <c r="U5266"/>
      <c r="V5266"/>
      <c r="W5266"/>
      <c r="X5266"/>
      <c r="Y5266"/>
      <c r="Z5266"/>
      <c r="AA5266"/>
      <c r="AB5266"/>
      <c r="AC5266"/>
    </row>
    <row r="5267" spans="11:29" x14ac:dyDescent="0.45">
      <c r="K5267"/>
      <c r="S5267"/>
      <c r="T5267"/>
      <c r="U5267"/>
      <c r="V5267"/>
      <c r="W5267"/>
      <c r="X5267"/>
      <c r="Y5267"/>
      <c r="Z5267"/>
      <c r="AA5267"/>
      <c r="AB5267"/>
      <c r="AC5267"/>
    </row>
    <row r="5268" spans="11:29" x14ac:dyDescent="0.45">
      <c r="K5268"/>
      <c r="S5268"/>
      <c r="T5268"/>
      <c r="U5268"/>
      <c r="V5268"/>
      <c r="W5268"/>
      <c r="X5268"/>
      <c r="Y5268"/>
      <c r="Z5268"/>
      <c r="AA5268"/>
      <c r="AB5268"/>
      <c r="AC5268"/>
    </row>
    <row r="5269" spans="11:29" x14ac:dyDescent="0.45">
      <c r="K5269"/>
      <c r="S5269"/>
      <c r="T5269"/>
      <c r="U5269"/>
      <c r="V5269"/>
      <c r="W5269"/>
      <c r="X5269"/>
      <c r="Y5269"/>
      <c r="Z5269"/>
      <c r="AA5269"/>
      <c r="AB5269"/>
      <c r="AC5269"/>
    </row>
    <row r="5270" spans="11:29" x14ac:dyDescent="0.45">
      <c r="K5270"/>
      <c r="S5270"/>
      <c r="T5270"/>
      <c r="U5270"/>
      <c r="V5270"/>
      <c r="W5270"/>
      <c r="X5270"/>
      <c r="Y5270"/>
      <c r="Z5270"/>
      <c r="AA5270"/>
      <c r="AB5270"/>
      <c r="AC5270"/>
    </row>
    <row r="5271" spans="11:29" x14ac:dyDescent="0.45">
      <c r="K5271"/>
      <c r="S5271"/>
      <c r="T5271"/>
      <c r="U5271"/>
      <c r="V5271"/>
      <c r="W5271"/>
      <c r="X5271"/>
      <c r="Y5271"/>
      <c r="Z5271"/>
      <c r="AA5271"/>
      <c r="AB5271"/>
      <c r="AC5271"/>
    </row>
    <row r="5272" spans="11:29" x14ac:dyDescent="0.45">
      <c r="K5272"/>
      <c r="S5272"/>
      <c r="T5272"/>
      <c r="U5272"/>
      <c r="V5272"/>
      <c r="W5272"/>
      <c r="X5272"/>
      <c r="Y5272"/>
      <c r="Z5272"/>
      <c r="AA5272"/>
      <c r="AB5272"/>
      <c r="AC5272"/>
    </row>
    <row r="5273" spans="11:29" x14ac:dyDescent="0.45">
      <c r="K5273"/>
      <c r="S5273"/>
      <c r="T5273"/>
      <c r="U5273"/>
      <c r="V5273"/>
      <c r="W5273"/>
      <c r="X5273"/>
      <c r="Y5273"/>
      <c r="Z5273"/>
      <c r="AA5273"/>
      <c r="AB5273"/>
      <c r="AC5273"/>
    </row>
    <row r="5274" spans="11:29" x14ac:dyDescent="0.45">
      <c r="K5274"/>
      <c r="S5274"/>
      <c r="T5274"/>
      <c r="U5274"/>
      <c r="V5274"/>
      <c r="W5274"/>
      <c r="X5274"/>
      <c r="Y5274"/>
      <c r="Z5274"/>
      <c r="AA5274"/>
      <c r="AB5274"/>
      <c r="AC5274"/>
    </row>
    <row r="5275" spans="11:29" x14ac:dyDescent="0.45">
      <c r="K5275"/>
      <c r="S5275"/>
      <c r="T5275"/>
      <c r="U5275"/>
      <c r="V5275"/>
      <c r="W5275"/>
      <c r="X5275"/>
      <c r="Y5275"/>
      <c r="Z5275"/>
      <c r="AA5275"/>
      <c r="AB5275"/>
      <c r="AC5275"/>
    </row>
    <row r="5276" spans="11:29" x14ac:dyDescent="0.45">
      <c r="K5276"/>
      <c r="S5276"/>
      <c r="T5276"/>
      <c r="U5276"/>
      <c r="V5276"/>
      <c r="W5276"/>
      <c r="X5276"/>
      <c r="Y5276"/>
      <c r="Z5276"/>
      <c r="AA5276"/>
      <c r="AB5276"/>
      <c r="AC5276"/>
    </row>
    <row r="5277" spans="11:29" x14ac:dyDescent="0.45">
      <c r="K5277"/>
      <c r="S5277"/>
      <c r="T5277"/>
      <c r="U5277"/>
      <c r="V5277"/>
      <c r="W5277"/>
      <c r="X5277"/>
      <c r="Y5277"/>
      <c r="Z5277"/>
      <c r="AA5277"/>
      <c r="AB5277"/>
      <c r="AC5277"/>
    </row>
    <row r="5278" spans="11:29" x14ac:dyDescent="0.45">
      <c r="K5278"/>
      <c r="S5278"/>
      <c r="T5278"/>
      <c r="U5278"/>
      <c r="V5278"/>
      <c r="W5278"/>
      <c r="X5278"/>
      <c r="Y5278"/>
      <c r="Z5278"/>
      <c r="AA5278"/>
      <c r="AB5278"/>
      <c r="AC5278"/>
    </row>
    <row r="5279" spans="11:29" x14ac:dyDescent="0.45">
      <c r="K5279"/>
      <c r="S5279"/>
      <c r="T5279"/>
      <c r="U5279"/>
      <c r="V5279"/>
      <c r="W5279"/>
      <c r="X5279"/>
      <c r="Y5279"/>
      <c r="Z5279"/>
      <c r="AA5279"/>
      <c r="AB5279"/>
      <c r="AC5279"/>
    </row>
    <row r="5280" spans="11:29" x14ac:dyDescent="0.45">
      <c r="K5280"/>
      <c r="S5280"/>
      <c r="T5280"/>
      <c r="U5280"/>
      <c r="V5280"/>
      <c r="W5280"/>
      <c r="X5280"/>
      <c r="Y5280"/>
      <c r="Z5280"/>
      <c r="AA5280"/>
      <c r="AB5280"/>
      <c r="AC5280"/>
    </row>
    <row r="5281" spans="11:29" x14ac:dyDescent="0.45">
      <c r="K5281"/>
      <c r="S5281"/>
      <c r="T5281"/>
      <c r="U5281"/>
      <c r="V5281"/>
      <c r="W5281"/>
      <c r="X5281"/>
      <c r="Y5281"/>
      <c r="Z5281"/>
      <c r="AA5281"/>
      <c r="AB5281"/>
      <c r="AC5281"/>
    </row>
    <row r="5282" spans="11:29" x14ac:dyDescent="0.45">
      <c r="K5282"/>
      <c r="S5282"/>
      <c r="T5282"/>
      <c r="U5282"/>
      <c r="V5282"/>
      <c r="W5282"/>
      <c r="X5282"/>
      <c r="Y5282"/>
      <c r="Z5282"/>
      <c r="AA5282"/>
      <c r="AB5282"/>
      <c r="AC5282"/>
    </row>
    <row r="5283" spans="11:29" x14ac:dyDescent="0.45">
      <c r="K5283"/>
      <c r="S5283"/>
      <c r="T5283"/>
      <c r="U5283"/>
      <c r="V5283"/>
      <c r="W5283"/>
      <c r="X5283"/>
      <c r="Y5283"/>
      <c r="Z5283"/>
      <c r="AA5283"/>
      <c r="AB5283"/>
      <c r="AC5283"/>
    </row>
    <row r="5284" spans="11:29" x14ac:dyDescent="0.45">
      <c r="K5284"/>
      <c r="S5284"/>
      <c r="T5284"/>
      <c r="U5284"/>
      <c r="V5284"/>
      <c r="W5284"/>
      <c r="X5284"/>
      <c r="Y5284"/>
      <c r="Z5284"/>
      <c r="AA5284"/>
      <c r="AB5284"/>
      <c r="AC5284"/>
    </row>
    <row r="5285" spans="11:29" x14ac:dyDescent="0.45">
      <c r="K5285"/>
      <c r="S5285"/>
      <c r="T5285"/>
      <c r="U5285"/>
      <c r="V5285"/>
      <c r="W5285"/>
      <c r="X5285"/>
      <c r="Y5285"/>
      <c r="Z5285"/>
      <c r="AA5285"/>
      <c r="AB5285"/>
      <c r="AC5285"/>
    </row>
    <row r="5286" spans="11:29" x14ac:dyDescent="0.45">
      <c r="K5286"/>
      <c r="S5286"/>
      <c r="T5286"/>
      <c r="U5286"/>
      <c r="V5286"/>
      <c r="W5286"/>
      <c r="X5286"/>
      <c r="Y5286"/>
      <c r="Z5286"/>
      <c r="AA5286"/>
      <c r="AB5286"/>
      <c r="AC5286"/>
    </row>
    <row r="5287" spans="11:29" x14ac:dyDescent="0.45">
      <c r="K5287"/>
      <c r="S5287"/>
      <c r="T5287"/>
      <c r="U5287"/>
      <c r="V5287"/>
      <c r="W5287"/>
      <c r="X5287"/>
      <c r="Y5287"/>
      <c r="Z5287"/>
      <c r="AA5287"/>
      <c r="AB5287"/>
      <c r="AC5287"/>
    </row>
    <row r="5288" spans="11:29" x14ac:dyDescent="0.45">
      <c r="K5288"/>
      <c r="S5288"/>
      <c r="T5288"/>
      <c r="U5288"/>
      <c r="V5288"/>
      <c r="W5288"/>
      <c r="X5288"/>
      <c r="Y5288"/>
      <c r="Z5288"/>
      <c r="AA5288"/>
      <c r="AB5288"/>
      <c r="AC5288"/>
    </row>
    <row r="5289" spans="11:29" x14ac:dyDescent="0.45">
      <c r="K5289"/>
      <c r="S5289"/>
      <c r="T5289"/>
      <c r="U5289"/>
      <c r="V5289"/>
      <c r="W5289"/>
      <c r="X5289"/>
      <c r="Y5289"/>
      <c r="Z5289"/>
      <c r="AA5289"/>
      <c r="AB5289"/>
      <c r="AC5289"/>
    </row>
    <row r="5290" spans="11:29" x14ac:dyDescent="0.45">
      <c r="K5290"/>
      <c r="S5290"/>
      <c r="T5290"/>
      <c r="U5290"/>
      <c r="V5290"/>
      <c r="W5290"/>
      <c r="X5290"/>
      <c r="Y5290"/>
      <c r="Z5290"/>
      <c r="AA5290"/>
      <c r="AB5290"/>
      <c r="AC5290"/>
    </row>
    <row r="5291" spans="11:29" x14ac:dyDescent="0.45">
      <c r="K5291"/>
      <c r="S5291"/>
      <c r="T5291"/>
      <c r="U5291"/>
      <c r="V5291"/>
      <c r="W5291"/>
      <c r="X5291"/>
      <c r="Y5291"/>
      <c r="Z5291"/>
      <c r="AA5291"/>
      <c r="AB5291"/>
      <c r="AC5291"/>
    </row>
    <row r="5292" spans="11:29" x14ac:dyDescent="0.45">
      <c r="K5292"/>
      <c r="S5292"/>
      <c r="T5292"/>
      <c r="U5292"/>
      <c r="V5292"/>
      <c r="W5292"/>
      <c r="X5292"/>
      <c r="Y5292"/>
      <c r="Z5292"/>
      <c r="AA5292"/>
      <c r="AB5292"/>
      <c r="AC5292"/>
    </row>
    <row r="5293" spans="11:29" x14ac:dyDescent="0.45">
      <c r="K5293"/>
      <c r="S5293"/>
      <c r="T5293"/>
      <c r="U5293"/>
      <c r="V5293"/>
      <c r="W5293"/>
      <c r="X5293"/>
      <c r="Y5293"/>
      <c r="Z5293"/>
      <c r="AA5293"/>
      <c r="AB5293"/>
      <c r="AC5293"/>
    </row>
    <row r="5294" spans="11:29" x14ac:dyDescent="0.45">
      <c r="K5294"/>
      <c r="S5294"/>
      <c r="T5294"/>
      <c r="U5294"/>
      <c r="V5294"/>
      <c r="W5294"/>
      <c r="X5294"/>
      <c r="Y5294"/>
      <c r="Z5294"/>
      <c r="AA5294"/>
      <c r="AB5294"/>
      <c r="AC5294"/>
    </row>
    <row r="5295" spans="11:29" x14ac:dyDescent="0.45">
      <c r="K5295"/>
      <c r="S5295"/>
      <c r="T5295"/>
      <c r="U5295"/>
      <c r="V5295"/>
      <c r="W5295"/>
      <c r="X5295"/>
      <c r="Y5295"/>
      <c r="Z5295"/>
      <c r="AA5295"/>
      <c r="AB5295"/>
      <c r="AC5295"/>
    </row>
    <row r="5296" spans="11:29" x14ac:dyDescent="0.45">
      <c r="K5296"/>
      <c r="S5296"/>
      <c r="T5296"/>
      <c r="U5296"/>
      <c r="V5296"/>
      <c r="W5296"/>
      <c r="X5296"/>
      <c r="Y5296"/>
      <c r="Z5296"/>
      <c r="AA5296"/>
      <c r="AB5296"/>
      <c r="AC5296"/>
    </row>
    <row r="5297" spans="11:29" x14ac:dyDescent="0.45">
      <c r="K5297"/>
      <c r="S5297"/>
      <c r="T5297"/>
      <c r="U5297"/>
      <c r="V5297"/>
      <c r="W5297"/>
      <c r="X5297"/>
      <c r="Y5297"/>
      <c r="Z5297"/>
      <c r="AA5297"/>
      <c r="AB5297"/>
      <c r="AC5297"/>
    </row>
    <row r="5298" spans="11:29" x14ac:dyDescent="0.45">
      <c r="K5298"/>
      <c r="S5298"/>
      <c r="T5298"/>
      <c r="U5298"/>
      <c r="V5298"/>
      <c r="W5298"/>
      <c r="X5298"/>
      <c r="Y5298"/>
      <c r="Z5298"/>
      <c r="AA5298"/>
      <c r="AB5298"/>
      <c r="AC5298"/>
    </row>
    <row r="5299" spans="11:29" x14ac:dyDescent="0.45">
      <c r="K5299"/>
      <c r="S5299"/>
      <c r="T5299"/>
      <c r="U5299"/>
      <c r="V5299"/>
      <c r="W5299"/>
      <c r="X5299"/>
      <c r="Y5299"/>
      <c r="Z5299"/>
      <c r="AA5299"/>
      <c r="AB5299"/>
      <c r="AC5299"/>
    </row>
    <row r="5300" spans="11:29" x14ac:dyDescent="0.45">
      <c r="K5300"/>
      <c r="S5300"/>
      <c r="T5300"/>
      <c r="U5300"/>
      <c r="V5300"/>
      <c r="W5300"/>
      <c r="X5300"/>
      <c r="Y5300"/>
      <c r="Z5300"/>
      <c r="AA5300"/>
      <c r="AB5300"/>
      <c r="AC5300"/>
    </row>
    <row r="5301" spans="11:29" x14ac:dyDescent="0.45">
      <c r="K5301"/>
      <c r="S5301"/>
      <c r="T5301"/>
      <c r="U5301"/>
      <c r="V5301"/>
      <c r="W5301"/>
      <c r="X5301"/>
      <c r="Y5301"/>
      <c r="Z5301"/>
      <c r="AA5301"/>
      <c r="AB5301"/>
      <c r="AC5301"/>
    </row>
    <row r="5302" spans="11:29" x14ac:dyDescent="0.45">
      <c r="K5302"/>
      <c r="S5302"/>
      <c r="T5302"/>
      <c r="U5302"/>
      <c r="V5302"/>
      <c r="W5302"/>
      <c r="X5302"/>
      <c r="Y5302"/>
      <c r="Z5302"/>
      <c r="AA5302"/>
      <c r="AB5302"/>
      <c r="AC5302"/>
    </row>
    <row r="5303" spans="11:29" x14ac:dyDescent="0.45">
      <c r="K5303"/>
      <c r="S5303"/>
      <c r="T5303"/>
      <c r="U5303"/>
      <c r="V5303"/>
      <c r="W5303"/>
      <c r="X5303"/>
      <c r="Y5303"/>
      <c r="Z5303"/>
      <c r="AA5303"/>
      <c r="AB5303"/>
      <c r="AC5303"/>
    </row>
    <row r="5304" spans="11:29" x14ac:dyDescent="0.45">
      <c r="K5304"/>
      <c r="S5304"/>
      <c r="T5304"/>
      <c r="U5304"/>
      <c r="V5304"/>
      <c r="W5304"/>
      <c r="X5304"/>
      <c r="Y5304"/>
      <c r="Z5304"/>
      <c r="AA5304"/>
      <c r="AB5304"/>
      <c r="AC5304"/>
    </row>
    <row r="5305" spans="11:29" x14ac:dyDescent="0.45">
      <c r="K5305"/>
      <c r="S5305"/>
      <c r="T5305"/>
      <c r="U5305"/>
      <c r="V5305"/>
      <c r="W5305"/>
      <c r="X5305"/>
      <c r="Y5305"/>
      <c r="Z5305"/>
      <c r="AA5305"/>
      <c r="AB5305"/>
      <c r="AC5305"/>
    </row>
    <row r="5306" spans="11:29" x14ac:dyDescent="0.45">
      <c r="K5306"/>
      <c r="S5306"/>
      <c r="T5306"/>
      <c r="U5306"/>
      <c r="V5306"/>
      <c r="W5306"/>
      <c r="X5306"/>
      <c r="Y5306"/>
      <c r="Z5306"/>
      <c r="AA5306"/>
      <c r="AB5306"/>
      <c r="AC5306"/>
    </row>
    <row r="5307" spans="11:29" x14ac:dyDescent="0.45">
      <c r="K5307"/>
      <c r="S5307"/>
      <c r="T5307"/>
      <c r="U5307"/>
      <c r="V5307"/>
      <c r="W5307"/>
      <c r="X5307"/>
      <c r="Y5307"/>
      <c r="Z5307"/>
      <c r="AA5307"/>
      <c r="AB5307"/>
      <c r="AC5307"/>
    </row>
    <row r="5308" spans="11:29" x14ac:dyDescent="0.45">
      <c r="K5308"/>
      <c r="S5308"/>
      <c r="T5308"/>
      <c r="U5308"/>
      <c r="V5308"/>
      <c r="W5308"/>
      <c r="X5308"/>
      <c r="Y5308"/>
      <c r="Z5308"/>
      <c r="AA5308"/>
      <c r="AB5308"/>
      <c r="AC5308"/>
    </row>
    <row r="5309" spans="11:29" x14ac:dyDescent="0.45">
      <c r="K5309"/>
      <c r="S5309"/>
      <c r="T5309"/>
      <c r="U5309"/>
      <c r="V5309"/>
      <c r="W5309"/>
      <c r="X5309"/>
      <c r="Y5309"/>
      <c r="Z5309"/>
      <c r="AA5309"/>
      <c r="AB5309"/>
      <c r="AC5309"/>
    </row>
    <row r="5310" spans="11:29" x14ac:dyDescent="0.45">
      <c r="K5310"/>
      <c r="S5310"/>
      <c r="T5310"/>
      <c r="U5310"/>
      <c r="V5310"/>
      <c r="W5310"/>
      <c r="X5310"/>
      <c r="Y5310"/>
      <c r="Z5310"/>
      <c r="AA5310"/>
      <c r="AB5310"/>
      <c r="AC5310"/>
    </row>
    <row r="5311" spans="11:29" x14ac:dyDescent="0.45">
      <c r="K5311"/>
      <c r="S5311"/>
      <c r="T5311"/>
      <c r="U5311"/>
      <c r="V5311"/>
      <c r="W5311"/>
      <c r="X5311"/>
      <c r="Y5311"/>
      <c r="Z5311"/>
      <c r="AA5311"/>
      <c r="AB5311"/>
      <c r="AC5311"/>
    </row>
    <row r="5312" spans="11:29" x14ac:dyDescent="0.45">
      <c r="K5312"/>
      <c r="S5312"/>
      <c r="T5312"/>
      <c r="U5312"/>
      <c r="V5312"/>
      <c r="W5312"/>
      <c r="X5312"/>
      <c r="Y5312"/>
      <c r="Z5312"/>
      <c r="AA5312"/>
      <c r="AB5312"/>
      <c r="AC5312"/>
    </row>
    <row r="5313" spans="11:29" x14ac:dyDescent="0.45">
      <c r="K5313"/>
      <c r="S5313"/>
      <c r="T5313"/>
      <c r="U5313"/>
      <c r="V5313"/>
      <c r="W5313"/>
      <c r="X5313"/>
      <c r="Y5313"/>
      <c r="Z5313"/>
      <c r="AA5313"/>
      <c r="AB5313"/>
      <c r="AC5313"/>
    </row>
    <row r="5314" spans="11:29" x14ac:dyDescent="0.45">
      <c r="K5314"/>
      <c r="S5314"/>
      <c r="T5314"/>
      <c r="U5314"/>
      <c r="V5314"/>
      <c r="W5314"/>
      <c r="X5314"/>
      <c r="Y5314"/>
      <c r="Z5314"/>
      <c r="AA5314"/>
      <c r="AB5314"/>
      <c r="AC5314"/>
    </row>
    <row r="5315" spans="11:29" x14ac:dyDescent="0.45">
      <c r="K5315"/>
      <c r="S5315"/>
      <c r="T5315"/>
      <c r="U5315"/>
      <c r="V5315"/>
      <c r="W5315"/>
      <c r="X5315"/>
      <c r="Y5315"/>
      <c r="Z5315"/>
      <c r="AA5315"/>
      <c r="AB5315"/>
      <c r="AC5315"/>
    </row>
    <row r="5316" spans="11:29" x14ac:dyDescent="0.45">
      <c r="K5316"/>
      <c r="S5316"/>
      <c r="T5316"/>
      <c r="U5316"/>
      <c r="V5316"/>
      <c r="W5316"/>
      <c r="X5316"/>
      <c r="Y5316"/>
      <c r="Z5316"/>
      <c r="AA5316"/>
      <c r="AB5316"/>
      <c r="AC5316"/>
    </row>
    <row r="5317" spans="11:29" x14ac:dyDescent="0.45">
      <c r="K5317"/>
      <c r="S5317"/>
      <c r="T5317"/>
      <c r="U5317"/>
      <c r="V5317"/>
      <c r="W5317"/>
      <c r="X5317"/>
      <c r="Y5317"/>
      <c r="Z5317"/>
      <c r="AA5317"/>
      <c r="AB5317"/>
      <c r="AC5317"/>
    </row>
    <row r="5318" spans="11:29" x14ac:dyDescent="0.45">
      <c r="K5318"/>
      <c r="S5318"/>
      <c r="T5318"/>
      <c r="U5318"/>
      <c r="V5318"/>
      <c r="W5318"/>
      <c r="X5318"/>
      <c r="Y5318"/>
      <c r="Z5318"/>
      <c r="AA5318"/>
      <c r="AB5318"/>
      <c r="AC5318"/>
    </row>
    <row r="5319" spans="11:29" x14ac:dyDescent="0.45">
      <c r="K5319"/>
      <c r="S5319"/>
      <c r="T5319"/>
      <c r="U5319"/>
      <c r="V5319"/>
      <c r="W5319"/>
      <c r="X5319"/>
      <c r="Y5319"/>
      <c r="Z5319"/>
      <c r="AA5319"/>
      <c r="AB5319"/>
      <c r="AC5319"/>
    </row>
    <row r="5320" spans="11:29" x14ac:dyDescent="0.45">
      <c r="K5320"/>
      <c r="S5320"/>
      <c r="T5320"/>
      <c r="U5320"/>
      <c r="V5320"/>
      <c r="W5320"/>
      <c r="X5320"/>
      <c r="Y5320"/>
      <c r="Z5320"/>
      <c r="AA5320"/>
      <c r="AB5320"/>
      <c r="AC5320"/>
    </row>
    <row r="5321" spans="11:29" x14ac:dyDescent="0.45">
      <c r="K5321"/>
      <c r="S5321"/>
      <c r="T5321"/>
      <c r="U5321"/>
      <c r="V5321"/>
      <c r="W5321"/>
      <c r="X5321"/>
      <c r="Y5321"/>
      <c r="Z5321"/>
      <c r="AA5321"/>
      <c r="AB5321"/>
      <c r="AC5321"/>
    </row>
    <row r="5322" spans="11:29" x14ac:dyDescent="0.45">
      <c r="K5322"/>
      <c r="S5322"/>
      <c r="T5322"/>
      <c r="U5322"/>
      <c r="V5322"/>
      <c r="W5322"/>
      <c r="X5322"/>
      <c r="Y5322"/>
      <c r="Z5322"/>
      <c r="AA5322"/>
      <c r="AB5322"/>
      <c r="AC5322"/>
    </row>
    <row r="5323" spans="11:29" x14ac:dyDescent="0.45">
      <c r="K5323"/>
      <c r="S5323"/>
      <c r="T5323"/>
      <c r="U5323"/>
      <c r="V5323"/>
      <c r="W5323"/>
      <c r="X5323"/>
      <c r="Y5323"/>
      <c r="Z5323"/>
      <c r="AA5323"/>
      <c r="AB5323"/>
      <c r="AC5323"/>
    </row>
    <row r="5324" spans="11:29" x14ac:dyDescent="0.45">
      <c r="K5324"/>
      <c r="S5324"/>
      <c r="T5324"/>
      <c r="U5324"/>
      <c r="V5324"/>
      <c r="W5324"/>
      <c r="X5324"/>
      <c r="Y5324"/>
      <c r="Z5324"/>
      <c r="AA5324"/>
      <c r="AB5324"/>
      <c r="AC5324"/>
    </row>
    <row r="5325" spans="11:29" x14ac:dyDescent="0.45">
      <c r="K5325"/>
      <c r="S5325"/>
      <c r="T5325"/>
      <c r="U5325"/>
      <c r="V5325"/>
      <c r="W5325"/>
      <c r="X5325"/>
      <c r="Y5325"/>
      <c r="Z5325"/>
      <c r="AA5325"/>
      <c r="AB5325"/>
      <c r="AC5325"/>
    </row>
    <row r="5326" spans="11:29" x14ac:dyDescent="0.45">
      <c r="K5326"/>
      <c r="S5326"/>
      <c r="T5326"/>
      <c r="U5326"/>
      <c r="V5326"/>
      <c r="W5326"/>
      <c r="X5326"/>
      <c r="Y5326"/>
      <c r="Z5326"/>
      <c r="AA5326"/>
      <c r="AB5326"/>
      <c r="AC5326"/>
    </row>
    <row r="5327" spans="11:29" x14ac:dyDescent="0.45">
      <c r="K5327"/>
      <c r="S5327"/>
      <c r="T5327"/>
      <c r="U5327"/>
      <c r="V5327"/>
      <c r="W5327"/>
      <c r="X5327"/>
      <c r="Y5327"/>
      <c r="Z5327"/>
      <c r="AA5327"/>
      <c r="AB5327"/>
      <c r="AC5327"/>
    </row>
    <row r="5328" spans="11:29" x14ac:dyDescent="0.45">
      <c r="K5328"/>
      <c r="S5328"/>
      <c r="T5328"/>
      <c r="U5328"/>
      <c r="V5328"/>
      <c r="W5328"/>
      <c r="X5328"/>
      <c r="Y5328"/>
      <c r="Z5328"/>
      <c r="AA5328"/>
      <c r="AB5328"/>
      <c r="AC5328"/>
    </row>
    <row r="5329" spans="11:29" x14ac:dyDescent="0.45">
      <c r="K5329"/>
      <c r="S5329"/>
      <c r="T5329"/>
      <c r="U5329"/>
      <c r="V5329"/>
      <c r="W5329"/>
      <c r="X5329"/>
      <c r="Y5329"/>
      <c r="Z5329"/>
      <c r="AA5329"/>
      <c r="AB5329"/>
      <c r="AC5329"/>
    </row>
    <row r="5330" spans="11:29" x14ac:dyDescent="0.45">
      <c r="K5330"/>
      <c r="S5330"/>
      <c r="T5330"/>
      <c r="U5330"/>
      <c r="V5330"/>
      <c r="W5330"/>
      <c r="X5330"/>
      <c r="Y5330"/>
      <c r="Z5330"/>
      <c r="AA5330"/>
      <c r="AB5330"/>
      <c r="AC5330"/>
    </row>
    <row r="5331" spans="11:29" x14ac:dyDescent="0.45">
      <c r="K5331"/>
      <c r="S5331"/>
      <c r="T5331"/>
      <c r="U5331"/>
      <c r="V5331"/>
      <c r="W5331"/>
      <c r="X5331"/>
      <c r="Y5331"/>
      <c r="Z5331"/>
      <c r="AA5331"/>
      <c r="AB5331"/>
      <c r="AC5331"/>
    </row>
    <row r="5332" spans="11:29" x14ac:dyDescent="0.45">
      <c r="K5332"/>
      <c r="S5332"/>
      <c r="T5332"/>
      <c r="U5332"/>
      <c r="V5332"/>
      <c r="W5332"/>
      <c r="X5332"/>
      <c r="Y5332"/>
      <c r="Z5332"/>
      <c r="AA5332"/>
      <c r="AB5332"/>
      <c r="AC5332"/>
    </row>
    <row r="5333" spans="11:29" x14ac:dyDescent="0.45">
      <c r="K5333"/>
      <c r="S5333"/>
      <c r="T5333"/>
      <c r="U5333"/>
      <c r="V5333"/>
      <c r="W5333"/>
      <c r="X5333"/>
      <c r="Y5333"/>
      <c r="Z5333"/>
      <c r="AA5333"/>
      <c r="AB5333"/>
      <c r="AC5333"/>
    </row>
    <row r="5334" spans="11:29" x14ac:dyDescent="0.45">
      <c r="K5334"/>
      <c r="S5334"/>
      <c r="T5334"/>
      <c r="U5334"/>
      <c r="V5334"/>
      <c r="W5334"/>
      <c r="X5334"/>
      <c r="Y5334"/>
      <c r="Z5334"/>
      <c r="AA5334"/>
      <c r="AB5334"/>
      <c r="AC5334"/>
    </row>
    <row r="5335" spans="11:29" x14ac:dyDescent="0.45">
      <c r="K5335"/>
      <c r="S5335"/>
      <c r="T5335"/>
      <c r="U5335"/>
      <c r="V5335"/>
      <c r="W5335"/>
      <c r="X5335"/>
      <c r="Y5335"/>
      <c r="Z5335"/>
      <c r="AA5335"/>
      <c r="AB5335"/>
      <c r="AC5335"/>
    </row>
    <row r="5336" spans="11:29" x14ac:dyDescent="0.45">
      <c r="K5336"/>
      <c r="S5336"/>
      <c r="T5336"/>
      <c r="U5336"/>
      <c r="V5336"/>
      <c r="W5336"/>
      <c r="X5336"/>
      <c r="Y5336"/>
      <c r="Z5336"/>
      <c r="AA5336"/>
      <c r="AB5336"/>
      <c r="AC5336"/>
    </row>
    <row r="5337" spans="11:29" x14ac:dyDescent="0.45">
      <c r="K5337"/>
      <c r="S5337"/>
      <c r="T5337"/>
      <c r="U5337"/>
      <c r="V5337"/>
      <c r="W5337"/>
      <c r="X5337"/>
      <c r="Y5337"/>
      <c r="Z5337"/>
      <c r="AA5337"/>
      <c r="AB5337"/>
      <c r="AC5337"/>
    </row>
    <row r="5338" spans="11:29" x14ac:dyDescent="0.45">
      <c r="K5338"/>
      <c r="S5338"/>
      <c r="T5338"/>
      <c r="U5338"/>
      <c r="V5338"/>
      <c r="W5338"/>
      <c r="X5338"/>
      <c r="Y5338"/>
      <c r="Z5338"/>
      <c r="AA5338"/>
      <c r="AB5338"/>
      <c r="AC5338"/>
    </row>
    <row r="5339" spans="11:29" x14ac:dyDescent="0.45">
      <c r="K5339"/>
      <c r="S5339"/>
      <c r="T5339"/>
      <c r="U5339"/>
      <c r="V5339"/>
      <c r="W5339"/>
      <c r="X5339"/>
      <c r="Y5339"/>
      <c r="Z5339"/>
      <c r="AA5339"/>
      <c r="AB5339"/>
      <c r="AC5339"/>
    </row>
    <row r="5340" spans="11:29" x14ac:dyDescent="0.45">
      <c r="K5340"/>
      <c r="S5340"/>
      <c r="T5340"/>
      <c r="U5340"/>
      <c r="V5340"/>
      <c r="W5340"/>
      <c r="X5340"/>
      <c r="Y5340"/>
      <c r="Z5340"/>
      <c r="AA5340"/>
      <c r="AB5340"/>
      <c r="AC5340"/>
    </row>
    <row r="5341" spans="11:29" x14ac:dyDescent="0.45">
      <c r="K5341"/>
      <c r="S5341"/>
      <c r="T5341"/>
      <c r="U5341"/>
      <c r="V5341"/>
      <c r="W5341"/>
      <c r="X5341"/>
      <c r="Y5341"/>
      <c r="Z5341"/>
      <c r="AA5341"/>
      <c r="AB5341"/>
      <c r="AC5341"/>
    </row>
    <row r="5342" spans="11:29" x14ac:dyDescent="0.45">
      <c r="K5342"/>
      <c r="S5342"/>
      <c r="T5342"/>
      <c r="U5342"/>
      <c r="V5342"/>
      <c r="W5342"/>
      <c r="X5342"/>
      <c r="Y5342"/>
      <c r="Z5342"/>
      <c r="AA5342"/>
      <c r="AB5342"/>
      <c r="AC5342"/>
    </row>
    <row r="5343" spans="11:29" x14ac:dyDescent="0.45">
      <c r="K5343"/>
      <c r="S5343"/>
      <c r="T5343"/>
      <c r="U5343"/>
      <c r="V5343"/>
      <c r="W5343"/>
      <c r="X5343"/>
      <c r="Y5343"/>
      <c r="Z5343"/>
      <c r="AA5343"/>
      <c r="AB5343"/>
      <c r="AC5343"/>
    </row>
    <row r="5344" spans="11:29" x14ac:dyDescent="0.45">
      <c r="K5344"/>
      <c r="S5344"/>
      <c r="T5344"/>
      <c r="U5344"/>
      <c r="V5344"/>
      <c r="W5344"/>
      <c r="X5344"/>
      <c r="Y5344"/>
      <c r="Z5344"/>
      <c r="AA5344"/>
      <c r="AB5344"/>
      <c r="AC5344"/>
    </row>
    <row r="5345" spans="11:29" x14ac:dyDescent="0.45">
      <c r="K5345"/>
      <c r="S5345"/>
      <c r="T5345"/>
      <c r="U5345"/>
      <c r="V5345"/>
      <c r="W5345"/>
      <c r="X5345"/>
      <c r="Y5345"/>
      <c r="Z5345"/>
      <c r="AA5345"/>
      <c r="AB5345"/>
      <c r="AC5345"/>
    </row>
    <row r="5346" spans="11:29" x14ac:dyDescent="0.45">
      <c r="K5346"/>
      <c r="S5346"/>
      <c r="T5346"/>
      <c r="U5346"/>
      <c r="V5346"/>
      <c r="W5346"/>
      <c r="X5346"/>
      <c r="Y5346"/>
      <c r="Z5346"/>
      <c r="AA5346"/>
      <c r="AB5346"/>
      <c r="AC5346"/>
    </row>
    <row r="5347" spans="11:29" x14ac:dyDescent="0.45">
      <c r="K5347"/>
      <c r="S5347"/>
      <c r="T5347"/>
      <c r="U5347"/>
      <c r="V5347"/>
      <c r="W5347"/>
      <c r="X5347"/>
      <c r="Y5347"/>
      <c r="Z5347"/>
      <c r="AA5347"/>
      <c r="AB5347"/>
      <c r="AC5347"/>
    </row>
    <row r="5348" spans="11:29" x14ac:dyDescent="0.45">
      <c r="K5348"/>
      <c r="S5348"/>
      <c r="T5348"/>
      <c r="U5348"/>
      <c r="V5348"/>
      <c r="W5348"/>
      <c r="X5348"/>
      <c r="Y5348"/>
      <c r="Z5348"/>
      <c r="AA5348"/>
      <c r="AB5348"/>
      <c r="AC5348"/>
    </row>
    <row r="5349" spans="11:29" x14ac:dyDescent="0.45">
      <c r="K5349"/>
      <c r="S5349"/>
      <c r="T5349"/>
      <c r="U5349"/>
      <c r="V5349"/>
      <c r="W5349"/>
      <c r="X5349"/>
      <c r="Y5349"/>
      <c r="Z5349"/>
      <c r="AA5349"/>
      <c r="AB5349"/>
      <c r="AC5349"/>
    </row>
    <row r="5350" spans="11:29" x14ac:dyDescent="0.45">
      <c r="K5350"/>
      <c r="S5350"/>
      <c r="T5350"/>
      <c r="U5350"/>
      <c r="V5350"/>
      <c r="W5350"/>
      <c r="X5350"/>
      <c r="Y5350"/>
      <c r="Z5350"/>
      <c r="AA5350"/>
      <c r="AB5350"/>
      <c r="AC5350"/>
    </row>
    <row r="5351" spans="11:29" x14ac:dyDescent="0.45">
      <c r="K5351"/>
      <c r="S5351"/>
      <c r="T5351"/>
      <c r="U5351"/>
      <c r="V5351"/>
      <c r="W5351"/>
      <c r="X5351"/>
      <c r="Y5351"/>
      <c r="Z5351"/>
      <c r="AA5351"/>
      <c r="AB5351"/>
      <c r="AC5351"/>
    </row>
    <row r="5352" spans="11:29" x14ac:dyDescent="0.45">
      <c r="K5352"/>
      <c r="S5352"/>
      <c r="T5352"/>
      <c r="U5352"/>
      <c r="V5352"/>
      <c r="W5352"/>
      <c r="X5352"/>
      <c r="Y5352"/>
      <c r="Z5352"/>
      <c r="AA5352"/>
      <c r="AB5352"/>
      <c r="AC5352"/>
    </row>
    <row r="5353" spans="11:29" x14ac:dyDescent="0.45">
      <c r="K5353"/>
      <c r="S5353"/>
      <c r="T5353"/>
      <c r="U5353"/>
      <c r="V5353"/>
      <c r="W5353"/>
      <c r="X5353"/>
      <c r="Y5353"/>
      <c r="Z5353"/>
      <c r="AA5353"/>
      <c r="AB5353"/>
      <c r="AC5353"/>
    </row>
    <row r="5354" spans="11:29" x14ac:dyDescent="0.45">
      <c r="K5354"/>
      <c r="S5354"/>
      <c r="T5354"/>
      <c r="U5354"/>
      <c r="V5354"/>
      <c r="W5354"/>
      <c r="X5354"/>
      <c r="Y5354"/>
      <c r="Z5354"/>
      <c r="AA5354"/>
      <c r="AB5354"/>
      <c r="AC5354"/>
    </row>
    <row r="5355" spans="11:29" x14ac:dyDescent="0.45">
      <c r="K5355"/>
      <c r="S5355"/>
      <c r="T5355"/>
      <c r="U5355"/>
      <c r="V5355"/>
      <c r="W5355"/>
      <c r="X5355"/>
      <c r="Y5355"/>
      <c r="Z5355"/>
      <c r="AA5355"/>
      <c r="AB5355"/>
      <c r="AC5355"/>
    </row>
    <row r="5356" spans="11:29" x14ac:dyDescent="0.45">
      <c r="K5356"/>
      <c r="S5356"/>
      <c r="T5356"/>
      <c r="U5356"/>
      <c r="V5356"/>
      <c r="W5356"/>
      <c r="X5356"/>
      <c r="Y5356"/>
      <c r="Z5356"/>
      <c r="AA5356"/>
      <c r="AB5356"/>
      <c r="AC5356"/>
    </row>
    <row r="5357" spans="11:29" x14ac:dyDescent="0.45">
      <c r="K5357"/>
      <c r="S5357"/>
      <c r="T5357"/>
      <c r="U5357"/>
      <c r="V5357"/>
      <c r="W5357"/>
      <c r="X5357"/>
      <c r="Y5357"/>
      <c r="Z5357"/>
      <c r="AA5357"/>
      <c r="AB5357"/>
      <c r="AC5357"/>
    </row>
    <row r="5358" spans="11:29" x14ac:dyDescent="0.45">
      <c r="K5358"/>
      <c r="S5358"/>
      <c r="T5358"/>
      <c r="U5358"/>
      <c r="V5358"/>
      <c r="W5358"/>
      <c r="X5358"/>
      <c r="Y5358"/>
      <c r="Z5358"/>
      <c r="AA5358"/>
      <c r="AB5358"/>
      <c r="AC5358"/>
    </row>
    <row r="5359" spans="11:29" x14ac:dyDescent="0.45">
      <c r="K5359"/>
      <c r="S5359"/>
      <c r="T5359"/>
      <c r="U5359"/>
      <c r="V5359"/>
      <c r="W5359"/>
      <c r="X5359"/>
      <c r="Y5359"/>
      <c r="Z5359"/>
      <c r="AA5359"/>
      <c r="AB5359"/>
      <c r="AC5359"/>
    </row>
    <row r="5360" spans="11:29" x14ac:dyDescent="0.45">
      <c r="K5360"/>
      <c r="S5360"/>
      <c r="T5360"/>
      <c r="U5360"/>
      <c r="V5360"/>
      <c r="W5360"/>
      <c r="X5360"/>
      <c r="Y5360"/>
      <c r="Z5360"/>
      <c r="AA5360"/>
      <c r="AB5360"/>
      <c r="AC5360"/>
    </row>
    <row r="5361" spans="11:29" x14ac:dyDescent="0.45">
      <c r="K5361"/>
      <c r="S5361"/>
      <c r="T5361"/>
      <c r="U5361"/>
      <c r="V5361"/>
      <c r="W5361"/>
      <c r="X5361"/>
      <c r="Y5361"/>
      <c r="Z5361"/>
      <c r="AA5361"/>
      <c r="AB5361"/>
      <c r="AC5361"/>
    </row>
    <row r="5362" spans="11:29" x14ac:dyDescent="0.45">
      <c r="K5362"/>
      <c r="S5362"/>
      <c r="T5362"/>
      <c r="U5362"/>
      <c r="V5362"/>
      <c r="W5362"/>
      <c r="X5362"/>
      <c r="Y5362"/>
      <c r="Z5362"/>
      <c r="AA5362"/>
      <c r="AB5362"/>
      <c r="AC5362"/>
    </row>
    <row r="5363" spans="11:29" x14ac:dyDescent="0.45">
      <c r="K5363"/>
      <c r="S5363"/>
      <c r="T5363"/>
      <c r="U5363"/>
      <c r="V5363"/>
      <c r="W5363"/>
      <c r="X5363"/>
      <c r="Y5363"/>
      <c r="Z5363"/>
      <c r="AA5363"/>
      <c r="AB5363"/>
      <c r="AC5363"/>
    </row>
    <row r="5364" spans="11:29" x14ac:dyDescent="0.45">
      <c r="K5364"/>
      <c r="S5364"/>
      <c r="T5364"/>
      <c r="U5364"/>
      <c r="V5364"/>
      <c r="W5364"/>
      <c r="X5364"/>
      <c r="Y5364"/>
      <c r="Z5364"/>
      <c r="AA5364"/>
      <c r="AB5364"/>
      <c r="AC5364"/>
    </row>
    <row r="5365" spans="11:29" x14ac:dyDescent="0.45">
      <c r="K5365"/>
      <c r="S5365"/>
      <c r="T5365"/>
      <c r="U5365"/>
      <c r="V5365"/>
      <c r="W5365"/>
      <c r="X5365"/>
      <c r="Y5365"/>
      <c r="Z5365"/>
      <c r="AA5365"/>
      <c r="AB5365"/>
      <c r="AC5365"/>
    </row>
    <row r="5366" spans="11:29" x14ac:dyDescent="0.45">
      <c r="K5366"/>
      <c r="S5366"/>
      <c r="T5366"/>
      <c r="U5366"/>
      <c r="V5366"/>
      <c r="W5366"/>
      <c r="X5366"/>
      <c r="Y5366"/>
      <c r="Z5366"/>
      <c r="AA5366"/>
      <c r="AB5366"/>
      <c r="AC5366"/>
    </row>
    <row r="5367" spans="11:29" x14ac:dyDescent="0.45">
      <c r="K5367"/>
      <c r="S5367"/>
      <c r="T5367"/>
      <c r="U5367"/>
      <c r="V5367"/>
      <c r="W5367"/>
      <c r="X5367"/>
      <c r="Y5367"/>
      <c r="Z5367"/>
      <c r="AA5367"/>
      <c r="AB5367"/>
      <c r="AC5367"/>
    </row>
    <row r="5368" spans="11:29" x14ac:dyDescent="0.45">
      <c r="K5368"/>
      <c r="S5368"/>
      <c r="T5368"/>
      <c r="U5368"/>
      <c r="V5368"/>
      <c r="W5368"/>
      <c r="X5368"/>
      <c r="Y5368"/>
      <c r="Z5368"/>
      <c r="AA5368"/>
      <c r="AB5368"/>
      <c r="AC5368"/>
    </row>
    <row r="5369" spans="11:29" x14ac:dyDescent="0.45">
      <c r="K5369"/>
      <c r="S5369"/>
      <c r="T5369"/>
      <c r="U5369"/>
      <c r="V5369"/>
      <c r="W5369"/>
      <c r="X5369"/>
      <c r="Y5369"/>
      <c r="Z5369"/>
      <c r="AA5369"/>
      <c r="AB5369"/>
      <c r="AC5369"/>
    </row>
    <row r="5370" spans="11:29" x14ac:dyDescent="0.45">
      <c r="K5370"/>
      <c r="S5370"/>
      <c r="T5370"/>
      <c r="U5370"/>
      <c r="V5370"/>
      <c r="W5370"/>
      <c r="X5370"/>
      <c r="Y5370"/>
      <c r="Z5370"/>
      <c r="AA5370"/>
      <c r="AB5370"/>
      <c r="AC5370"/>
    </row>
    <row r="5371" spans="11:29" x14ac:dyDescent="0.45">
      <c r="K5371"/>
      <c r="S5371"/>
      <c r="T5371"/>
      <c r="U5371"/>
      <c r="V5371"/>
      <c r="W5371"/>
      <c r="X5371"/>
      <c r="Y5371"/>
      <c r="Z5371"/>
      <c r="AA5371"/>
      <c r="AB5371"/>
      <c r="AC5371"/>
    </row>
    <row r="5372" spans="11:29" x14ac:dyDescent="0.45">
      <c r="K5372"/>
      <c r="S5372"/>
      <c r="T5372"/>
      <c r="U5372"/>
      <c r="V5372"/>
      <c r="W5372"/>
      <c r="X5372"/>
      <c r="Y5372"/>
      <c r="Z5372"/>
      <c r="AA5372"/>
      <c r="AB5372"/>
      <c r="AC5372"/>
    </row>
    <row r="5373" spans="11:29" x14ac:dyDescent="0.45">
      <c r="K5373"/>
      <c r="S5373"/>
      <c r="T5373"/>
      <c r="U5373"/>
      <c r="V5373"/>
      <c r="W5373"/>
      <c r="X5373"/>
      <c r="Y5373"/>
      <c r="Z5373"/>
      <c r="AA5373"/>
      <c r="AB5373"/>
      <c r="AC5373"/>
    </row>
    <row r="5374" spans="11:29" x14ac:dyDescent="0.45">
      <c r="K5374"/>
      <c r="S5374"/>
      <c r="T5374"/>
      <c r="U5374"/>
      <c r="V5374"/>
      <c r="W5374"/>
      <c r="X5374"/>
      <c r="Y5374"/>
      <c r="Z5374"/>
      <c r="AA5374"/>
      <c r="AB5374"/>
      <c r="AC5374"/>
    </row>
    <row r="5375" spans="11:29" x14ac:dyDescent="0.45">
      <c r="K5375"/>
      <c r="S5375"/>
      <c r="T5375"/>
      <c r="U5375"/>
      <c r="V5375"/>
      <c r="W5375"/>
      <c r="X5375"/>
      <c r="Y5375"/>
      <c r="Z5375"/>
      <c r="AA5375"/>
      <c r="AB5375"/>
      <c r="AC5375"/>
    </row>
    <row r="5376" spans="11:29" x14ac:dyDescent="0.45">
      <c r="K5376"/>
      <c r="S5376"/>
      <c r="T5376"/>
      <c r="U5376"/>
      <c r="V5376"/>
      <c r="W5376"/>
      <c r="X5376"/>
      <c r="Y5376"/>
      <c r="Z5376"/>
      <c r="AA5376"/>
      <c r="AB5376"/>
      <c r="AC5376"/>
    </row>
    <row r="5377" spans="11:29" x14ac:dyDescent="0.45">
      <c r="K5377"/>
      <c r="S5377"/>
      <c r="T5377"/>
      <c r="U5377"/>
      <c r="V5377"/>
      <c r="W5377"/>
      <c r="X5377"/>
      <c r="Y5377"/>
      <c r="Z5377"/>
      <c r="AA5377"/>
      <c r="AB5377"/>
      <c r="AC5377"/>
    </row>
    <row r="5378" spans="11:29" x14ac:dyDescent="0.45">
      <c r="K5378"/>
      <c r="S5378"/>
      <c r="T5378"/>
      <c r="U5378"/>
      <c r="V5378"/>
      <c r="W5378"/>
      <c r="X5378"/>
      <c r="Y5378"/>
      <c r="Z5378"/>
      <c r="AA5378"/>
      <c r="AB5378"/>
      <c r="AC5378"/>
    </row>
    <row r="5379" spans="11:29" x14ac:dyDescent="0.45">
      <c r="K5379"/>
      <c r="S5379"/>
      <c r="T5379"/>
      <c r="U5379"/>
      <c r="V5379"/>
      <c r="W5379"/>
      <c r="X5379"/>
      <c r="Y5379"/>
      <c r="Z5379"/>
      <c r="AA5379"/>
      <c r="AB5379"/>
      <c r="AC5379"/>
    </row>
    <row r="5380" spans="11:29" x14ac:dyDescent="0.45">
      <c r="K5380"/>
      <c r="S5380"/>
      <c r="T5380"/>
      <c r="U5380"/>
      <c r="V5380"/>
      <c r="W5380"/>
      <c r="X5380"/>
      <c r="Y5380"/>
      <c r="Z5380"/>
      <c r="AA5380"/>
      <c r="AB5380"/>
      <c r="AC5380"/>
    </row>
    <row r="5381" spans="11:29" x14ac:dyDescent="0.45">
      <c r="K5381"/>
      <c r="S5381"/>
      <c r="T5381"/>
      <c r="U5381"/>
      <c r="V5381"/>
      <c r="W5381"/>
      <c r="X5381"/>
      <c r="Y5381"/>
      <c r="Z5381"/>
      <c r="AA5381"/>
      <c r="AB5381"/>
      <c r="AC5381"/>
    </row>
    <row r="5382" spans="11:29" x14ac:dyDescent="0.45">
      <c r="K5382"/>
      <c r="S5382"/>
      <c r="T5382"/>
      <c r="U5382"/>
      <c r="V5382"/>
      <c r="W5382"/>
      <c r="X5382"/>
      <c r="Y5382"/>
      <c r="Z5382"/>
      <c r="AA5382"/>
      <c r="AB5382"/>
      <c r="AC5382"/>
    </row>
    <row r="5383" spans="11:29" x14ac:dyDescent="0.45">
      <c r="K5383"/>
      <c r="S5383"/>
      <c r="T5383"/>
      <c r="U5383"/>
      <c r="V5383"/>
      <c r="W5383"/>
      <c r="X5383"/>
      <c r="Y5383"/>
      <c r="Z5383"/>
      <c r="AA5383"/>
      <c r="AB5383"/>
      <c r="AC5383"/>
    </row>
    <row r="5384" spans="11:29" x14ac:dyDescent="0.45">
      <c r="K5384"/>
      <c r="S5384"/>
      <c r="T5384"/>
      <c r="U5384"/>
      <c r="V5384"/>
      <c r="W5384"/>
      <c r="X5384"/>
      <c r="Y5384"/>
      <c r="Z5384"/>
      <c r="AA5384"/>
      <c r="AB5384"/>
      <c r="AC5384"/>
    </row>
    <row r="5385" spans="11:29" x14ac:dyDescent="0.45">
      <c r="K5385"/>
      <c r="S5385"/>
      <c r="T5385"/>
      <c r="U5385"/>
      <c r="V5385"/>
      <c r="W5385"/>
      <c r="X5385"/>
      <c r="Y5385"/>
      <c r="Z5385"/>
      <c r="AA5385"/>
      <c r="AB5385"/>
      <c r="AC5385"/>
    </row>
    <row r="5386" spans="11:29" x14ac:dyDescent="0.45">
      <c r="K5386"/>
      <c r="S5386"/>
      <c r="T5386"/>
      <c r="U5386"/>
      <c r="V5386"/>
      <c r="W5386"/>
      <c r="X5386"/>
      <c r="Y5386"/>
      <c r="Z5386"/>
      <c r="AA5386"/>
      <c r="AB5386"/>
      <c r="AC5386"/>
    </row>
    <row r="5387" spans="11:29" x14ac:dyDescent="0.45">
      <c r="K5387"/>
      <c r="S5387"/>
      <c r="T5387"/>
      <c r="U5387"/>
      <c r="V5387"/>
      <c r="W5387"/>
      <c r="X5387"/>
      <c r="Y5387"/>
      <c r="Z5387"/>
      <c r="AA5387"/>
      <c r="AB5387"/>
      <c r="AC5387"/>
    </row>
    <row r="5388" spans="11:29" x14ac:dyDescent="0.45">
      <c r="K5388"/>
      <c r="S5388"/>
      <c r="T5388"/>
      <c r="U5388"/>
      <c r="V5388"/>
      <c r="W5388"/>
      <c r="X5388"/>
      <c r="Y5388"/>
      <c r="Z5388"/>
      <c r="AA5388"/>
      <c r="AB5388"/>
      <c r="AC5388"/>
    </row>
    <row r="5389" spans="11:29" x14ac:dyDescent="0.45">
      <c r="K5389"/>
      <c r="S5389"/>
      <c r="T5389"/>
      <c r="U5389"/>
      <c r="V5389"/>
      <c r="W5389"/>
      <c r="X5389"/>
      <c r="Y5389"/>
      <c r="Z5389"/>
      <c r="AA5389"/>
      <c r="AB5389"/>
      <c r="AC5389"/>
    </row>
    <row r="5390" spans="11:29" x14ac:dyDescent="0.45">
      <c r="K5390"/>
      <c r="S5390"/>
      <c r="T5390"/>
      <c r="U5390"/>
      <c r="V5390"/>
      <c r="W5390"/>
      <c r="X5390"/>
      <c r="Y5390"/>
      <c r="Z5390"/>
      <c r="AA5390"/>
      <c r="AB5390"/>
      <c r="AC5390"/>
    </row>
    <row r="5391" spans="11:29" x14ac:dyDescent="0.45">
      <c r="K5391"/>
      <c r="S5391"/>
      <c r="T5391"/>
      <c r="U5391"/>
      <c r="V5391"/>
      <c r="W5391"/>
      <c r="X5391"/>
      <c r="Y5391"/>
      <c r="Z5391"/>
      <c r="AA5391"/>
      <c r="AB5391"/>
      <c r="AC5391"/>
    </row>
    <row r="5392" spans="11:29" x14ac:dyDescent="0.45">
      <c r="K5392"/>
      <c r="S5392"/>
      <c r="T5392"/>
      <c r="U5392"/>
      <c r="V5392"/>
      <c r="W5392"/>
      <c r="X5392"/>
      <c r="Y5392"/>
      <c r="Z5392"/>
      <c r="AA5392"/>
      <c r="AB5392"/>
      <c r="AC5392"/>
    </row>
    <row r="5393" spans="11:29" x14ac:dyDescent="0.45">
      <c r="K5393"/>
      <c r="S5393"/>
      <c r="T5393"/>
      <c r="U5393"/>
      <c r="V5393"/>
      <c r="W5393"/>
      <c r="X5393"/>
      <c r="Y5393"/>
      <c r="Z5393"/>
      <c r="AA5393"/>
      <c r="AB5393"/>
      <c r="AC5393"/>
    </row>
    <row r="5394" spans="11:29" x14ac:dyDescent="0.45">
      <c r="K5394"/>
      <c r="S5394"/>
      <c r="T5394"/>
      <c r="U5394"/>
      <c r="V5394"/>
      <c r="W5394"/>
      <c r="X5394"/>
      <c r="Y5394"/>
      <c r="Z5394"/>
      <c r="AA5394"/>
      <c r="AB5394"/>
      <c r="AC5394"/>
    </row>
    <row r="5395" spans="11:29" x14ac:dyDescent="0.45">
      <c r="K5395"/>
      <c r="S5395"/>
      <c r="T5395"/>
      <c r="U5395"/>
      <c r="V5395"/>
      <c r="W5395"/>
      <c r="X5395"/>
      <c r="Y5395"/>
      <c r="Z5395"/>
      <c r="AA5395"/>
      <c r="AB5395"/>
      <c r="AC5395"/>
    </row>
    <row r="5396" spans="11:29" x14ac:dyDescent="0.45">
      <c r="K5396"/>
      <c r="S5396"/>
      <c r="T5396"/>
      <c r="U5396"/>
      <c r="V5396"/>
      <c r="W5396"/>
      <c r="X5396"/>
      <c r="Y5396"/>
      <c r="Z5396"/>
      <c r="AA5396"/>
      <c r="AB5396"/>
      <c r="AC5396"/>
    </row>
    <row r="5397" spans="11:29" x14ac:dyDescent="0.45">
      <c r="K5397"/>
      <c r="S5397"/>
      <c r="T5397"/>
      <c r="U5397"/>
      <c r="V5397"/>
      <c r="W5397"/>
      <c r="X5397"/>
      <c r="Y5397"/>
      <c r="Z5397"/>
      <c r="AA5397"/>
      <c r="AB5397"/>
      <c r="AC5397"/>
    </row>
    <row r="5398" spans="11:29" x14ac:dyDescent="0.45">
      <c r="K5398"/>
      <c r="S5398"/>
      <c r="T5398"/>
      <c r="U5398"/>
      <c r="V5398"/>
      <c r="W5398"/>
      <c r="X5398"/>
      <c r="Y5398"/>
      <c r="Z5398"/>
      <c r="AA5398"/>
      <c r="AB5398"/>
      <c r="AC5398"/>
    </row>
    <row r="5399" spans="11:29" x14ac:dyDescent="0.45">
      <c r="K5399"/>
      <c r="S5399"/>
      <c r="T5399"/>
      <c r="U5399"/>
      <c r="V5399"/>
      <c r="W5399"/>
      <c r="X5399"/>
      <c r="Y5399"/>
      <c r="Z5399"/>
      <c r="AA5399"/>
      <c r="AB5399"/>
      <c r="AC5399"/>
    </row>
    <row r="5400" spans="11:29" x14ac:dyDescent="0.45">
      <c r="K5400"/>
      <c r="S5400"/>
      <c r="T5400"/>
      <c r="U5400"/>
      <c r="V5400"/>
      <c r="W5400"/>
      <c r="X5400"/>
      <c r="Y5400"/>
      <c r="Z5400"/>
      <c r="AA5400"/>
      <c r="AB5400"/>
      <c r="AC5400"/>
    </row>
    <row r="5401" spans="11:29" x14ac:dyDescent="0.45">
      <c r="K5401"/>
      <c r="S5401"/>
      <c r="T5401"/>
      <c r="U5401"/>
      <c r="V5401"/>
      <c r="W5401"/>
      <c r="X5401"/>
      <c r="Y5401"/>
      <c r="Z5401"/>
      <c r="AA5401"/>
      <c r="AB5401"/>
      <c r="AC5401"/>
    </row>
    <row r="5402" spans="11:29" x14ac:dyDescent="0.45">
      <c r="K5402"/>
      <c r="S5402"/>
      <c r="T5402"/>
      <c r="U5402"/>
      <c r="V5402"/>
      <c r="W5402"/>
      <c r="X5402"/>
      <c r="Y5402"/>
      <c r="Z5402"/>
      <c r="AA5402"/>
      <c r="AB5402"/>
      <c r="AC5402"/>
    </row>
    <row r="5403" spans="11:29" x14ac:dyDescent="0.45">
      <c r="K5403"/>
      <c r="S5403"/>
      <c r="T5403"/>
      <c r="U5403"/>
      <c r="V5403"/>
      <c r="W5403"/>
      <c r="X5403"/>
      <c r="Y5403"/>
      <c r="Z5403"/>
      <c r="AA5403"/>
      <c r="AB5403"/>
      <c r="AC5403"/>
    </row>
    <row r="5404" spans="11:29" x14ac:dyDescent="0.45">
      <c r="K5404"/>
      <c r="S5404"/>
      <c r="T5404"/>
      <c r="U5404"/>
      <c r="V5404"/>
      <c r="W5404"/>
      <c r="X5404"/>
      <c r="Y5404"/>
      <c r="Z5404"/>
      <c r="AA5404"/>
      <c r="AB5404"/>
      <c r="AC5404"/>
    </row>
    <row r="5405" spans="11:29" x14ac:dyDescent="0.45">
      <c r="K5405"/>
      <c r="S5405"/>
      <c r="T5405"/>
      <c r="U5405"/>
      <c r="V5405"/>
      <c r="W5405"/>
      <c r="X5405"/>
      <c r="Y5405"/>
      <c r="Z5405"/>
      <c r="AA5405"/>
      <c r="AB5405"/>
      <c r="AC5405"/>
    </row>
    <row r="5406" spans="11:29" x14ac:dyDescent="0.45">
      <c r="K5406"/>
      <c r="S5406"/>
      <c r="T5406"/>
      <c r="U5406"/>
      <c r="V5406"/>
      <c r="W5406"/>
      <c r="X5406"/>
      <c r="Y5406"/>
      <c r="Z5406"/>
      <c r="AA5406"/>
      <c r="AB5406"/>
      <c r="AC5406"/>
    </row>
    <row r="5407" spans="11:29" x14ac:dyDescent="0.45">
      <c r="K5407"/>
      <c r="S5407"/>
      <c r="T5407"/>
      <c r="U5407"/>
      <c r="V5407"/>
      <c r="W5407"/>
      <c r="X5407"/>
      <c r="Y5407"/>
      <c r="Z5407"/>
      <c r="AA5407"/>
      <c r="AB5407"/>
      <c r="AC5407"/>
    </row>
    <row r="5408" spans="11:29" x14ac:dyDescent="0.45">
      <c r="K5408"/>
      <c r="S5408"/>
      <c r="T5408"/>
      <c r="U5408"/>
      <c r="V5408"/>
      <c r="W5408"/>
      <c r="X5408"/>
      <c r="Y5408"/>
      <c r="Z5408"/>
      <c r="AA5408"/>
      <c r="AB5408"/>
      <c r="AC5408"/>
    </row>
    <row r="5409" spans="11:29" x14ac:dyDescent="0.45">
      <c r="K5409"/>
      <c r="S5409"/>
      <c r="T5409"/>
      <c r="U5409"/>
      <c r="V5409"/>
      <c r="W5409"/>
      <c r="X5409"/>
      <c r="Y5409"/>
      <c r="Z5409"/>
      <c r="AA5409"/>
      <c r="AB5409"/>
      <c r="AC5409"/>
    </row>
    <row r="5410" spans="11:29" x14ac:dyDescent="0.45">
      <c r="K5410"/>
      <c r="S5410"/>
      <c r="T5410"/>
      <c r="U5410"/>
      <c r="V5410"/>
      <c r="W5410"/>
      <c r="X5410"/>
      <c r="Y5410"/>
      <c r="Z5410"/>
      <c r="AA5410"/>
      <c r="AB5410"/>
      <c r="AC5410"/>
    </row>
    <row r="5411" spans="11:29" x14ac:dyDescent="0.45">
      <c r="K5411"/>
      <c r="S5411"/>
      <c r="T5411"/>
      <c r="U5411"/>
      <c r="V5411"/>
      <c r="W5411"/>
      <c r="X5411"/>
      <c r="Y5411"/>
      <c r="Z5411"/>
      <c r="AA5411"/>
      <c r="AB5411"/>
      <c r="AC5411"/>
    </row>
    <row r="5412" spans="11:29" x14ac:dyDescent="0.45">
      <c r="K5412"/>
      <c r="S5412"/>
      <c r="T5412"/>
      <c r="U5412"/>
      <c r="V5412"/>
      <c r="W5412"/>
      <c r="X5412"/>
      <c r="Y5412"/>
      <c r="Z5412"/>
      <c r="AA5412"/>
      <c r="AB5412"/>
      <c r="AC5412"/>
    </row>
    <row r="5413" spans="11:29" x14ac:dyDescent="0.45">
      <c r="K5413"/>
      <c r="S5413"/>
      <c r="T5413"/>
      <c r="U5413"/>
      <c r="V5413"/>
      <c r="W5413"/>
      <c r="X5413"/>
      <c r="Y5413"/>
      <c r="Z5413"/>
      <c r="AA5413"/>
      <c r="AB5413"/>
      <c r="AC5413"/>
    </row>
    <row r="5414" spans="11:29" x14ac:dyDescent="0.45">
      <c r="K5414"/>
      <c r="S5414"/>
      <c r="T5414"/>
      <c r="U5414"/>
      <c r="V5414"/>
      <c r="W5414"/>
      <c r="X5414"/>
      <c r="Y5414"/>
      <c r="Z5414"/>
      <c r="AA5414"/>
      <c r="AB5414"/>
      <c r="AC5414"/>
    </row>
    <row r="5415" spans="11:29" x14ac:dyDescent="0.45">
      <c r="K5415"/>
      <c r="S5415"/>
      <c r="T5415"/>
      <c r="U5415"/>
      <c r="V5415"/>
      <c r="W5415"/>
      <c r="X5415"/>
      <c r="Y5415"/>
      <c r="Z5415"/>
      <c r="AA5415"/>
      <c r="AB5415"/>
      <c r="AC5415"/>
    </row>
    <row r="5416" spans="11:29" x14ac:dyDescent="0.45">
      <c r="K5416"/>
      <c r="S5416"/>
      <c r="T5416"/>
      <c r="U5416"/>
      <c r="V5416"/>
      <c r="W5416"/>
      <c r="X5416"/>
      <c r="Y5416"/>
      <c r="Z5416"/>
      <c r="AA5416"/>
      <c r="AB5416"/>
      <c r="AC5416"/>
    </row>
    <row r="5417" spans="11:29" x14ac:dyDescent="0.45">
      <c r="K5417"/>
      <c r="S5417"/>
      <c r="T5417"/>
      <c r="U5417"/>
      <c r="V5417"/>
      <c r="W5417"/>
      <c r="X5417"/>
      <c r="Y5417"/>
      <c r="Z5417"/>
      <c r="AA5417"/>
      <c r="AB5417"/>
      <c r="AC5417"/>
    </row>
    <row r="5418" spans="11:29" x14ac:dyDescent="0.45">
      <c r="K5418"/>
      <c r="S5418"/>
      <c r="T5418"/>
      <c r="U5418"/>
      <c r="V5418"/>
      <c r="W5418"/>
      <c r="X5418"/>
      <c r="Y5418"/>
      <c r="Z5418"/>
      <c r="AA5418"/>
      <c r="AB5418"/>
      <c r="AC5418"/>
    </row>
    <row r="5419" spans="11:29" x14ac:dyDescent="0.45">
      <c r="K5419"/>
      <c r="S5419"/>
      <c r="T5419"/>
      <c r="U5419"/>
      <c r="V5419"/>
      <c r="W5419"/>
      <c r="X5419"/>
      <c r="Y5419"/>
      <c r="Z5419"/>
      <c r="AA5419"/>
      <c r="AB5419"/>
      <c r="AC5419"/>
    </row>
    <row r="5420" spans="11:29" x14ac:dyDescent="0.45">
      <c r="K5420"/>
      <c r="S5420"/>
      <c r="T5420"/>
      <c r="U5420"/>
      <c r="V5420"/>
      <c r="W5420"/>
      <c r="X5420"/>
      <c r="Y5420"/>
      <c r="Z5420"/>
      <c r="AA5420"/>
      <c r="AB5420"/>
      <c r="AC5420"/>
    </row>
    <row r="5421" spans="11:29" x14ac:dyDescent="0.45">
      <c r="K5421"/>
      <c r="S5421"/>
      <c r="T5421"/>
      <c r="U5421"/>
      <c r="V5421"/>
      <c r="W5421"/>
      <c r="X5421"/>
      <c r="Y5421"/>
      <c r="Z5421"/>
      <c r="AA5421"/>
      <c r="AB5421"/>
      <c r="AC5421"/>
    </row>
    <row r="5422" spans="11:29" x14ac:dyDescent="0.45">
      <c r="K5422"/>
      <c r="S5422"/>
      <c r="T5422"/>
      <c r="U5422"/>
      <c r="V5422"/>
      <c r="W5422"/>
      <c r="X5422"/>
      <c r="Y5422"/>
      <c r="Z5422"/>
      <c r="AA5422"/>
      <c r="AB5422"/>
      <c r="AC5422"/>
    </row>
    <row r="5423" spans="11:29" x14ac:dyDescent="0.45">
      <c r="K5423"/>
      <c r="S5423"/>
      <c r="T5423"/>
      <c r="U5423"/>
      <c r="V5423"/>
      <c r="W5423"/>
      <c r="X5423"/>
      <c r="Y5423"/>
      <c r="Z5423"/>
      <c r="AA5423"/>
      <c r="AB5423"/>
      <c r="AC5423"/>
    </row>
    <row r="5424" spans="11:29" x14ac:dyDescent="0.45">
      <c r="K5424"/>
      <c r="S5424"/>
      <c r="T5424"/>
      <c r="U5424"/>
      <c r="V5424"/>
      <c r="W5424"/>
      <c r="X5424"/>
      <c r="Y5424"/>
      <c r="Z5424"/>
      <c r="AA5424"/>
      <c r="AB5424"/>
      <c r="AC5424"/>
    </row>
    <row r="5425" spans="11:29" x14ac:dyDescent="0.45">
      <c r="K5425"/>
      <c r="S5425"/>
      <c r="T5425"/>
      <c r="U5425"/>
      <c r="V5425"/>
      <c r="W5425"/>
      <c r="X5425"/>
      <c r="Y5425"/>
      <c r="Z5425"/>
      <c r="AA5425"/>
      <c r="AB5425"/>
      <c r="AC5425"/>
    </row>
    <row r="5426" spans="11:29" x14ac:dyDescent="0.45">
      <c r="K5426"/>
      <c r="S5426"/>
      <c r="T5426"/>
      <c r="U5426"/>
      <c r="V5426"/>
      <c r="W5426"/>
      <c r="X5426"/>
      <c r="Y5426"/>
      <c r="Z5426"/>
      <c r="AA5426"/>
      <c r="AB5426"/>
      <c r="AC5426"/>
    </row>
    <row r="5427" spans="11:29" x14ac:dyDescent="0.45">
      <c r="K5427"/>
      <c r="S5427"/>
      <c r="T5427"/>
      <c r="U5427"/>
      <c r="V5427"/>
      <c r="W5427"/>
      <c r="X5427"/>
      <c r="Y5427"/>
      <c r="Z5427"/>
      <c r="AA5427"/>
      <c r="AB5427"/>
      <c r="AC5427"/>
    </row>
    <row r="5428" spans="11:29" x14ac:dyDescent="0.45">
      <c r="K5428"/>
      <c r="S5428"/>
      <c r="T5428"/>
      <c r="U5428"/>
      <c r="V5428"/>
      <c r="W5428"/>
      <c r="X5428"/>
      <c r="Y5428"/>
      <c r="Z5428"/>
      <c r="AA5428"/>
      <c r="AB5428"/>
      <c r="AC5428"/>
    </row>
    <row r="5429" spans="11:29" x14ac:dyDescent="0.45">
      <c r="K5429"/>
      <c r="S5429"/>
      <c r="T5429"/>
      <c r="U5429"/>
      <c r="V5429"/>
      <c r="W5429"/>
      <c r="X5429"/>
      <c r="Y5429"/>
      <c r="Z5429"/>
      <c r="AA5429"/>
      <c r="AB5429"/>
      <c r="AC5429"/>
    </row>
    <row r="5430" spans="11:29" x14ac:dyDescent="0.45">
      <c r="K5430"/>
      <c r="S5430"/>
      <c r="T5430"/>
      <c r="U5430"/>
      <c r="V5430"/>
      <c r="W5430"/>
      <c r="X5430"/>
      <c r="Y5430"/>
      <c r="Z5430"/>
      <c r="AA5430"/>
      <c r="AB5430"/>
      <c r="AC5430"/>
    </row>
    <row r="5431" spans="11:29" x14ac:dyDescent="0.45">
      <c r="K5431"/>
      <c r="S5431"/>
      <c r="T5431"/>
      <c r="U5431"/>
      <c r="V5431"/>
      <c r="W5431"/>
      <c r="X5431"/>
      <c r="Y5431"/>
      <c r="Z5431"/>
      <c r="AA5431"/>
      <c r="AB5431"/>
      <c r="AC5431"/>
    </row>
    <row r="5432" spans="11:29" x14ac:dyDescent="0.45">
      <c r="K5432"/>
      <c r="S5432"/>
      <c r="T5432"/>
      <c r="U5432"/>
      <c r="V5432"/>
      <c r="W5432"/>
      <c r="X5432"/>
      <c r="Y5432"/>
      <c r="Z5432"/>
      <c r="AA5432"/>
      <c r="AB5432"/>
      <c r="AC5432"/>
    </row>
    <row r="5433" spans="11:29" x14ac:dyDescent="0.45">
      <c r="K5433"/>
      <c r="S5433"/>
      <c r="T5433"/>
      <c r="U5433"/>
      <c r="V5433"/>
      <c r="W5433"/>
      <c r="X5433"/>
      <c r="Y5433"/>
      <c r="Z5433"/>
      <c r="AA5433"/>
      <c r="AB5433"/>
      <c r="AC5433"/>
    </row>
    <row r="5434" spans="11:29" x14ac:dyDescent="0.45">
      <c r="K5434"/>
      <c r="S5434"/>
      <c r="T5434"/>
      <c r="U5434"/>
      <c r="V5434"/>
      <c r="W5434"/>
      <c r="X5434"/>
      <c r="Y5434"/>
      <c r="Z5434"/>
      <c r="AA5434"/>
      <c r="AB5434"/>
      <c r="AC5434"/>
    </row>
    <row r="5435" spans="11:29" x14ac:dyDescent="0.45">
      <c r="K5435"/>
      <c r="S5435"/>
      <c r="T5435"/>
      <c r="U5435"/>
      <c r="V5435"/>
      <c r="W5435"/>
      <c r="X5435"/>
      <c r="Y5435"/>
      <c r="Z5435"/>
      <c r="AA5435"/>
      <c r="AB5435"/>
      <c r="AC5435"/>
    </row>
    <row r="5436" spans="11:29" x14ac:dyDescent="0.45">
      <c r="K5436"/>
      <c r="S5436"/>
      <c r="T5436"/>
      <c r="U5436"/>
      <c r="V5436"/>
      <c r="W5436"/>
      <c r="X5436"/>
      <c r="Y5436"/>
      <c r="Z5436"/>
      <c r="AA5436"/>
      <c r="AB5436"/>
      <c r="AC5436"/>
    </row>
    <row r="5437" spans="11:29" x14ac:dyDescent="0.45">
      <c r="K5437"/>
      <c r="S5437"/>
      <c r="T5437"/>
      <c r="U5437"/>
      <c r="V5437"/>
      <c r="W5437"/>
      <c r="X5437"/>
      <c r="Y5437"/>
      <c r="Z5437"/>
      <c r="AA5437"/>
      <c r="AB5437"/>
      <c r="AC5437"/>
    </row>
    <row r="5438" spans="11:29" x14ac:dyDescent="0.45">
      <c r="K5438"/>
      <c r="S5438"/>
      <c r="T5438"/>
      <c r="U5438"/>
      <c r="V5438"/>
      <c r="W5438"/>
      <c r="X5438"/>
      <c r="Y5438"/>
      <c r="Z5438"/>
      <c r="AA5438"/>
      <c r="AB5438"/>
      <c r="AC5438"/>
    </row>
    <row r="5439" spans="11:29" x14ac:dyDescent="0.45">
      <c r="K5439"/>
      <c r="S5439"/>
      <c r="T5439"/>
      <c r="U5439"/>
      <c r="V5439"/>
      <c r="W5439"/>
      <c r="X5439"/>
      <c r="Y5439"/>
      <c r="Z5439"/>
      <c r="AA5439"/>
      <c r="AB5439"/>
      <c r="AC5439"/>
    </row>
    <row r="5440" spans="11:29" x14ac:dyDescent="0.45">
      <c r="K5440"/>
      <c r="S5440"/>
      <c r="T5440"/>
      <c r="U5440"/>
      <c r="V5440"/>
      <c r="W5440"/>
      <c r="X5440"/>
      <c r="Y5440"/>
      <c r="Z5440"/>
      <c r="AA5440"/>
      <c r="AB5440"/>
      <c r="AC5440"/>
    </row>
    <row r="5441" spans="11:29" x14ac:dyDescent="0.45">
      <c r="K5441"/>
      <c r="S5441"/>
      <c r="T5441"/>
      <c r="U5441"/>
      <c r="V5441"/>
      <c r="W5441"/>
      <c r="X5441"/>
      <c r="Y5441"/>
      <c r="Z5441"/>
      <c r="AA5441"/>
      <c r="AB5441"/>
      <c r="AC5441"/>
    </row>
    <row r="5442" spans="11:29" x14ac:dyDescent="0.45">
      <c r="K5442"/>
      <c r="S5442"/>
      <c r="T5442"/>
      <c r="U5442"/>
      <c r="V5442"/>
      <c r="W5442"/>
      <c r="X5442"/>
      <c r="Y5442"/>
      <c r="Z5442"/>
      <c r="AA5442"/>
      <c r="AB5442"/>
      <c r="AC5442"/>
    </row>
    <row r="5443" spans="11:29" x14ac:dyDescent="0.45">
      <c r="K5443"/>
      <c r="S5443"/>
      <c r="T5443"/>
      <c r="U5443"/>
      <c r="V5443"/>
      <c r="W5443"/>
      <c r="X5443"/>
      <c r="Y5443"/>
      <c r="Z5443"/>
      <c r="AA5443"/>
      <c r="AB5443"/>
      <c r="AC5443"/>
    </row>
    <row r="5444" spans="11:29" x14ac:dyDescent="0.45">
      <c r="K5444"/>
      <c r="S5444"/>
      <c r="T5444"/>
      <c r="U5444"/>
      <c r="V5444"/>
      <c r="W5444"/>
      <c r="X5444"/>
      <c r="Y5444"/>
      <c r="Z5444"/>
      <c r="AA5444"/>
      <c r="AB5444"/>
      <c r="AC5444"/>
    </row>
    <row r="5445" spans="11:29" x14ac:dyDescent="0.45">
      <c r="K5445"/>
      <c r="S5445"/>
      <c r="T5445"/>
      <c r="U5445"/>
      <c r="V5445"/>
      <c r="W5445"/>
      <c r="X5445"/>
      <c r="Y5445"/>
      <c r="Z5445"/>
      <c r="AA5445"/>
      <c r="AB5445"/>
      <c r="AC5445"/>
    </row>
    <row r="5446" spans="11:29" x14ac:dyDescent="0.45">
      <c r="K5446"/>
      <c r="S5446"/>
      <c r="T5446"/>
      <c r="U5446"/>
      <c r="V5446"/>
      <c r="W5446"/>
      <c r="X5446"/>
      <c r="Y5446"/>
      <c r="Z5446"/>
      <c r="AA5446"/>
      <c r="AB5446"/>
      <c r="AC5446"/>
    </row>
    <row r="5447" spans="11:29" x14ac:dyDescent="0.45">
      <c r="K5447"/>
      <c r="S5447"/>
      <c r="T5447"/>
      <c r="U5447"/>
      <c r="V5447"/>
      <c r="W5447"/>
      <c r="X5447"/>
      <c r="Y5447"/>
      <c r="Z5447"/>
      <c r="AA5447"/>
      <c r="AB5447"/>
      <c r="AC5447"/>
    </row>
    <row r="5448" spans="11:29" x14ac:dyDescent="0.45">
      <c r="K5448"/>
      <c r="S5448"/>
      <c r="T5448"/>
      <c r="U5448"/>
      <c r="V5448"/>
      <c r="W5448"/>
      <c r="X5448"/>
      <c r="Y5448"/>
      <c r="Z5448"/>
      <c r="AA5448"/>
      <c r="AB5448"/>
      <c r="AC5448"/>
    </row>
    <row r="5449" spans="11:29" x14ac:dyDescent="0.45">
      <c r="K5449"/>
      <c r="S5449"/>
      <c r="T5449"/>
      <c r="U5449"/>
      <c r="V5449"/>
      <c r="W5449"/>
      <c r="X5449"/>
      <c r="Y5449"/>
      <c r="Z5449"/>
      <c r="AA5449"/>
      <c r="AB5449"/>
      <c r="AC5449"/>
    </row>
    <row r="5450" spans="11:29" x14ac:dyDescent="0.45">
      <c r="K5450"/>
      <c r="S5450"/>
      <c r="T5450"/>
      <c r="U5450"/>
      <c r="V5450"/>
      <c r="W5450"/>
      <c r="X5450"/>
      <c r="Y5450"/>
      <c r="Z5450"/>
      <c r="AA5450"/>
      <c r="AB5450"/>
      <c r="AC5450"/>
    </row>
    <row r="5451" spans="11:29" x14ac:dyDescent="0.45">
      <c r="K5451"/>
      <c r="S5451"/>
      <c r="T5451"/>
      <c r="U5451"/>
      <c r="V5451"/>
      <c r="W5451"/>
      <c r="X5451"/>
      <c r="Y5451"/>
      <c r="Z5451"/>
      <c r="AA5451"/>
      <c r="AB5451"/>
      <c r="AC5451"/>
    </row>
    <row r="5452" spans="11:29" x14ac:dyDescent="0.45">
      <c r="K5452"/>
      <c r="S5452"/>
      <c r="T5452"/>
      <c r="U5452"/>
      <c r="V5452"/>
      <c r="W5452"/>
      <c r="X5452"/>
      <c r="Y5452"/>
      <c r="Z5452"/>
      <c r="AA5452"/>
      <c r="AB5452"/>
      <c r="AC5452"/>
    </row>
    <row r="5453" spans="11:29" x14ac:dyDescent="0.45">
      <c r="K5453"/>
      <c r="S5453"/>
      <c r="T5453"/>
      <c r="U5453"/>
      <c r="V5453"/>
      <c r="W5453"/>
      <c r="X5453"/>
      <c r="Y5453"/>
      <c r="Z5453"/>
      <c r="AA5453"/>
      <c r="AB5453"/>
      <c r="AC5453"/>
    </row>
    <row r="5454" spans="11:29" x14ac:dyDescent="0.45">
      <c r="K5454"/>
      <c r="S5454"/>
      <c r="T5454"/>
      <c r="U5454"/>
      <c r="V5454"/>
      <c r="W5454"/>
      <c r="X5454"/>
      <c r="Y5454"/>
      <c r="Z5454"/>
      <c r="AA5454"/>
      <c r="AB5454"/>
      <c r="AC5454"/>
    </row>
    <row r="5455" spans="11:29" x14ac:dyDescent="0.45">
      <c r="K5455"/>
      <c r="S5455"/>
      <c r="T5455"/>
      <c r="U5455"/>
      <c r="V5455"/>
      <c r="W5455"/>
      <c r="X5455"/>
      <c r="Y5455"/>
      <c r="Z5455"/>
      <c r="AA5455"/>
      <c r="AB5455"/>
      <c r="AC5455"/>
    </row>
    <row r="5456" spans="11:29" x14ac:dyDescent="0.45">
      <c r="K5456"/>
      <c r="S5456"/>
      <c r="T5456"/>
      <c r="U5456"/>
      <c r="V5456"/>
      <c r="W5456"/>
      <c r="X5456"/>
      <c r="Y5456"/>
      <c r="Z5456"/>
      <c r="AA5456"/>
      <c r="AB5456"/>
      <c r="AC5456"/>
    </row>
    <row r="5457" spans="11:29" x14ac:dyDescent="0.45">
      <c r="K5457"/>
      <c r="S5457"/>
      <c r="T5457"/>
      <c r="U5457"/>
      <c r="V5457"/>
      <c r="W5457"/>
      <c r="X5457"/>
      <c r="Y5457"/>
      <c r="Z5457"/>
      <c r="AA5457"/>
      <c r="AB5457"/>
      <c r="AC5457"/>
    </row>
    <row r="5458" spans="11:29" x14ac:dyDescent="0.45">
      <c r="K5458"/>
      <c r="S5458"/>
      <c r="T5458"/>
      <c r="U5458"/>
      <c r="V5458"/>
      <c r="W5458"/>
      <c r="X5458"/>
      <c r="Y5458"/>
      <c r="Z5458"/>
      <c r="AA5458"/>
      <c r="AB5458"/>
      <c r="AC5458"/>
    </row>
    <row r="5459" spans="11:29" x14ac:dyDescent="0.45">
      <c r="K5459"/>
      <c r="S5459"/>
      <c r="T5459"/>
      <c r="U5459"/>
      <c r="V5459"/>
      <c r="W5459"/>
      <c r="X5459"/>
      <c r="Y5459"/>
      <c r="Z5459"/>
      <c r="AA5459"/>
      <c r="AB5459"/>
      <c r="AC5459"/>
    </row>
    <row r="5460" spans="11:29" x14ac:dyDescent="0.45">
      <c r="K5460"/>
      <c r="S5460"/>
      <c r="T5460"/>
      <c r="U5460"/>
      <c r="V5460"/>
      <c r="W5460"/>
      <c r="X5460"/>
      <c r="Y5460"/>
      <c r="Z5460"/>
      <c r="AA5460"/>
      <c r="AB5460"/>
      <c r="AC5460"/>
    </row>
    <row r="5461" spans="11:29" x14ac:dyDescent="0.45">
      <c r="K5461"/>
      <c r="S5461"/>
      <c r="T5461"/>
      <c r="U5461"/>
      <c r="V5461"/>
      <c r="W5461"/>
      <c r="X5461"/>
      <c r="Y5461"/>
      <c r="Z5461"/>
      <c r="AA5461"/>
      <c r="AB5461"/>
      <c r="AC5461"/>
    </row>
    <row r="5462" spans="11:29" x14ac:dyDescent="0.45">
      <c r="K5462"/>
      <c r="S5462"/>
      <c r="T5462"/>
      <c r="U5462"/>
      <c r="V5462"/>
      <c r="W5462"/>
      <c r="X5462"/>
      <c r="Y5462"/>
      <c r="Z5462"/>
      <c r="AA5462"/>
      <c r="AB5462"/>
      <c r="AC5462"/>
    </row>
    <row r="5463" spans="11:29" x14ac:dyDescent="0.45">
      <c r="K5463"/>
      <c r="S5463"/>
      <c r="T5463"/>
      <c r="U5463"/>
      <c r="V5463"/>
      <c r="W5463"/>
      <c r="X5463"/>
      <c r="Y5463"/>
      <c r="Z5463"/>
      <c r="AA5463"/>
      <c r="AB5463"/>
      <c r="AC5463"/>
    </row>
    <row r="5464" spans="11:29" x14ac:dyDescent="0.45">
      <c r="K5464"/>
      <c r="S5464"/>
      <c r="T5464"/>
      <c r="U5464"/>
      <c r="V5464"/>
      <c r="W5464"/>
      <c r="X5464"/>
      <c r="Y5464"/>
      <c r="Z5464"/>
      <c r="AA5464"/>
      <c r="AB5464"/>
      <c r="AC5464"/>
    </row>
    <row r="5465" spans="11:29" x14ac:dyDescent="0.45">
      <c r="K5465"/>
      <c r="S5465"/>
      <c r="T5465"/>
      <c r="U5465"/>
      <c r="V5465"/>
      <c r="W5465"/>
      <c r="X5465"/>
      <c r="Y5465"/>
      <c r="Z5465"/>
      <c r="AA5465"/>
      <c r="AB5465"/>
      <c r="AC5465"/>
    </row>
    <row r="5466" spans="11:29" x14ac:dyDescent="0.45">
      <c r="K5466"/>
      <c r="S5466"/>
      <c r="T5466"/>
      <c r="U5466"/>
      <c r="V5466"/>
      <c r="W5466"/>
      <c r="X5466"/>
      <c r="Y5466"/>
      <c r="Z5466"/>
      <c r="AA5466"/>
      <c r="AB5466"/>
      <c r="AC5466"/>
    </row>
    <row r="5467" spans="11:29" x14ac:dyDescent="0.45">
      <c r="K5467"/>
      <c r="S5467"/>
      <c r="T5467"/>
      <c r="U5467"/>
      <c r="V5467"/>
      <c r="W5467"/>
      <c r="X5467"/>
      <c r="Y5467"/>
      <c r="Z5467"/>
      <c r="AA5467"/>
      <c r="AB5467"/>
      <c r="AC5467"/>
    </row>
    <row r="5468" spans="11:29" x14ac:dyDescent="0.45">
      <c r="K5468"/>
      <c r="S5468"/>
      <c r="T5468"/>
      <c r="U5468"/>
      <c r="V5468"/>
      <c r="W5468"/>
      <c r="X5468"/>
      <c r="Y5468"/>
      <c r="Z5468"/>
      <c r="AA5468"/>
      <c r="AB5468"/>
      <c r="AC5468"/>
    </row>
    <row r="5469" spans="11:29" x14ac:dyDescent="0.45">
      <c r="K5469"/>
      <c r="S5469"/>
      <c r="T5469"/>
      <c r="U5469"/>
      <c r="V5469"/>
      <c r="W5469"/>
      <c r="X5469"/>
      <c r="Y5469"/>
      <c r="Z5469"/>
      <c r="AA5469"/>
      <c r="AB5469"/>
      <c r="AC5469"/>
    </row>
    <row r="5470" spans="11:29" x14ac:dyDescent="0.45">
      <c r="K5470"/>
      <c r="S5470"/>
      <c r="T5470"/>
      <c r="U5470"/>
      <c r="V5470"/>
      <c r="W5470"/>
      <c r="X5470"/>
      <c r="Y5470"/>
      <c r="Z5470"/>
      <c r="AA5470"/>
      <c r="AB5470"/>
      <c r="AC5470"/>
    </row>
    <row r="5471" spans="11:29" x14ac:dyDescent="0.45">
      <c r="K5471"/>
      <c r="S5471"/>
      <c r="T5471"/>
      <c r="U5471"/>
      <c r="V5471"/>
      <c r="W5471"/>
      <c r="X5471"/>
      <c r="Y5471"/>
      <c r="Z5471"/>
      <c r="AA5471"/>
      <c r="AB5471"/>
      <c r="AC5471"/>
    </row>
    <row r="5472" spans="11:29" x14ac:dyDescent="0.45">
      <c r="K5472"/>
      <c r="S5472"/>
      <c r="T5472"/>
      <c r="U5472"/>
      <c r="V5472"/>
      <c r="W5472"/>
      <c r="X5472"/>
      <c r="Y5472"/>
      <c r="Z5472"/>
      <c r="AA5472"/>
      <c r="AB5472"/>
      <c r="AC5472"/>
    </row>
    <row r="5473" spans="11:29" x14ac:dyDescent="0.45">
      <c r="K5473"/>
      <c r="S5473"/>
      <c r="T5473"/>
      <c r="U5473"/>
      <c r="V5473"/>
      <c r="W5473"/>
      <c r="X5473"/>
      <c r="Y5473"/>
      <c r="Z5473"/>
      <c r="AA5473"/>
      <c r="AB5473"/>
      <c r="AC5473"/>
    </row>
    <row r="5474" spans="11:29" x14ac:dyDescent="0.45">
      <c r="K5474"/>
      <c r="S5474"/>
      <c r="T5474"/>
      <c r="U5474"/>
      <c r="V5474"/>
      <c r="W5474"/>
      <c r="X5474"/>
      <c r="Y5474"/>
      <c r="Z5474"/>
      <c r="AA5474"/>
      <c r="AB5474"/>
      <c r="AC5474"/>
    </row>
    <row r="5475" spans="11:29" x14ac:dyDescent="0.45">
      <c r="K5475"/>
      <c r="S5475"/>
      <c r="T5475"/>
      <c r="U5475"/>
      <c r="V5475"/>
      <c r="W5475"/>
      <c r="X5475"/>
      <c r="Y5475"/>
      <c r="Z5475"/>
      <c r="AA5475"/>
      <c r="AB5475"/>
      <c r="AC5475"/>
    </row>
    <row r="5476" spans="11:29" x14ac:dyDescent="0.45">
      <c r="K5476"/>
      <c r="S5476"/>
      <c r="T5476"/>
      <c r="U5476"/>
      <c r="V5476"/>
      <c r="W5476"/>
      <c r="X5476"/>
      <c r="Y5476"/>
      <c r="Z5476"/>
      <c r="AA5476"/>
      <c r="AB5476"/>
      <c r="AC5476"/>
    </row>
    <row r="5477" spans="11:29" x14ac:dyDescent="0.45">
      <c r="K5477"/>
      <c r="S5477"/>
      <c r="T5477"/>
      <c r="U5477"/>
      <c r="V5477"/>
      <c r="W5477"/>
      <c r="X5477"/>
      <c r="Y5477"/>
      <c r="Z5477"/>
      <c r="AA5477"/>
      <c r="AB5477"/>
      <c r="AC5477"/>
    </row>
    <row r="5478" spans="11:29" x14ac:dyDescent="0.45">
      <c r="K5478"/>
      <c r="S5478"/>
      <c r="T5478"/>
      <c r="U5478"/>
      <c r="V5478"/>
      <c r="W5478"/>
      <c r="X5478"/>
      <c r="Y5478"/>
      <c r="Z5478"/>
      <c r="AA5478"/>
      <c r="AB5478"/>
      <c r="AC5478"/>
    </row>
    <row r="5479" spans="11:29" x14ac:dyDescent="0.45">
      <c r="K5479"/>
      <c r="S5479"/>
      <c r="T5479"/>
      <c r="U5479"/>
      <c r="V5479"/>
      <c r="W5479"/>
      <c r="X5479"/>
      <c r="Y5479"/>
      <c r="Z5479"/>
      <c r="AA5479"/>
      <c r="AB5479"/>
      <c r="AC5479"/>
    </row>
    <row r="5480" spans="11:29" x14ac:dyDescent="0.45">
      <c r="K5480"/>
      <c r="S5480"/>
      <c r="T5480"/>
      <c r="U5480"/>
      <c r="V5480"/>
      <c r="W5480"/>
      <c r="X5480"/>
      <c r="Y5480"/>
      <c r="Z5480"/>
      <c r="AA5480"/>
      <c r="AB5480"/>
      <c r="AC5480"/>
    </row>
    <row r="5481" spans="11:29" x14ac:dyDescent="0.45">
      <c r="K5481"/>
      <c r="S5481"/>
      <c r="T5481"/>
      <c r="U5481"/>
      <c r="V5481"/>
      <c r="W5481"/>
      <c r="X5481"/>
      <c r="Y5481"/>
      <c r="Z5481"/>
      <c r="AA5481"/>
      <c r="AB5481"/>
      <c r="AC5481"/>
    </row>
    <row r="5482" spans="11:29" x14ac:dyDescent="0.45">
      <c r="K5482"/>
      <c r="S5482"/>
      <c r="T5482"/>
      <c r="U5482"/>
      <c r="V5482"/>
      <c r="W5482"/>
      <c r="X5482"/>
      <c r="Y5482"/>
      <c r="Z5482"/>
      <c r="AA5482"/>
      <c r="AB5482"/>
      <c r="AC5482"/>
    </row>
    <row r="5483" spans="11:29" x14ac:dyDescent="0.45">
      <c r="K5483"/>
      <c r="S5483"/>
      <c r="T5483"/>
      <c r="U5483"/>
      <c r="V5483"/>
      <c r="W5483"/>
      <c r="X5483"/>
      <c r="Y5483"/>
      <c r="Z5483"/>
      <c r="AA5483"/>
      <c r="AB5483"/>
      <c r="AC5483"/>
    </row>
    <row r="5484" spans="11:29" x14ac:dyDescent="0.45">
      <c r="K5484"/>
      <c r="S5484"/>
      <c r="T5484"/>
      <c r="U5484"/>
      <c r="V5484"/>
      <c r="W5484"/>
      <c r="X5484"/>
      <c r="Y5484"/>
      <c r="Z5484"/>
      <c r="AA5484"/>
      <c r="AB5484"/>
      <c r="AC5484"/>
    </row>
    <row r="5485" spans="11:29" x14ac:dyDescent="0.45">
      <c r="K5485"/>
      <c r="S5485"/>
      <c r="T5485"/>
      <c r="U5485"/>
      <c r="V5485"/>
      <c r="W5485"/>
      <c r="X5485"/>
      <c r="Y5485"/>
      <c r="Z5485"/>
      <c r="AA5485"/>
      <c r="AB5485"/>
      <c r="AC5485"/>
    </row>
    <row r="5486" spans="11:29" x14ac:dyDescent="0.45">
      <c r="K5486"/>
      <c r="S5486"/>
      <c r="T5486"/>
      <c r="U5486"/>
      <c r="V5486"/>
      <c r="W5486"/>
      <c r="X5486"/>
      <c r="Y5486"/>
      <c r="Z5486"/>
      <c r="AA5486"/>
      <c r="AB5486"/>
      <c r="AC5486"/>
    </row>
    <row r="5487" spans="11:29" x14ac:dyDescent="0.45">
      <c r="K5487"/>
      <c r="S5487"/>
      <c r="T5487"/>
      <c r="U5487"/>
      <c r="V5487"/>
      <c r="W5487"/>
      <c r="X5487"/>
      <c r="Y5487"/>
      <c r="Z5487"/>
      <c r="AA5487"/>
      <c r="AB5487"/>
      <c r="AC5487"/>
    </row>
    <row r="5488" spans="11:29" x14ac:dyDescent="0.45">
      <c r="K5488"/>
      <c r="S5488"/>
      <c r="T5488"/>
      <c r="U5488"/>
      <c r="V5488"/>
      <c r="W5488"/>
      <c r="X5488"/>
      <c r="Y5488"/>
      <c r="Z5488"/>
      <c r="AA5488"/>
      <c r="AB5488"/>
      <c r="AC5488"/>
    </row>
    <row r="5489" spans="11:29" x14ac:dyDescent="0.45">
      <c r="K5489"/>
      <c r="S5489"/>
      <c r="T5489"/>
      <c r="U5489"/>
      <c r="V5489"/>
      <c r="W5489"/>
      <c r="X5489"/>
      <c r="Y5489"/>
      <c r="Z5489"/>
      <c r="AA5489"/>
      <c r="AB5489"/>
      <c r="AC5489"/>
    </row>
    <row r="5490" spans="11:29" x14ac:dyDescent="0.45">
      <c r="K5490"/>
      <c r="S5490"/>
      <c r="T5490"/>
      <c r="U5490"/>
      <c r="V5490"/>
      <c r="W5490"/>
      <c r="X5490"/>
      <c r="Y5490"/>
      <c r="Z5490"/>
      <c r="AA5490"/>
      <c r="AB5490"/>
      <c r="AC5490"/>
    </row>
    <row r="5491" spans="11:29" x14ac:dyDescent="0.45">
      <c r="K5491"/>
      <c r="S5491"/>
      <c r="T5491"/>
      <c r="U5491"/>
      <c r="V5491"/>
      <c r="W5491"/>
      <c r="X5491"/>
      <c r="Y5491"/>
      <c r="Z5491"/>
      <c r="AA5491"/>
      <c r="AB5491"/>
      <c r="AC5491"/>
    </row>
    <row r="5492" spans="11:29" x14ac:dyDescent="0.45">
      <c r="K5492"/>
      <c r="S5492"/>
      <c r="T5492"/>
      <c r="U5492"/>
      <c r="V5492"/>
      <c r="W5492"/>
      <c r="X5492"/>
      <c r="Y5492"/>
      <c r="Z5492"/>
      <c r="AA5492"/>
      <c r="AB5492"/>
      <c r="AC5492"/>
    </row>
    <row r="5493" spans="11:29" x14ac:dyDescent="0.45">
      <c r="K5493"/>
      <c r="S5493"/>
      <c r="T5493"/>
      <c r="U5493"/>
      <c r="V5493"/>
      <c r="W5493"/>
      <c r="X5493"/>
      <c r="Y5493"/>
      <c r="Z5493"/>
      <c r="AA5493"/>
      <c r="AB5493"/>
      <c r="AC5493"/>
    </row>
    <row r="5494" spans="11:29" x14ac:dyDescent="0.45">
      <c r="K5494"/>
      <c r="S5494"/>
      <c r="T5494"/>
      <c r="U5494"/>
      <c r="V5494"/>
      <c r="W5494"/>
      <c r="X5494"/>
      <c r="Y5494"/>
      <c r="Z5494"/>
      <c r="AA5494"/>
      <c r="AB5494"/>
      <c r="AC5494"/>
    </row>
    <row r="5495" spans="11:29" x14ac:dyDescent="0.45">
      <c r="K5495"/>
      <c r="S5495"/>
      <c r="T5495"/>
      <c r="U5495"/>
      <c r="V5495"/>
      <c r="W5495"/>
      <c r="X5495"/>
      <c r="Y5495"/>
      <c r="Z5495"/>
      <c r="AA5495"/>
      <c r="AB5495"/>
      <c r="AC5495"/>
    </row>
    <row r="5496" spans="11:29" x14ac:dyDescent="0.45">
      <c r="K5496"/>
      <c r="S5496"/>
      <c r="T5496"/>
      <c r="U5496"/>
      <c r="V5496"/>
      <c r="W5496"/>
      <c r="X5496"/>
      <c r="Y5496"/>
      <c r="Z5496"/>
      <c r="AA5496"/>
      <c r="AB5496"/>
      <c r="AC5496"/>
    </row>
    <row r="5497" spans="11:29" x14ac:dyDescent="0.45">
      <c r="K5497"/>
      <c r="S5497"/>
      <c r="T5497"/>
      <c r="U5497"/>
      <c r="V5497"/>
      <c r="W5497"/>
      <c r="X5497"/>
      <c r="Y5497"/>
      <c r="Z5497"/>
      <c r="AA5497"/>
      <c r="AB5497"/>
      <c r="AC5497"/>
    </row>
    <row r="5498" spans="11:29" x14ac:dyDescent="0.45">
      <c r="K5498"/>
      <c r="S5498"/>
      <c r="T5498"/>
      <c r="U5498"/>
      <c r="V5498"/>
      <c r="W5498"/>
      <c r="X5498"/>
      <c r="Y5498"/>
      <c r="Z5498"/>
      <c r="AA5498"/>
      <c r="AB5498"/>
      <c r="AC5498"/>
    </row>
    <row r="5499" spans="11:29" x14ac:dyDescent="0.45">
      <c r="K5499"/>
      <c r="S5499"/>
      <c r="T5499"/>
      <c r="U5499"/>
      <c r="V5499"/>
      <c r="W5499"/>
      <c r="X5499"/>
      <c r="Y5499"/>
      <c r="Z5499"/>
      <c r="AA5499"/>
      <c r="AB5499"/>
      <c r="AC5499"/>
    </row>
    <row r="5500" spans="11:29" x14ac:dyDescent="0.45">
      <c r="K5500"/>
      <c r="S5500"/>
      <c r="T5500"/>
      <c r="U5500"/>
      <c r="V5500"/>
      <c r="W5500"/>
      <c r="X5500"/>
      <c r="Y5500"/>
      <c r="Z5500"/>
      <c r="AA5500"/>
      <c r="AB5500"/>
      <c r="AC5500"/>
    </row>
    <row r="5501" spans="11:29" x14ac:dyDescent="0.45">
      <c r="K5501"/>
      <c r="S5501"/>
      <c r="T5501"/>
      <c r="U5501"/>
      <c r="V5501"/>
      <c r="W5501"/>
      <c r="X5501"/>
      <c r="Y5501"/>
      <c r="Z5501"/>
      <c r="AA5501"/>
      <c r="AB5501"/>
      <c r="AC5501"/>
    </row>
    <row r="5502" spans="11:29" x14ac:dyDescent="0.45">
      <c r="K5502"/>
      <c r="S5502"/>
      <c r="T5502"/>
      <c r="U5502"/>
      <c r="V5502"/>
      <c r="W5502"/>
      <c r="X5502"/>
      <c r="Y5502"/>
      <c r="Z5502"/>
      <c r="AA5502"/>
      <c r="AB5502"/>
      <c r="AC5502"/>
    </row>
    <row r="5503" spans="11:29" x14ac:dyDescent="0.45">
      <c r="K5503"/>
      <c r="S5503"/>
      <c r="T5503"/>
      <c r="U5503"/>
      <c r="V5503"/>
      <c r="W5503"/>
      <c r="X5503"/>
      <c r="Y5503"/>
      <c r="Z5503"/>
      <c r="AA5503"/>
      <c r="AB5503"/>
      <c r="AC5503"/>
    </row>
    <row r="5504" spans="11:29" x14ac:dyDescent="0.45">
      <c r="K5504"/>
      <c r="S5504"/>
      <c r="T5504"/>
      <c r="U5504"/>
      <c r="V5504"/>
      <c r="W5504"/>
      <c r="X5504"/>
      <c r="Y5504"/>
      <c r="Z5504"/>
      <c r="AA5504"/>
      <c r="AB5504"/>
      <c r="AC5504"/>
    </row>
    <row r="5505" spans="11:29" x14ac:dyDescent="0.45">
      <c r="K5505"/>
      <c r="S5505"/>
      <c r="T5505"/>
      <c r="U5505"/>
      <c r="V5505"/>
      <c r="W5505"/>
      <c r="X5505"/>
      <c r="Y5505"/>
      <c r="Z5505"/>
      <c r="AA5505"/>
      <c r="AB5505"/>
      <c r="AC5505"/>
    </row>
    <row r="5506" spans="11:29" x14ac:dyDescent="0.45">
      <c r="K5506"/>
      <c r="S5506"/>
      <c r="T5506"/>
      <c r="U5506"/>
      <c r="V5506"/>
      <c r="W5506"/>
      <c r="X5506"/>
      <c r="Y5506"/>
      <c r="Z5506"/>
      <c r="AA5506"/>
      <c r="AB5506"/>
      <c r="AC5506"/>
    </row>
    <row r="5507" spans="11:29" x14ac:dyDescent="0.45">
      <c r="K5507"/>
      <c r="S5507"/>
      <c r="T5507"/>
      <c r="U5507"/>
      <c r="V5507"/>
      <c r="W5507"/>
      <c r="X5507"/>
      <c r="Y5507"/>
      <c r="Z5507"/>
      <c r="AA5507"/>
      <c r="AB5507"/>
      <c r="AC5507"/>
    </row>
    <row r="5508" spans="11:29" x14ac:dyDescent="0.45">
      <c r="K5508"/>
      <c r="S5508"/>
      <c r="T5508"/>
      <c r="U5508"/>
      <c r="V5508"/>
      <c r="W5508"/>
      <c r="X5508"/>
      <c r="Y5508"/>
      <c r="Z5508"/>
      <c r="AA5508"/>
      <c r="AB5508"/>
      <c r="AC5508"/>
    </row>
    <row r="5509" spans="11:29" x14ac:dyDescent="0.45">
      <c r="K5509"/>
      <c r="S5509"/>
      <c r="T5509"/>
      <c r="U5509"/>
      <c r="V5509"/>
      <c r="W5509"/>
      <c r="X5509"/>
      <c r="Y5509"/>
      <c r="Z5509"/>
      <c r="AA5509"/>
      <c r="AB5509"/>
      <c r="AC5509"/>
    </row>
    <row r="5510" spans="11:29" x14ac:dyDescent="0.45">
      <c r="K5510"/>
      <c r="S5510"/>
      <c r="T5510"/>
      <c r="U5510"/>
      <c r="V5510"/>
      <c r="W5510"/>
      <c r="X5510"/>
      <c r="Y5510"/>
      <c r="Z5510"/>
      <c r="AA5510"/>
      <c r="AB5510"/>
      <c r="AC5510"/>
    </row>
    <row r="5511" spans="11:29" x14ac:dyDescent="0.45">
      <c r="K5511"/>
      <c r="S5511"/>
      <c r="T5511"/>
      <c r="U5511"/>
      <c r="V5511"/>
      <c r="W5511"/>
      <c r="X5511"/>
      <c r="Y5511"/>
      <c r="Z5511"/>
      <c r="AA5511"/>
      <c r="AB5511"/>
      <c r="AC5511"/>
    </row>
    <row r="5512" spans="11:29" x14ac:dyDescent="0.45">
      <c r="K5512"/>
      <c r="S5512"/>
      <c r="T5512"/>
      <c r="U5512"/>
      <c r="V5512"/>
      <c r="W5512"/>
      <c r="X5512"/>
      <c r="Y5512"/>
      <c r="Z5512"/>
      <c r="AA5512"/>
      <c r="AB5512"/>
      <c r="AC5512"/>
    </row>
    <row r="5513" spans="11:29" x14ac:dyDescent="0.45">
      <c r="K5513"/>
      <c r="S5513"/>
      <c r="T5513"/>
      <c r="U5513"/>
      <c r="V5513"/>
      <c r="W5513"/>
      <c r="X5513"/>
      <c r="Y5513"/>
      <c r="Z5513"/>
      <c r="AA5513"/>
      <c r="AB5513"/>
      <c r="AC5513"/>
    </row>
    <row r="5514" spans="11:29" x14ac:dyDescent="0.45">
      <c r="K5514"/>
      <c r="S5514"/>
      <c r="T5514"/>
      <c r="U5514"/>
      <c r="V5514"/>
      <c r="W5514"/>
      <c r="X5514"/>
      <c r="Y5514"/>
      <c r="Z5514"/>
      <c r="AA5514"/>
      <c r="AB5514"/>
      <c r="AC5514"/>
    </row>
    <row r="5515" spans="11:29" x14ac:dyDescent="0.45">
      <c r="K5515"/>
      <c r="S5515"/>
      <c r="T5515"/>
      <c r="U5515"/>
      <c r="V5515"/>
      <c r="W5515"/>
      <c r="X5515"/>
      <c r="Y5515"/>
      <c r="Z5515"/>
      <c r="AA5515"/>
      <c r="AB5515"/>
      <c r="AC5515"/>
    </row>
    <row r="5516" spans="11:29" x14ac:dyDescent="0.45">
      <c r="K5516"/>
      <c r="S5516"/>
      <c r="T5516"/>
      <c r="U5516"/>
      <c r="V5516"/>
      <c r="W5516"/>
      <c r="X5516"/>
      <c r="Y5516"/>
      <c r="Z5516"/>
      <c r="AA5516"/>
      <c r="AB5516"/>
      <c r="AC5516"/>
    </row>
    <row r="5517" spans="11:29" x14ac:dyDescent="0.45">
      <c r="K5517"/>
      <c r="S5517"/>
      <c r="T5517"/>
      <c r="U5517"/>
      <c r="V5517"/>
      <c r="W5517"/>
      <c r="X5517"/>
      <c r="Y5517"/>
      <c r="Z5517"/>
      <c r="AA5517"/>
      <c r="AB5517"/>
      <c r="AC5517"/>
    </row>
    <row r="5518" spans="11:29" x14ac:dyDescent="0.45">
      <c r="K5518"/>
      <c r="S5518"/>
      <c r="T5518"/>
      <c r="U5518"/>
      <c r="V5518"/>
      <c r="W5518"/>
      <c r="X5518"/>
      <c r="Y5518"/>
      <c r="Z5518"/>
      <c r="AA5518"/>
      <c r="AB5518"/>
      <c r="AC5518"/>
    </row>
    <row r="5519" spans="11:29" x14ac:dyDescent="0.45">
      <c r="K5519"/>
      <c r="S5519"/>
      <c r="T5519"/>
      <c r="U5519"/>
      <c r="V5519"/>
      <c r="W5519"/>
      <c r="X5519"/>
      <c r="Y5519"/>
      <c r="Z5519"/>
      <c r="AA5519"/>
      <c r="AB5519"/>
      <c r="AC5519"/>
    </row>
    <row r="5520" spans="11:29" x14ac:dyDescent="0.45">
      <c r="K5520"/>
      <c r="S5520"/>
      <c r="T5520"/>
      <c r="U5520"/>
      <c r="V5520"/>
      <c r="W5520"/>
      <c r="X5520"/>
      <c r="Y5520"/>
      <c r="Z5520"/>
      <c r="AA5520"/>
      <c r="AB5520"/>
      <c r="AC5520"/>
    </row>
    <row r="5521" spans="11:29" x14ac:dyDescent="0.45">
      <c r="K5521"/>
      <c r="S5521"/>
      <c r="T5521"/>
      <c r="U5521"/>
      <c r="V5521"/>
      <c r="W5521"/>
      <c r="X5521"/>
      <c r="Y5521"/>
      <c r="Z5521"/>
      <c r="AA5521"/>
      <c r="AB5521"/>
      <c r="AC5521"/>
    </row>
    <row r="5522" spans="11:29" x14ac:dyDescent="0.45">
      <c r="K5522"/>
      <c r="S5522"/>
      <c r="T5522"/>
      <c r="U5522"/>
      <c r="V5522"/>
      <c r="W5522"/>
      <c r="X5522"/>
      <c r="Y5522"/>
      <c r="Z5522"/>
      <c r="AA5522"/>
      <c r="AB5522"/>
      <c r="AC5522"/>
    </row>
    <row r="5523" spans="11:29" x14ac:dyDescent="0.45">
      <c r="K5523"/>
      <c r="S5523"/>
      <c r="T5523"/>
      <c r="U5523"/>
      <c r="V5523"/>
      <c r="W5523"/>
      <c r="X5523"/>
      <c r="Y5523"/>
      <c r="Z5523"/>
      <c r="AA5523"/>
      <c r="AB5523"/>
      <c r="AC5523"/>
    </row>
    <row r="5524" spans="11:29" x14ac:dyDescent="0.45">
      <c r="K5524"/>
      <c r="S5524"/>
      <c r="T5524"/>
      <c r="U5524"/>
      <c r="V5524"/>
      <c r="W5524"/>
      <c r="X5524"/>
      <c r="Y5524"/>
      <c r="Z5524"/>
      <c r="AA5524"/>
      <c r="AB5524"/>
      <c r="AC5524"/>
    </row>
    <row r="5525" spans="11:29" x14ac:dyDescent="0.45">
      <c r="K5525"/>
      <c r="S5525"/>
      <c r="T5525"/>
      <c r="U5525"/>
      <c r="V5525"/>
      <c r="W5525"/>
      <c r="X5525"/>
      <c r="Y5525"/>
      <c r="Z5525"/>
      <c r="AA5525"/>
      <c r="AB5525"/>
      <c r="AC5525"/>
    </row>
    <row r="5526" spans="11:29" x14ac:dyDescent="0.45">
      <c r="K5526"/>
      <c r="S5526"/>
      <c r="T5526"/>
      <c r="U5526"/>
      <c r="V5526"/>
      <c r="W5526"/>
      <c r="X5526"/>
      <c r="Y5526"/>
      <c r="Z5526"/>
      <c r="AA5526"/>
      <c r="AB5526"/>
      <c r="AC5526"/>
    </row>
    <row r="5527" spans="11:29" x14ac:dyDescent="0.45">
      <c r="K5527"/>
      <c r="S5527"/>
      <c r="T5527"/>
      <c r="U5527"/>
      <c r="V5527"/>
      <c r="W5527"/>
      <c r="X5527"/>
      <c r="Y5527"/>
      <c r="Z5527"/>
      <c r="AA5527"/>
      <c r="AB5527"/>
      <c r="AC5527"/>
    </row>
    <row r="5528" spans="11:29" x14ac:dyDescent="0.45">
      <c r="K5528"/>
      <c r="S5528"/>
      <c r="T5528"/>
      <c r="U5528"/>
      <c r="V5528"/>
      <c r="W5528"/>
      <c r="X5528"/>
      <c r="Y5528"/>
      <c r="Z5528"/>
      <c r="AA5528"/>
      <c r="AB5528"/>
      <c r="AC5528"/>
    </row>
    <row r="5529" spans="11:29" x14ac:dyDescent="0.45">
      <c r="K5529"/>
      <c r="S5529"/>
      <c r="T5529"/>
      <c r="U5529"/>
      <c r="V5529"/>
      <c r="W5529"/>
      <c r="X5529"/>
      <c r="Y5529"/>
      <c r="Z5529"/>
      <c r="AA5529"/>
      <c r="AB5529"/>
      <c r="AC5529"/>
    </row>
    <row r="5530" spans="11:29" x14ac:dyDescent="0.45">
      <c r="K5530"/>
      <c r="S5530"/>
      <c r="T5530"/>
      <c r="U5530"/>
      <c r="V5530"/>
      <c r="W5530"/>
      <c r="X5530"/>
      <c r="Y5530"/>
      <c r="Z5530"/>
      <c r="AA5530"/>
      <c r="AB5530"/>
      <c r="AC5530"/>
    </row>
    <row r="5531" spans="11:29" x14ac:dyDescent="0.45">
      <c r="K5531"/>
      <c r="S5531"/>
      <c r="T5531"/>
      <c r="U5531"/>
      <c r="V5531"/>
      <c r="W5531"/>
      <c r="X5531"/>
      <c r="Y5531"/>
      <c r="Z5531"/>
      <c r="AA5531"/>
      <c r="AB5531"/>
      <c r="AC5531"/>
    </row>
    <row r="5532" spans="11:29" x14ac:dyDescent="0.45">
      <c r="K5532"/>
      <c r="S5532"/>
      <c r="T5532"/>
      <c r="U5532"/>
      <c r="V5532"/>
      <c r="W5532"/>
      <c r="X5532"/>
      <c r="Y5532"/>
      <c r="Z5532"/>
      <c r="AA5532"/>
      <c r="AB5532"/>
      <c r="AC5532"/>
    </row>
    <row r="5533" spans="11:29" x14ac:dyDescent="0.45">
      <c r="K5533"/>
      <c r="S5533"/>
      <c r="T5533"/>
      <c r="U5533"/>
      <c r="V5533"/>
      <c r="W5533"/>
      <c r="X5533"/>
      <c r="Y5533"/>
      <c r="Z5533"/>
      <c r="AA5533"/>
      <c r="AB5533"/>
      <c r="AC5533"/>
    </row>
    <row r="5534" spans="11:29" x14ac:dyDescent="0.45">
      <c r="K5534"/>
      <c r="S5534"/>
      <c r="T5534"/>
      <c r="U5534"/>
      <c r="V5534"/>
      <c r="W5534"/>
      <c r="X5534"/>
      <c r="Y5534"/>
      <c r="Z5534"/>
      <c r="AA5534"/>
      <c r="AB5534"/>
      <c r="AC5534"/>
    </row>
    <row r="5535" spans="11:29" x14ac:dyDescent="0.45">
      <c r="K5535"/>
      <c r="S5535"/>
      <c r="T5535"/>
      <c r="U5535"/>
      <c r="V5535"/>
      <c r="W5535"/>
      <c r="X5535"/>
      <c r="Y5535"/>
      <c r="Z5535"/>
      <c r="AA5535"/>
      <c r="AB5535"/>
      <c r="AC5535"/>
    </row>
    <row r="5536" spans="11:29" x14ac:dyDescent="0.45">
      <c r="K5536"/>
      <c r="S5536"/>
      <c r="T5536"/>
      <c r="U5536"/>
      <c r="V5536"/>
      <c r="W5536"/>
      <c r="X5536"/>
      <c r="Y5536"/>
      <c r="Z5536"/>
      <c r="AA5536"/>
      <c r="AB5536"/>
      <c r="AC5536"/>
    </row>
    <row r="5537" spans="11:29" x14ac:dyDescent="0.45">
      <c r="K5537"/>
      <c r="S5537"/>
      <c r="T5537"/>
      <c r="U5537"/>
      <c r="V5537"/>
      <c r="W5537"/>
      <c r="X5537"/>
      <c r="Y5537"/>
      <c r="Z5537"/>
      <c r="AA5537"/>
      <c r="AB5537"/>
      <c r="AC5537"/>
    </row>
    <row r="5538" spans="11:29" x14ac:dyDescent="0.45">
      <c r="K5538"/>
      <c r="S5538"/>
      <c r="T5538"/>
      <c r="U5538"/>
      <c r="V5538"/>
      <c r="W5538"/>
      <c r="X5538"/>
      <c r="Y5538"/>
      <c r="Z5538"/>
      <c r="AA5538"/>
      <c r="AB5538"/>
      <c r="AC5538"/>
    </row>
    <row r="5539" spans="11:29" x14ac:dyDescent="0.45">
      <c r="K5539"/>
      <c r="S5539"/>
      <c r="T5539"/>
      <c r="U5539"/>
      <c r="V5539"/>
      <c r="W5539"/>
      <c r="X5539"/>
      <c r="Y5539"/>
      <c r="Z5539"/>
      <c r="AA5539"/>
      <c r="AB5539"/>
      <c r="AC5539"/>
    </row>
    <row r="5540" spans="11:29" x14ac:dyDescent="0.45">
      <c r="K5540"/>
      <c r="S5540"/>
      <c r="T5540"/>
      <c r="U5540"/>
      <c r="V5540"/>
      <c r="W5540"/>
      <c r="X5540"/>
      <c r="Y5540"/>
      <c r="Z5540"/>
      <c r="AA5540"/>
      <c r="AB5540"/>
      <c r="AC5540"/>
    </row>
    <row r="5541" spans="11:29" x14ac:dyDescent="0.45">
      <c r="K5541"/>
      <c r="S5541"/>
      <c r="T5541"/>
      <c r="U5541"/>
      <c r="V5541"/>
      <c r="W5541"/>
      <c r="X5541"/>
      <c r="Y5541"/>
      <c r="Z5541"/>
      <c r="AA5541"/>
      <c r="AB5541"/>
      <c r="AC5541"/>
    </row>
    <row r="5542" spans="11:29" x14ac:dyDescent="0.45">
      <c r="K5542"/>
      <c r="S5542"/>
      <c r="T5542"/>
      <c r="U5542"/>
      <c r="V5542"/>
      <c r="W5542"/>
      <c r="X5542"/>
      <c r="Y5542"/>
      <c r="Z5542"/>
      <c r="AA5542"/>
      <c r="AB5542"/>
      <c r="AC5542"/>
    </row>
    <row r="5543" spans="11:29" x14ac:dyDescent="0.45">
      <c r="K5543"/>
      <c r="S5543"/>
      <c r="T5543"/>
      <c r="U5543"/>
      <c r="V5543"/>
      <c r="W5543"/>
      <c r="X5543"/>
      <c r="Y5543"/>
      <c r="Z5543"/>
      <c r="AA5543"/>
      <c r="AB5543"/>
      <c r="AC5543"/>
    </row>
    <row r="5544" spans="11:29" x14ac:dyDescent="0.45">
      <c r="K5544"/>
      <c r="S5544"/>
      <c r="T5544"/>
      <c r="U5544"/>
      <c r="V5544"/>
      <c r="W5544"/>
      <c r="X5544"/>
      <c r="Y5544"/>
      <c r="Z5544"/>
      <c r="AA5544"/>
      <c r="AB5544"/>
      <c r="AC5544"/>
    </row>
    <row r="5545" spans="11:29" x14ac:dyDescent="0.45">
      <c r="K5545"/>
      <c r="S5545"/>
      <c r="T5545"/>
      <c r="U5545"/>
      <c r="V5545"/>
      <c r="W5545"/>
      <c r="X5545"/>
      <c r="Y5545"/>
      <c r="Z5545"/>
      <c r="AA5545"/>
      <c r="AB5545"/>
      <c r="AC5545"/>
    </row>
    <row r="5546" spans="11:29" x14ac:dyDescent="0.45">
      <c r="K5546"/>
      <c r="S5546"/>
      <c r="T5546"/>
      <c r="U5546"/>
      <c r="V5546"/>
      <c r="W5546"/>
      <c r="X5546"/>
      <c r="Y5546"/>
      <c r="Z5546"/>
      <c r="AA5546"/>
      <c r="AB5546"/>
      <c r="AC5546"/>
    </row>
    <row r="5547" spans="11:29" x14ac:dyDescent="0.45">
      <c r="K5547"/>
      <c r="S5547"/>
      <c r="T5547"/>
      <c r="U5547"/>
      <c r="V5547"/>
      <c r="W5547"/>
      <c r="X5547"/>
      <c r="Y5547"/>
      <c r="Z5547"/>
      <c r="AA5547"/>
      <c r="AB5547"/>
      <c r="AC5547"/>
    </row>
    <row r="5548" spans="11:29" x14ac:dyDescent="0.45">
      <c r="K5548"/>
      <c r="S5548"/>
      <c r="T5548"/>
      <c r="U5548"/>
      <c r="V5548"/>
      <c r="W5548"/>
      <c r="X5548"/>
      <c r="Y5548"/>
      <c r="Z5548"/>
      <c r="AA5548"/>
      <c r="AB5548"/>
      <c r="AC5548"/>
    </row>
    <row r="5549" spans="11:29" x14ac:dyDescent="0.45">
      <c r="K5549"/>
      <c r="S5549"/>
      <c r="T5549"/>
      <c r="U5549"/>
      <c r="V5549"/>
      <c r="W5549"/>
      <c r="X5549"/>
      <c r="Y5549"/>
      <c r="Z5549"/>
      <c r="AA5549"/>
      <c r="AB5549"/>
      <c r="AC5549"/>
    </row>
    <row r="5550" spans="11:29" x14ac:dyDescent="0.45">
      <c r="K5550"/>
      <c r="S5550"/>
      <c r="T5550"/>
      <c r="U5550"/>
      <c r="V5550"/>
      <c r="W5550"/>
      <c r="X5550"/>
      <c r="Y5550"/>
      <c r="Z5550"/>
      <c r="AA5550"/>
      <c r="AB5550"/>
      <c r="AC5550"/>
    </row>
    <row r="5551" spans="11:29" x14ac:dyDescent="0.45">
      <c r="K5551"/>
      <c r="S5551"/>
      <c r="T5551"/>
      <c r="U5551"/>
      <c r="V5551"/>
      <c r="W5551"/>
      <c r="X5551"/>
      <c r="Y5551"/>
      <c r="Z5551"/>
      <c r="AA5551"/>
      <c r="AB5551"/>
      <c r="AC5551"/>
    </row>
    <row r="5552" spans="11:29" x14ac:dyDescent="0.45">
      <c r="K5552"/>
      <c r="S5552"/>
      <c r="T5552"/>
      <c r="U5552"/>
      <c r="V5552"/>
      <c r="W5552"/>
      <c r="X5552"/>
      <c r="Y5552"/>
      <c r="Z5552"/>
      <c r="AA5552"/>
      <c r="AB5552"/>
      <c r="AC5552"/>
    </row>
    <row r="5553" spans="11:29" x14ac:dyDescent="0.45">
      <c r="K5553"/>
      <c r="S5553"/>
      <c r="T5553"/>
      <c r="U5553"/>
      <c r="V5553"/>
      <c r="W5553"/>
      <c r="X5553"/>
      <c r="Y5553"/>
      <c r="Z5553"/>
      <c r="AA5553"/>
      <c r="AB5553"/>
      <c r="AC5553"/>
    </row>
    <row r="5554" spans="11:29" x14ac:dyDescent="0.45">
      <c r="K5554"/>
      <c r="S5554"/>
      <c r="T5554"/>
      <c r="U5554"/>
      <c r="V5554"/>
      <c r="W5554"/>
      <c r="X5554"/>
      <c r="Y5554"/>
      <c r="Z5554"/>
      <c r="AA5554"/>
      <c r="AB5554"/>
      <c r="AC5554"/>
    </row>
    <row r="5555" spans="11:29" x14ac:dyDescent="0.45">
      <c r="K5555"/>
      <c r="S5555"/>
      <c r="T5555"/>
      <c r="U5555"/>
      <c r="V5555"/>
      <c r="W5555"/>
      <c r="X5555"/>
      <c r="Y5555"/>
      <c r="Z5555"/>
      <c r="AA5555"/>
      <c r="AB5555"/>
      <c r="AC5555"/>
    </row>
    <row r="5556" spans="11:29" x14ac:dyDescent="0.45">
      <c r="K5556"/>
      <c r="S5556"/>
      <c r="T5556"/>
      <c r="U5556"/>
      <c r="V5556"/>
      <c r="W5556"/>
      <c r="X5556"/>
      <c r="Y5556"/>
      <c r="Z5556"/>
      <c r="AA5556"/>
      <c r="AB5556"/>
      <c r="AC5556"/>
    </row>
    <row r="5557" spans="11:29" x14ac:dyDescent="0.45">
      <c r="K5557"/>
      <c r="S5557"/>
      <c r="T5557"/>
      <c r="U5557"/>
      <c r="V5557"/>
      <c r="W5557"/>
      <c r="X5557"/>
      <c r="Y5557"/>
      <c r="Z5557"/>
      <c r="AA5557"/>
      <c r="AB5557"/>
      <c r="AC5557"/>
    </row>
    <row r="5558" spans="11:29" x14ac:dyDescent="0.45">
      <c r="K5558"/>
      <c r="S5558"/>
      <c r="T5558"/>
      <c r="U5558"/>
      <c r="V5558"/>
      <c r="W5558"/>
      <c r="X5558"/>
      <c r="Y5558"/>
      <c r="Z5558"/>
      <c r="AA5558"/>
      <c r="AB5558"/>
      <c r="AC5558"/>
    </row>
    <row r="5559" spans="11:29" x14ac:dyDescent="0.45">
      <c r="K5559"/>
      <c r="S5559"/>
      <c r="T5559"/>
      <c r="U5559"/>
      <c r="V5559"/>
      <c r="W5559"/>
      <c r="X5559"/>
      <c r="Y5559"/>
      <c r="Z5559"/>
      <c r="AA5559"/>
      <c r="AB5559"/>
      <c r="AC5559"/>
    </row>
    <row r="5560" spans="11:29" x14ac:dyDescent="0.45">
      <c r="K5560"/>
      <c r="S5560"/>
      <c r="T5560"/>
      <c r="U5560"/>
      <c r="V5560"/>
      <c r="W5560"/>
      <c r="X5560"/>
      <c r="Y5560"/>
      <c r="Z5560"/>
      <c r="AA5560"/>
      <c r="AB5560"/>
      <c r="AC5560"/>
    </row>
    <row r="5561" spans="11:29" x14ac:dyDescent="0.45">
      <c r="K5561"/>
      <c r="S5561"/>
      <c r="T5561"/>
      <c r="U5561"/>
      <c r="V5561"/>
      <c r="W5561"/>
      <c r="X5561"/>
      <c r="Y5561"/>
      <c r="Z5561"/>
      <c r="AA5561"/>
      <c r="AB5561"/>
      <c r="AC5561"/>
    </row>
    <row r="5562" spans="11:29" x14ac:dyDescent="0.45">
      <c r="K5562"/>
      <c r="S5562"/>
      <c r="T5562"/>
      <c r="U5562"/>
      <c r="V5562"/>
      <c r="W5562"/>
      <c r="X5562"/>
      <c r="Y5562"/>
      <c r="Z5562"/>
      <c r="AA5562"/>
      <c r="AB5562"/>
      <c r="AC5562"/>
    </row>
    <row r="5563" spans="11:29" x14ac:dyDescent="0.45">
      <c r="K5563"/>
      <c r="S5563"/>
      <c r="T5563"/>
      <c r="U5563"/>
      <c r="V5563"/>
      <c r="W5563"/>
      <c r="X5563"/>
      <c r="Y5563"/>
      <c r="Z5563"/>
      <c r="AA5563"/>
      <c r="AB5563"/>
      <c r="AC5563"/>
    </row>
    <row r="5564" spans="11:29" x14ac:dyDescent="0.45">
      <c r="K5564"/>
      <c r="S5564"/>
      <c r="T5564"/>
      <c r="U5564"/>
      <c r="V5564"/>
      <c r="W5564"/>
      <c r="X5564"/>
      <c r="Y5564"/>
      <c r="Z5564"/>
      <c r="AA5564"/>
      <c r="AB5564"/>
      <c r="AC5564"/>
    </row>
    <row r="5565" spans="11:29" x14ac:dyDescent="0.45">
      <c r="K5565"/>
      <c r="S5565"/>
      <c r="T5565"/>
      <c r="U5565"/>
      <c r="V5565"/>
      <c r="W5565"/>
      <c r="X5565"/>
      <c r="Y5565"/>
      <c r="Z5565"/>
      <c r="AA5565"/>
      <c r="AB5565"/>
      <c r="AC5565"/>
    </row>
    <row r="5566" spans="11:29" x14ac:dyDescent="0.45">
      <c r="K5566"/>
      <c r="S5566"/>
      <c r="T5566"/>
      <c r="U5566"/>
      <c r="V5566"/>
      <c r="W5566"/>
      <c r="X5566"/>
      <c r="Y5566"/>
      <c r="Z5566"/>
      <c r="AA5566"/>
      <c r="AB5566"/>
      <c r="AC5566"/>
    </row>
    <row r="5567" spans="11:29" x14ac:dyDescent="0.45">
      <c r="K5567"/>
      <c r="S5567"/>
      <c r="T5567"/>
      <c r="U5567"/>
      <c r="V5567"/>
      <c r="W5567"/>
      <c r="X5567"/>
      <c r="Y5567"/>
      <c r="Z5567"/>
      <c r="AA5567"/>
      <c r="AB5567"/>
      <c r="AC5567"/>
    </row>
    <row r="5568" spans="11:29" x14ac:dyDescent="0.45">
      <c r="K5568"/>
      <c r="S5568"/>
      <c r="T5568"/>
      <c r="U5568"/>
      <c r="V5568"/>
      <c r="W5568"/>
      <c r="X5568"/>
      <c r="Y5568"/>
      <c r="Z5568"/>
      <c r="AA5568"/>
      <c r="AB5568"/>
      <c r="AC5568"/>
    </row>
    <row r="5569" spans="11:29" x14ac:dyDescent="0.45">
      <c r="K5569"/>
      <c r="S5569"/>
      <c r="T5569"/>
      <c r="U5569"/>
      <c r="V5569"/>
      <c r="W5569"/>
      <c r="X5569"/>
      <c r="Y5569"/>
      <c r="Z5569"/>
      <c r="AA5569"/>
      <c r="AB5569"/>
      <c r="AC5569"/>
    </row>
    <row r="5570" spans="11:29" x14ac:dyDescent="0.45">
      <c r="K5570"/>
      <c r="S5570"/>
      <c r="T5570"/>
      <c r="U5570"/>
      <c r="V5570"/>
      <c r="W5570"/>
      <c r="X5570"/>
      <c r="Y5570"/>
      <c r="Z5570"/>
      <c r="AA5570"/>
      <c r="AB5570"/>
      <c r="AC5570"/>
    </row>
    <row r="5571" spans="11:29" x14ac:dyDescent="0.45">
      <c r="K5571"/>
      <c r="S5571"/>
      <c r="T5571"/>
      <c r="U5571"/>
      <c r="V5571"/>
      <c r="W5571"/>
      <c r="X5571"/>
      <c r="Y5571"/>
      <c r="Z5571"/>
      <c r="AA5571"/>
      <c r="AB5571"/>
      <c r="AC5571"/>
    </row>
    <row r="5572" spans="11:29" x14ac:dyDescent="0.45">
      <c r="K5572"/>
      <c r="S5572"/>
      <c r="T5572"/>
      <c r="U5572"/>
      <c r="V5572"/>
      <c r="W5572"/>
      <c r="X5572"/>
      <c r="Y5572"/>
      <c r="Z5572"/>
      <c r="AA5572"/>
      <c r="AB5572"/>
      <c r="AC5572"/>
    </row>
    <row r="5573" spans="11:29" x14ac:dyDescent="0.45">
      <c r="K5573"/>
      <c r="S5573"/>
      <c r="T5573"/>
      <c r="U5573"/>
      <c r="V5573"/>
      <c r="W5573"/>
      <c r="X5573"/>
      <c r="Y5573"/>
      <c r="Z5573"/>
      <c r="AA5573"/>
      <c r="AB5573"/>
      <c r="AC5573"/>
    </row>
    <row r="5574" spans="11:29" x14ac:dyDescent="0.45">
      <c r="K5574"/>
      <c r="S5574"/>
      <c r="T5574"/>
      <c r="U5574"/>
      <c r="V5574"/>
      <c r="W5574"/>
      <c r="X5574"/>
      <c r="Y5574"/>
      <c r="Z5574"/>
      <c r="AA5574"/>
      <c r="AB5574"/>
      <c r="AC5574"/>
    </row>
    <row r="5575" spans="11:29" x14ac:dyDescent="0.45">
      <c r="K5575"/>
      <c r="S5575"/>
      <c r="T5575"/>
      <c r="U5575"/>
      <c r="V5575"/>
      <c r="W5575"/>
      <c r="X5575"/>
      <c r="Y5575"/>
      <c r="Z5575"/>
      <c r="AA5575"/>
      <c r="AB5575"/>
      <c r="AC5575"/>
    </row>
    <row r="5576" spans="11:29" x14ac:dyDescent="0.45">
      <c r="K5576"/>
      <c r="S5576"/>
      <c r="T5576"/>
      <c r="U5576"/>
      <c r="V5576"/>
      <c r="W5576"/>
      <c r="X5576"/>
      <c r="Y5576"/>
      <c r="Z5576"/>
      <c r="AA5576"/>
      <c r="AB5576"/>
      <c r="AC5576"/>
    </row>
    <row r="5577" spans="11:29" x14ac:dyDescent="0.45">
      <c r="K5577"/>
      <c r="S5577"/>
      <c r="T5577"/>
      <c r="U5577"/>
      <c r="V5577"/>
      <c r="W5577"/>
      <c r="X5577"/>
      <c r="Y5577"/>
      <c r="Z5577"/>
      <c r="AA5577"/>
      <c r="AB5577"/>
      <c r="AC5577"/>
    </row>
    <row r="5578" spans="11:29" x14ac:dyDescent="0.45">
      <c r="K5578"/>
      <c r="S5578"/>
      <c r="T5578"/>
      <c r="U5578"/>
      <c r="V5578"/>
      <c r="W5578"/>
      <c r="X5578"/>
      <c r="Y5578"/>
      <c r="Z5578"/>
      <c r="AA5578"/>
      <c r="AB5578"/>
      <c r="AC5578"/>
    </row>
    <row r="5579" spans="11:29" x14ac:dyDescent="0.45">
      <c r="K5579"/>
      <c r="S5579"/>
      <c r="T5579"/>
      <c r="U5579"/>
      <c r="V5579"/>
      <c r="W5579"/>
      <c r="X5579"/>
      <c r="Y5579"/>
      <c r="Z5579"/>
      <c r="AA5579"/>
      <c r="AB5579"/>
      <c r="AC5579"/>
    </row>
    <row r="5580" spans="11:29" x14ac:dyDescent="0.45">
      <c r="K5580"/>
      <c r="S5580"/>
      <c r="T5580"/>
      <c r="U5580"/>
      <c r="V5580"/>
      <c r="W5580"/>
      <c r="X5580"/>
      <c r="Y5580"/>
      <c r="Z5580"/>
      <c r="AA5580"/>
      <c r="AB5580"/>
      <c r="AC5580"/>
    </row>
    <row r="5581" spans="11:29" x14ac:dyDescent="0.45">
      <c r="K5581"/>
      <c r="S5581"/>
      <c r="T5581"/>
      <c r="U5581"/>
      <c r="V5581"/>
      <c r="W5581"/>
      <c r="X5581"/>
      <c r="Y5581"/>
      <c r="Z5581"/>
      <c r="AA5581"/>
      <c r="AB5581"/>
      <c r="AC5581"/>
    </row>
    <row r="5582" spans="11:29" x14ac:dyDescent="0.45">
      <c r="K5582"/>
      <c r="S5582"/>
      <c r="T5582"/>
      <c r="U5582"/>
      <c r="V5582"/>
      <c r="W5582"/>
      <c r="X5582"/>
      <c r="Y5582"/>
      <c r="Z5582"/>
      <c r="AA5582"/>
      <c r="AB5582"/>
      <c r="AC5582"/>
    </row>
    <row r="5583" spans="11:29" x14ac:dyDescent="0.45">
      <c r="K5583"/>
      <c r="S5583"/>
      <c r="T5583"/>
      <c r="U5583"/>
      <c r="V5583"/>
      <c r="W5583"/>
      <c r="X5583"/>
      <c r="Y5583"/>
      <c r="Z5583"/>
      <c r="AA5583"/>
      <c r="AB5583"/>
      <c r="AC5583"/>
    </row>
    <row r="5584" spans="11:29" x14ac:dyDescent="0.45">
      <c r="K5584"/>
      <c r="S5584"/>
      <c r="T5584"/>
      <c r="U5584"/>
      <c r="V5584"/>
      <c r="W5584"/>
      <c r="X5584"/>
      <c r="Y5584"/>
      <c r="Z5584"/>
      <c r="AA5584"/>
      <c r="AB5584"/>
      <c r="AC5584"/>
    </row>
    <row r="5585" spans="11:29" x14ac:dyDescent="0.45">
      <c r="K5585"/>
      <c r="S5585"/>
      <c r="T5585"/>
      <c r="U5585"/>
      <c r="V5585"/>
      <c r="W5585"/>
      <c r="X5585"/>
      <c r="Y5585"/>
      <c r="Z5585"/>
      <c r="AA5585"/>
      <c r="AB5585"/>
      <c r="AC5585"/>
    </row>
    <row r="5586" spans="11:29" x14ac:dyDescent="0.45">
      <c r="K5586"/>
      <c r="S5586"/>
      <c r="T5586"/>
      <c r="U5586"/>
      <c r="V5586"/>
      <c r="W5586"/>
      <c r="X5586"/>
      <c r="Y5586"/>
      <c r="Z5586"/>
      <c r="AA5586"/>
      <c r="AB5586"/>
      <c r="AC5586"/>
    </row>
    <row r="5587" spans="11:29" x14ac:dyDescent="0.45">
      <c r="K5587"/>
      <c r="S5587"/>
      <c r="T5587"/>
      <c r="U5587"/>
      <c r="V5587"/>
      <c r="W5587"/>
      <c r="X5587"/>
      <c r="Y5587"/>
      <c r="Z5587"/>
      <c r="AA5587"/>
      <c r="AB5587"/>
      <c r="AC5587"/>
    </row>
    <row r="5588" spans="11:29" x14ac:dyDescent="0.45">
      <c r="K5588"/>
      <c r="S5588"/>
      <c r="T5588"/>
      <c r="U5588"/>
      <c r="V5588"/>
      <c r="W5588"/>
      <c r="X5588"/>
      <c r="Y5588"/>
      <c r="Z5588"/>
      <c r="AA5588"/>
      <c r="AB5588"/>
      <c r="AC5588"/>
    </row>
    <row r="5589" spans="11:29" x14ac:dyDescent="0.45">
      <c r="K5589"/>
      <c r="S5589"/>
      <c r="T5589"/>
      <c r="U5589"/>
      <c r="V5589"/>
      <c r="W5589"/>
      <c r="X5589"/>
      <c r="Y5589"/>
      <c r="Z5589"/>
      <c r="AA5589"/>
      <c r="AB5589"/>
      <c r="AC5589"/>
    </row>
    <row r="5590" spans="11:29" x14ac:dyDescent="0.45">
      <c r="K5590"/>
      <c r="S5590"/>
      <c r="T5590"/>
      <c r="U5590"/>
      <c r="V5590"/>
      <c r="W5590"/>
      <c r="X5590"/>
      <c r="Y5590"/>
      <c r="Z5590"/>
      <c r="AA5590"/>
      <c r="AB5590"/>
      <c r="AC5590"/>
    </row>
    <row r="5591" spans="11:29" x14ac:dyDescent="0.45">
      <c r="K5591"/>
      <c r="S5591"/>
      <c r="T5591"/>
      <c r="U5591"/>
      <c r="V5591"/>
      <c r="W5591"/>
      <c r="X5591"/>
      <c r="Y5591"/>
      <c r="Z5591"/>
      <c r="AA5591"/>
      <c r="AB5591"/>
      <c r="AC5591"/>
    </row>
    <row r="5592" spans="11:29" x14ac:dyDescent="0.45">
      <c r="K5592"/>
      <c r="S5592"/>
      <c r="T5592"/>
      <c r="U5592"/>
      <c r="V5592"/>
      <c r="W5592"/>
      <c r="X5592"/>
      <c r="Y5592"/>
      <c r="Z5592"/>
      <c r="AA5592"/>
      <c r="AB5592"/>
      <c r="AC5592"/>
    </row>
    <row r="5593" spans="11:29" x14ac:dyDescent="0.45">
      <c r="K5593"/>
      <c r="S5593"/>
      <c r="T5593"/>
      <c r="U5593"/>
      <c r="V5593"/>
      <c r="W5593"/>
      <c r="X5593"/>
      <c r="Y5593"/>
      <c r="Z5593"/>
      <c r="AA5593"/>
      <c r="AB5593"/>
      <c r="AC5593"/>
    </row>
    <row r="5594" spans="11:29" x14ac:dyDescent="0.45">
      <c r="K5594"/>
      <c r="S5594"/>
      <c r="T5594"/>
      <c r="U5594"/>
      <c r="V5594"/>
      <c r="W5594"/>
      <c r="X5594"/>
      <c r="Y5594"/>
      <c r="Z5594"/>
      <c r="AA5594"/>
      <c r="AB5594"/>
      <c r="AC5594"/>
    </row>
    <row r="5595" spans="11:29" x14ac:dyDescent="0.45">
      <c r="K5595"/>
      <c r="S5595"/>
      <c r="T5595"/>
      <c r="U5595"/>
      <c r="V5595"/>
      <c r="W5595"/>
      <c r="X5595"/>
      <c r="Y5595"/>
      <c r="Z5595"/>
      <c r="AA5595"/>
      <c r="AB5595"/>
      <c r="AC5595"/>
    </row>
    <row r="5596" spans="11:29" x14ac:dyDescent="0.45">
      <c r="K5596"/>
      <c r="S5596"/>
      <c r="T5596"/>
      <c r="U5596"/>
      <c r="V5596"/>
      <c r="W5596"/>
      <c r="X5596"/>
      <c r="Y5596"/>
      <c r="Z5596"/>
      <c r="AA5596"/>
      <c r="AB5596"/>
      <c r="AC5596"/>
    </row>
    <row r="5597" spans="11:29" x14ac:dyDescent="0.45">
      <c r="K5597"/>
      <c r="S5597"/>
      <c r="T5597"/>
      <c r="U5597"/>
      <c r="V5597"/>
      <c r="W5597"/>
      <c r="X5597"/>
      <c r="Y5597"/>
      <c r="Z5597"/>
      <c r="AA5597"/>
      <c r="AB5597"/>
      <c r="AC5597"/>
    </row>
    <row r="5598" spans="11:29" x14ac:dyDescent="0.45">
      <c r="K5598"/>
      <c r="S5598"/>
      <c r="T5598"/>
      <c r="U5598"/>
      <c r="V5598"/>
      <c r="W5598"/>
      <c r="X5598"/>
      <c r="Y5598"/>
      <c r="Z5598"/>
      <c r="AA5598"/>
      <c r="AB5598"/>
      <c r="AC5598"/>
    </row>
    <row r="5599" spans="11:29" x14ac:dyDescent="0.45">
      <c r="K5599"/>
      <c r="S5599"/>
      <c r="T5599"/>
      <c r="U5599"/>
      <c r="V5599"/>
      <c r="W5599"/>
      <c r="X5599"/>
      <c r="Y5599"/>
      <c r="Z5599"/>
      <c r="AA5599"/>
      <c r="AB5599"/>
      <c r="AC5599"/>
    </row>
    <row r="5600" spans="11:29" x14ac:dyDescent="0.45">
      <c r="K5600"/>
      <c r="S5600"/>
      <c r="T5600"/>
      <c r="U5600"/>
      <c r="V5600"/>
      <c r="W5600"/>
      <c r="X5600"/>
      <c r="Y5600"/>
      <c r="Z5600"/>
      <c r="AA5600"/>
      <c r="AB5600"/>
      <c r="AC5600"/>
    </row>
    <row r="5601" spans="11:29" x14ac:dyDescent="0.45">
      <c r="K5601"/>
      <c r="S5601"/>
      <c r="T5601"/>
      <c r="U5601"/>
      <c r="V5601"/>
      <c r="W5601"/>
      <c r="X5601"/>
      <c r="Y5601"/>
      <c r="Z5601"/>
      <c r="AA5601"/>
      <c r="AB5601"/>
      <c r="AC5601"/>
    </row>
    <row r="5602" spans="11:29" x14ac:dyDescent="0.45">
      <c r="K5602"/>
      <c r="S5602"/>
      <c r="T5602"/>
      <c r="U5602"/>
      <c r="V5602"/>
      <c r="W5602"/>
      <c r="X5602"/>
      <c r="Y5602"/>
      <c r="Z5602"/>
      <c r="AA5602"/>
      <c r="AB5602"/>
      <c r="AC5602"/>
    </row>
    <row r="5603" spans="11:29" x14ac:dyDescent="0.45">
      <c r="K5603"/>
      <c r="S5603"/>
      <c r="T5603"/>
      <c r="U5603"/>
      <c r="V5603"/>
      <c r="W5603"/>
      <c r="X5603"/>
      <c r="Y5603"/>
      <c r="Z5603"/>
      <c r="AA5603"/>
      <c r="AB5603"/>
      <c r="AC5603"/>
    </row>
    <row r="5604" spans="11:29" x14ac:dyDescent="0.45">
      <c r="K5604"/>
      <c r="S5604"/>
      <c r="T5604"/>
      <c r="U5604"/>
      <c r="V5604"/>
      <c r="W5604"/>
      <c r="X5604"/>
      <c r="Y5604"/>
      <c r="Z5604"/>
      <c r="AA5604"/>
      <c r="AB5604"/>
      <c r="AC5604"/>
    </row>
    <row r="5605" spans="11:29" x14ac:dyDescent="0.45">
      <c r="K5605"/>
      <c r="S5605"/>
      <c r="T5605"/>
      <c r="U5605"/>
      <c r="V5605"/>
      <c r="W5605"/>
      <c r="X5605"/>
      <c r="Y5605"/>
      <c r="Z5605"/>
      <c r="AA5605"/>
      <c r="AB5605"/>
      <c r="AC5605"/>
    </row>
    <row r="5606" spans="11:29" x14ac:dyDescent="0.45">
      <c r="K5606"/>
      <c r="S5606"/>
      <c r="T5606"/>
      <c r="U5606"/>
      <c r="V5606"/>
      <c r="W5606"/>
      <c r="X5606"/>
      <c r="Y5606"/>
      <c r="Z5606"/>
      <c r="AA5606"/>
      <c r="AB5606"/>
      <c r="AC5606"/>
    </row>
    <row r="5607" spans="11:29" x14ac:dyDescent="0.45">
      <c r="K5607"/>
      <c r="S5607"/>
      <c r="T5607"/>
      <c r="U5607"/>
      <c r="V5607"/>
      <c r="W5607"/>
      <c r="X5607"/>
      <c r="Y5607"/>
      <c r="Z5607"/>
      <c r="AA5607"/>
      <c r="AB5607"/>
      <c r="AC5607"/>
    </row>
    <row r="5608" spans="11:29" x14ac:dyDescent="0.45">
      <c r="K5608"/>
      <c r="S5608"/>
      <c r="T5608"/>
      <c r="U5608"/>
      <c r="V5608"/>
      <c r="W5608"/>
      <c r="X5608"/>
      <c r="Y5608"/>
      <c r="Z5608"/>
      <c r="AA5608"/>
      <c r="AB5608"/>
      <c r="AC5608"/>
    </row>
    <row r="5609" spans="11:29" x14ac:dyDescent="0.45">
      <c r="K5609"/>
      <c r="S5609"/>
      <c r="T5609"/>
      <c r="U5609"/>
      <c r="V5609"/>
      <c r="W5609"/>
      <c r="X5609"/>
      <c r="Y5609"/>
      <c r="Z5609"/>
      <c r="AA5609"/>
      <c r="AB5609"/>
      <c r="AC5609"/>
    </row>
    <row r="5610" spans="11:29" x14ac:dyDescent="0.45">
      <c r="K5610"/>
      <c r="S5610"/>
      <c r="T5610"/>
      <c r="U5610"/>
      <c r="V5610"/>
      <c r="W5610"/>
      <c r="X5610"/>
      <c r="Y5610"/>
      <c r="Z5610"/>
      <c r="AA5610"/>
      <c r="AB5610"/>
      <c r="AC5610"/>
    </row>
    <row r="5611" spans="11:29" x14ac:dyDescent="0.45">
      <c r="K5611"/>
      <c r="S5611"/>
      <c r="T5611"/>
      <c r="U5611"/>
      <c r="V5611"/>
      <c r="W5611"/>
      <c r="X5611"/>
      <c r="Y5611"/>
      <c r="Z5611"/>
      <c r="AA5611"/>
      <c r="AB5611"/>
      <c r="AC5611"/>
    </row>
    <row r="5612" spans="11:29" x14ac:dyDescent="0.45">
      <c r="K5612"/>
      <c r="S5612"/>
      <c r="T5612"/>
      <c r="U5612"/>
      <c r="V5612"/>
      <c r="W5612"/>
      <c r="X5612"/>
      <c r="Y5612"/>
      <c r="Z5612"/>
      <c r="AA5612"/>
      <c r="AB5612"/>
      <c r="AC5612"/>
    </row>
    <row r="5613" spans="11:29" x14ac:dyDescent="0.45">
      <c r="K5613"/>
      <c r="S5613"/>
      <c r="T5613"/>
      <c r="U5613"/>
      <c r="V5613"/>
      <c r="W5613"/>
      <c r="X5613"/>
      <c r="Y5613"/>
      <c r="Z5613"/>
      <c r="AA5613"/>
      <c r="AB5613"/>
      <c r="AC5613"/>
    </row>
    <row r="5614" spans="11:29" x14ac:dyDescent="0.45">
      <c r="K5614"/>
      <c r="S5614"/>
      <c r="T5614"/>
      <c r="U5614"/>
      <c r="V5614"/>
      <c r="W5614"/>
      <c r="X5614"/>
      <c r="Y5614"/>
      <c r="Z5614"/>
      <c r="AA5614"/>
      <c r="AB5614"/>
      <c r="AC5614"/>
    </row>
    <row r="5615" spans="11:29" x14ac:dyDescent="0.45">
      <c r="K5615"/>
      <c r="S5615"/>
      <c r="T5615"/>
      <c r="U5615"/>
      <c r="V5615"/>
      <c r="W5615"/>
      <c r="X5615"/>
      <c r="Y5615"/>
      <c r="Z5615"/>
      <c r="AA5615"/>
      <c r="AB5615"/>
      <c r="AC5615"/>
    </row>
    <row r="5616" spans="11:29" x14ac:dyDescent="0.45">
      <c r="K5616"/>
      <c r="S5616"/>
      <c r="T5616"/>
      <c r="U5616"/>
      <c r="V5616"/>
      <c r="W5616"/>
      <c r="X5616"/>
      <c r="Y5616"/>
      <c r="Z5616"/>
      <c r="AA5616"/>
      <c r="AB5616"/>
      <c r="AC5616"/>
    </row>
    <row r="5617" spans="11:29" x14ac:dyDescent="0.45">
      <c r="K5617"/>
      <c r="S5617"/>
      <c r="T5617"/>
      <c r="U5617"/>
      <c r="V5617"/>
      <c r="W5617"/>
      <c r="X5617"/>
      <c r="Y5617"/>
      <c r="Z5617"/>
      <c r="AA5617"/>
      <c r="AB5617"/>
      <c r="AC5617"/>
    </row>
    <row r="5618" spans="11:29" x14ac:dyDescent="0.45">
      <c r="K5618"/>
      <c r="S5618"/>
      <c r="T5618"/>
      <c r="U5618"/>
      <c r="V5618"/>
      <c r="W5618"/>
      <c r="X5618"/>
      <c r="Y5618"/>
      <c r="Z5618"/>
      <c r="AA5618"/>
      <c r="AB5618"/>
      <c r="AC5618"/>
    </row>
    <row r="5619" spans="11:29" x14ac:dyDescent="0.45">
      <c r="K5619"/>
      <c r="S5619"/>
      <c r="T5619"/>
      <c r="U5619"/>
      <c r="V5619"/>
      <c r="W5619"/>
      <c r="X5619"/>
      <c r="Y5619"/>
      <c r="Z5619"/>
      <c r="AA5619"/>
      <c r="AB5619"/>
      <c r="AC5619"/>
    </row>
    <row r="5620" spans="11:29" x14ac:dyDescent="0.45">
      <c r="K5620"/>
      <c r="S5620"/>
      <c r="T5620"/>
      <c r="U5620"/>
      <c r="V5620"/>
      <c r="W5620"/>
      <c r="X5620"/>
      <c r="Y5620"/>
      <c r="Z5620"/>
      <c r="AA5620"/>
      <c r="AB5620"/>
      <c r="AC5620"/>
    </row>
    <row r="5621" spans="11:29" x14ac:dyDescent="0.45">
      <c r="K5621"/>
      <c r="S5621"/>
      <c r="T5621"/>
      <c r="U5621"/>
      <c r="V5621"/>
      <c r="W5621"/>
      <c r="X5621"/>
      <c r="Y5621"/>
      <c r="Z5621"/>
      <c r="AA5621"/>
      <c r="AB5621"/>
      <c r="AC5621"/>
    </row>
    <row r="5622" spans="11:29" x14ac:dyDescent="0.45">
      <c r="K5622"/>
      <c r="S5622"/>
      <c r="T5622"/>
      <c r="U5622"/>
      <c r="V5622"/>
      <c r="W5622"/>
      <c r="X5622"/>
      <c r="Y5622"/>
      <c r="Z5622"/>
      <c r="AA5622"/>
      <c r="AB5622"/>
      <c r="AC5622"/>
    </row>
    <row r="5623" spans="11:29" x14ac:dyDescent="0.45">
      <c r="K5623"/>
      <c r="S5623"/>
      <c r="T5623"/>
      <c r="U5623"/>
      <c r="V5623"/>
      <c r="W5623"/>
      <c r="X5623"/>
      <c r="Y5623"/>
      <c r="Z5623"/>
      <c r="AA5623"/>
      <c r="AB5623"/>
      <c r="AC5623"/>
    </row>
    <row r="5624" spans="11:29" x14ac:dyDescent="0.45">
      <c r="K5624"/>
      <c r="S5624"/>
      <c r="T5624"/>
      <c r="U5624"/>
      <c r="V5624"/>
      <c r="W5624"/>
      <c r="X5624"/>
      <c r="Y5624"/>
      <c r="Z5624"/>
      <c r="AA5624"/>
      <c r="AB5624"/>
      <c r="AC5624"/>
    </row>
    <row r="5625" spans="11:29" x14ac:dyDescent="0.45">
      <c r="K5625"/>
      <c r="S5625"/>
      <c r="T5625"/>
      <c r="U5625"/>
      <c r="V5625"/>
      <c r="W5625"/>
      <c r="X5625"/>
      <c r="Y5625"/>
      <c r="Z5625"/>
      <c r="AA5625"/>
      <c r="AB5625"/>
      <c r="AC5625"/>
    </row>
    <row r="5626" spans="11:29" x14ac:dyDescent="0.45">
      <c r="K5626"/>
      <c r="S5626"/>
      <c r="T5626"/>
      <c r="U5626"/>
      <c r="V5626"/>
      <c r="W5626"/>
      <c r="X5626"/>
      <c r="Y5626"/>
      <c r="Z5626"/>
      <c r="AA5626"/>
      <c r="AB5626"/>
      <c r="AC5626"/>
    </row>
    <row r="5627" spans="11:29" x14ac:dyDescent="0.45">
      <c r="K5627"/>
      <c r="S5627"/>
      <c r="T5627"/>
      <c r="U5627"/>
      <c r="V5627"/>
      <c r="W5627"/>
      <c r="X5627"/>
      <c r="Y5627"/>
      <c r="Z5627"/>
      <c r="AA5627"/>
      <c r="AB5627"/>
      <c r="AC5627"/>
    </row>
    <row r="5628" spans="11:29" x14ac:dyDescent="0.45">
      <c r="K5628"/>
      <c r="S5628"/>
      <c r="T5628"/>
      <c r="U5628"/>
      <c r="V5628"/>
      <c r="W5628"/>
      <c r="X5628"/>
      <c r="Y5628"/>
      <c r="Z5628"/>
      <c r="AA5628"/>
      <c r="AB5628"/>
      <c r="AC5628"/>
    </row>
    <row r="5629" spans="11:29" x14ac:dyDescent="0.45">
      <c r="K5629"/>
      <c r="S5629"/>
      <c r="T5629"/>
      <c r="U5629"/>
      <c r="V5629"/>
      <c r="W5629"/>
      <c r="X5629"/>
      <c r="Y5629"/>
      <c r="Z5629"/>
      <c r="AA5629"/>
      <c r="AB5629"/>
      <c r="AC5629"/>
    </row>
    <row r="5630" spans="11:29" x14ac:dyDescent="0.45">
      <c r="K5630"/>
      <c r="S5630"/>
      <c r="T5630"/>
      <c r="U5630"/>
      <c r="V5630"/>
      <c r="W5630"/>
      <c r="X5630"/>
      <c r="Y5630"/>
      <c r="Z5630"/>
      <c r="AA5630"/>
      <c r="AB5630"/>
      <c r="AC5630"/>
    </row>
    <row r="5631" spans="11:29" x14ac:dyDescent="0.45">
      <c r="K5631"/>
      <c r="S5631"/>
      <c r="T5631"/>
      <c r="U5631"/>
      <c r="V5631"/>
      <c r="W5631"/>
      <c r="X5631"/>
      <c r="Y5631"/>
      <c r="Z5631"/>
      <c r="AA5631"/>
      <c r="AB5631"/>
      <c r="AC5631"/>
    </row>
    <row r="5632" spans="11:29" x14ac:dyDescent="0.45">
      <c r="K5632"/>
      <c r="S5632"/>
      <c r="T5632"/>
      <c r="U5632"/>
      <c r="V5632"/>
      <c r="W5632"/>
      <c r="X5632"/>
      <c r="Y5632"/>
      <c r="Z5632"/>
      <c r="AA5632"/>
      <c r="AB5632"/>
      <c r="AC5632"/>
    </row>
    <row r="5633" spans="11:29" x14ac:dyDescent="0.45">
      <c r="K5633"/>
      <c r="S5633"/>
      <c r="T5633"/>
      <c r="U5633"/>
      <c r="V5633"/>
      <c r="W5633"/>
      <c r="X5633"/>
      <c r="Y5633"/>
      <c r="Z5633"/>
      <c r="AA5633"/>
      <c r="AB5633"/>
      <c r="AC5633"/>
    </row>
    <row r="5634" spans="11:29" x14ac:dyDescent="0.45">
      <c r="K5634"/>
      <c r="S5634"/>
      <c r="T5634"/>
      <c r="U5634"/>
      <c r="V5634"/>
      <c r="W5634"/>
      <c r="X5634"/>
      <c r="Y5634"/>
      <c r="Z5634"/>
      <c r="AA5634"/>
      <c r="AB5634"/>
      <c r="AC5634"/>
    </row>
    <row r="5635" spans="11:29" x14ac:dyDescent="0.45">
      <c r="K5635"/>
      <c r="S5635"/>
      <c r="T5635"/>
      <c r="U5635"/>
      <c r="V5635"/>
      <c r="W5635"/>
      <c r="X5635"/>
      <c r="Y5635"/>
      <c r="Z5635"/>
      <c r="AA5635"/>
      <c r="AB5635"/>
      <c r="AC5635"/>
    </row>
    <row r="5636" spans="11:29" x14ac:dyDescent="0.45">
      <c r="K5636"/>
      <c r="S5636"/>
      <c r="T5636"/>
      <c r="U5636"/>
      <c r="V5636"/>
      <c r="W5636"/>
      <c r="X5636"/>
      <c r="Y5636"/>
      <c r="Z5636"/>
      <c r="AA5636"/>
      <c r="AB5636"/>
      <c r="AC5636"/>
    </row>
    <row r="5637" spans="11:29" x14ac:dyDescent="0.45">
      <c r="K5637"/>
      <c r="S5637"/>
      <c r="T5637"/>
      <c r="U5637"/>
      <c r="V5637"/>
      <c r="W5637"/>
      <c r="X5637"/>
      <c r="Y5637"/>
      <c r="Z5637"/>
      <c r="AA5637"/>
      <c r="AB5637"/>
      <c r="AC5637"/>
    </row>
    <row r="5638" spans="11:29" x14ac:dyDescent="0.45">
      <c r="K5638"/>
      <c r="S5638"/>
      <c r="T5638"/>
      <c r="U5638"/>
      <c r="V5638"/>
      <c r="W5638"/>
      <c r="X5638"/>
      <c r="Y5638"/>
      <c r="Z5638"/>
      <c r="AA5638"/>
      <c r="AB5638"/>
      <c r="AC5638"/>
    </row>
    <row r="5639" spans="11:29" x14ac:dyDescent="0.45">
      <c r="K5639"/>
      <c r="S5639"/>
      <c r="T5639"/>
      <c r="U5639"/>
      <c r="V5639"/>
      <c r="W5639"/>
      <c r="X5639"/>
      <c r="Y5639"/>
      <c r="Z5639"/>
      <c r="AA5639"/>
      <c r="AB5639"/>
      <c r="AC5639"/>
    </row>
    <row r="5640" spans="11:29" x14ac:dyDescent="0.45">
      <c r="K5640"/>
      <c r="S5640"/>
      <c r="T5640"/>
      <c r="U5640"/>
      <c r="V5640"/>
      <c r="W5640"/>
      <c r="X5640"/>
      <c r="Y5640"/>
      <c r="Z5640"/>
      <c r="AA5640"/>
      <c r="AB5640"/>
      <c r="AC5640"/>
    </row>
    <row r="5641" spans="11:29" x14ac:dyDescent="0.45">
      <c r="K5641"/>
      <c r="S5641"/>
      <c r="T5641"/>
      <c r="U5641"/>
      <c r="V5641"/>
      <c r="W5641"/>
      <c r="X5641"/>
      <c r="Y5641"/>
      <c r="Z5641"/>
      <c r="AA5641"/>
      <c r="AB5641"/>
      <c r="AC5641"/>
    </row>
    <row r="5642" spans="11:29" x14ac:dyDescent="0.45">
      <c r="K5642"/>
      <c r="S5642"/>
      <c r="T5642"/>
      <c r="U5642"/>
      <c r="V5642"/>
      <c r="W5642"/>
      <c r="X5642"/>
      <c r="Y5642"/>
      <c r="Z5642"/>
      <c r="AA5642"/>
      <c r="AB5642"/>
      <c r="AC5642"/>
    </row>
    <row r="5643" spans="11:29" x14ac:dyDescent="0.45">
      <c r="K5643"/>
      <c r="S5643"/>
      <c r="T5643"/>
      <c r="U5643"/>
      <c r="V5643"/>
      <c r="W5643"/>
      <c r="X5643"/>
      <c r="Y5643"/>
      <c r="Z5643"/>
      <c r="AA5643"/>
      <c r="AB5643"/>
      <c r="AC5643"/>
    </row>
    <row r="5644" spans="11:29" x14ac:dyDescent="0.45">
      <c r="K5644"/>
      <c r="S5644"/>
      <c r="T5644"/>
      <c r="U5644"/>
      <c r="V5644"/>
      <c r="W5644"/>
      <c r="X5644"/>
      <c r="Y5644"/>
      <c r="Z5644"/>
      <c r="AA5644"/>
      <c r="AB5644"/>
      <c r="AC5644"/>
    </row>
    <row r="5645" spans="11:29" x14ac:dyDescent="0.45">
      <c r="K5645"/>
      <c r="S5645"/>
      <c r="T5645"/>
      <c r="U5645"/>
      <c r="V5645"/>
      <c r="W5645"/>
      <c r="X5645"/>
      <c r="Y5645"/>
      <c r="Z5645"/>
      <c r="AA5645"/>
      <c r="AB5645"/>
      <c r="AC5645"/>
    </row>
    <row r="5646" spans="11:29" x14ac:dyDescent="0.45">
      <c r="K5646"/>
      <c r="S5646"/>
      <c r="T5646"/>
      <c r="U5646"/>
      <c r="V5646"/>
      <c r="W5646"/>
      <c r="X5646"/>
      <c r="Y5646"/>
      <c r="Z5646"/>
      <c r="AA5646"/>
      <c r="AB5646"/>
      <c r="AC5646"/>
    </row>
    <row r="5647" spans="11:29" x14ac:dyDescent="0.45">
      <c r="K5647"/>
      <c r="S5647"/>
      <c r="T5647"/>
      <c r="U5647"/>
      <c r="V5647"/>
      <c r="W5647"/>
      <c r="X5647"/>
      <c r="Y5647"/>
      <c r="Z5647"/>
      <c r="AA5647"/>
      <c r="AB5647"/>
      <c r="AC5647"/>
    </row>
    <row r="5648" spans="11:29" x14ac:dyDescent="0.45">
      <c r="K5648"/>
      <c r="S5648"/>
      <c r="T5648"/>
      <c r="U5648"/>
      <c r="V5648"/>
      <c r="W5648"/>
      <c r="X5648"/>
      <c r="Y5648"/>
      <c r="Z5648"/>
      <c r="AA5648"/>
      <c r="AB5648"/>
      <c r="AC5648"/>
    </row>
    <row r="5649" spans="11:29" x14ac:dyDescent="0.45">
      <c r="K5649"/>
      <c r="S5649"/>
      <c r="T5649"/>
      <c r="U5649"/>
      <c r="V5649"/>
      <c r="W5649"/>
      <c r="X5649"/>
      <c r="Y5649"/>
      <c r="Z5649"/>
      <c r="AA5649"/>
      <c r="AB5649"/>
      <c r="AC5649"/>
    </row>
    <row r="5650" spans="11:29" x14ac:dyDescent="0.45">
      <c r="K5650"/>
      <c r="S5650"/>
      <c r="T5650"/>
      <c r="U5650"/>
      <c r="V5650"/>
      <c r="W5650"/>
      <c r="X5650"/>
      <c r="Y5650"/>
      <c r="Z5650"/>
      <c r="AA5650"/>
      <c r="AB5650"/>
      <c r="AC5650"/>
    </row>
    <row r="5651" spans="11:29" x14ac:dyDescent="0.45">
      <c r="K5651"/>
      <c r="S5651"/>
      <c r="T5651"/>
      <c r="U5651"/>
      <c r="V5651"/>
      <c r="W5651"/>
      <c r="X5651"/>
      <c r="Y5651"/>
      <c r="Z5651"/>
      <c r="AA5651"/>
      <c r="AB5651"/>
      <c r="AC5651"/>
    </row>
    <row r="5652" spans="11:29" x14ac:dyDescent="0.45">
      <c r="K5652"/>
      <c r="S5652"/>
      <c r="T5652"/>
      <c r="U5652"/>
      <c r="V5652"/>
      <c r="W5652"/>
      <c r="X5652"/>
      <c r="Y5652"/>
      <c r="Z5652"/>
      <c r="AA5652"/>
      <c r="AB5652"/>
      <c r="AC5652"/>
    </row>
    <row r="5653" spans="11:29" x14ac:dyDescent="0.45">
      <c r="K5653"/>
      <c r="S5653"/>
      <c r="T5653"/>
      <c r="U5653"/>
      <c r="V5653"/>
      <c r="W5653"/>
      <c r="X5653"/>
      <c r="Y5653"/>
      <c r="Z5653"/>
      <c r="AA5653"/>
      <c r="AB5653"/>
      <c r="AC5653"/>
    </row>
    <row r="5654" spans="11:29" x14ac:dyDescent="0.45">
      <c r="K5654"/>
      <c r="S5654"/>
      <c r="T5654"/>
      <c r="U5654"/>
      <c r="V5654"/>
      <c r="W5654"/>
      <c r="X5654"/>
      <c r="Y5654"/>
      <c r="Z5654"/>
      <c r="AA5654"/>
      <c r="AB5654"/>
      <c r="AC5654"/>
    </row>
    <row r="5655" spans="11:29" x14ac:dyDescent="0.45">
      <c r="K5655"/>
      <c r="S5655"/>
      <c r="T5655"/>
      <c r="U5655"/>
      <c r="V5655"/>
      <c r="W5655"/>
      <c r="X5655"/>
      <c r="Y5655"/>
      <c r="Z5655"/>
      <c r="AA5655"/>
      <c r="AB5655"/>
      <c r="AC5655"/>
    </row>
    <row r="5656" spans="11:29" x14ac:dyDescent="0.45">
      <c r="K5656"/>
      <c r="S5656"/>
      <c r="T5656"/>
      <c r="U5656"/>
      <c r="V5656"/>
      <c r="W5656"/>
      <c r="X5656"/>
      <c r="Y5656"/>
      <c r="Z5656"/>
      <c r="AA5656"/>
      <c r="AB5656"/>
      <c r="AC5656"/>
    </row>
    <row r="5657" spans="11:29" x14ac:dyDescent="0.45">
      <c r="K5657"/>
      <c r="S5657"/>
      <c r="T5657"/>
      <c r="U5657"/>
      <c r="V5657"/>
      <c r="W5657"/>
      <c r="X5657"/>
      <c r="Y5657"/>
      <c r="Z5657"/>
      <c r="AA5657"/>
      <c r="AB5657"/>
      <c r="AC5657"/>
    </row>
    <row r="5658" spans="11:29" x14ac:dyDescent="0.45">
      <c r="K5658"/>
      <c r="S5658"/>
      <c r="T5658"/>
      <c r="U5658"/>
      <c r="V5658"/>
      <c r="W5658"/>
      <c r="X5658"/>
      <c r="Y5658"/>
      <c r="Z5658"/>
      <c r="AA5658"/>
      <c r="AB5658"/>
      <c r="AC5658"/>
    </row>
    <row r="5659" spans="11:29" x14ac:dyDescent="0.45">
      <c r="K5659"/>
      <c r="S5659"/>
      <c r="T5659"/>
      <c r="U5659"/>
      <c r="V5659"/>
      <c r="W5659"/>
      <c r="X5659"/>
      <c r="Y5659"/>
      <c r="Z5659"/>
      <c r="AA5659"/>
      <c r="AB5659"/>
      <c r="AC5659"/>
    </row>
    <row r="5660" spans="11:29" x14ac:dyDescent="0.45">
      <c r="K5660"/>
      <c r="S5660"/>
      <c r="T5660"/>
      <c r="U5660"/>
      <c r="V5660"/>
      <c r="W5660"/>
      <c r="X5660"/>
      <c r="Y5660"/>
      <c r="Z5660"/>
      <c r="AA5660"/>
      <c r="AB5660"/>
      <c r="AC5660"/>
    </row>
    <row r="5661" spans="11:29" x14ac:dyDescent="0.45">
      <c r="K5661"/>
      <c r="S5661"/>
      <c r="T5661"/>
      <c r="U5661"/>
      <c r="V5661"/>
      <c r="W5661"/>
      <c r="X5661"/>
      <c r="Y5661"/>
      <c r="Z5661"/>
      <c r="AA5661"/>
      <c r="AB5661"/>
      <c r="AC5661"/>
    </row>
    <row r="5662" spans="11:29" x14ac:dyDescent="0.45">
      <c r="K5662"/>
      <c r="S5662"/>
      <c r="T5662"/>
      <c r="U5662"/>
      <c r="V5662"/>
      <c r="W5662"/>
      <c r="X5662"/>
      <c r="Y5662"/>
      <c r="Z5662"/>
      <c r="AA5662"/>
      <c r="AB5662"/>
      <c r="AC5662"/>
    </row>
    <row r="5663" spans="11:29" x14ac:dyDescent="0.45">
      <c r="K5663"/>
      <c r="S5663"/>
      <c r="T5663"/>
      <c r="U5663"/>
      <c r="V5663"/>
      <c r="W5663"/>
      <c r="X5663"/>
      <c r="Y5663"/>
      <c r="Z5663"/>
      <c r="AA5663"/>
      <c r="AB5663"/>
      <c r="AC5663"/>
    </row>
    <row r="5664" spans="11:29" x14ac:dyDescent="0.45">
      <c r="K5664"/>
      <c r="S5664"/>
      <c r="T5664"/>
      <c r="U5664"/>
      <c r="V5664"/>
      <c r="W5664"/>
      <c r="X5664"/>
      <c r="Y5664"/>
      <c r="Z5664"/>
      <c r="AA5664"/>
      <c r="AB5664"/>
      <c r="AC5664"/>
    </row>
    <row r="5665" spans="11:29" x14ac:dyDescent="0.45">
      <c r="K5665"/>
      <c r="S5665"/>
      <c r="T5665"/>
      <c r="U5665"/>
      <c r="V5665"/>
      <c r="W5665"/>
      <c r="X5665"/>
      <c r="Y5665"/>
      <c r="Z5665"/>
      <c r="AA5665"/>
      <c r="AB5665"/>
      <c r="AC5665"/>
    </row>
    <row r="5666" spans="11:29" x14ac:dyDescent="0.45">
      <c r="K5666"/>
      <c r="S5666"/>
      <c r="T5666"/>
      <c r="U5666"/>
      <c r="V5666"/>
      <c r="W5666"/>
      <c r="X5666"/>
      <c r="Y5666"/>
      <c r="Z5666"/>
      <c r="AA5666"/>
      <c r="AB5666"/>
      <c r="AC5666"/>
    </row>
    <row r="5667" spans="11:29" x14ac:dyDescent="0.45">
      <c r="K5667"/>
      <c r="S5667"/>
      <c r="T5667"/>
      <c r="U5667"/>
      <c r="V5667"/>
      <c r="W5667"/>
      <c r="X5667"/>
      <c r="Y5667"/>
      <c r="Z5667"/>
      <c r="AA5667"/>
      <c r="AB5667"/>
      <c r="AC5667"/>
    </row>
    <row r="5668" spans="11:29" x14ac:dyDescent="0.45">
      <c r="K5668"/>
      <c r="S5668"/>
      <c r="T5668"/>
      <c r="U5668"/>
      <c r="V5668"/>
      <c r="W5668"/>
      <c r="X5668"/>
      <c r="Y5668"/>
      <c r="Z5668"/>
      <c r="AA5668"/>
      <c r="AB5668"/>
      <c r="AC5668"/>
    </row>
    <row r="5669" spans="11:29" x14ac:dyDescent="0.45">
      <c r="K5669"/>
      <c r="S5669"/>
      <c r="T5669"/>
      <c r="U5669"/>
      <c r="V5669"/>
      <c r="W5669"/>
      <c r="X5669"/>
      <c r="Y5669"/>
      <c r="Z5669"/>
      <c r="AA5669"/>
      <c r="AB5669"/>
      <c r="AC5669"/>
    </row>
    <row r="5670" spans="11:29" x14ac:dyDescent="0.45">
      <c r="K5670"/>
      <c r="S5670"/>
      <c r="T5670"/>
      <c r="U5670"/>
      <c r="V5670"/>
      <c r="W5670"/>
      <c r="X5670"/>
      <c r="Y5670"/>
      <c r="Z5670"/>
      <c r="AA5670"/>
      <c r="AB5670"/>
      <c r="AC5670"/>
    </row>
    <row r="5671" spans="11:29" x14ac:dyDescent="0.45">
      <c r="K5671"/>
      <c r="S5671"/>
      <c r="T5671"/>
      <c r="U5671"/>
      <c r="V5671"/>
      <c r="W5671"/>
      <c r="X5671"/>
      <c r="Y5671"/>
      <c r="Z5671"/>
      <c r="AA5671"/>
      <c r="AB5671"/>
      <c r="AC5671"/>
    </row>
    <row r="5672" spans="11:29" x14ac:dyDescent="0.45">
      <c r="K5672"/>
      <c r="S5672"/>
      <c r="T5672"/>
      <c r="U5672"/>
      <c r="V5672"/>
      <c r="W5672"/>
      <c r="X5672"/>
      <c r="Y5672"/>
      <c r="Z5672"/>
      <c r="AA5672"/>
      <c r="AB5672"/>
      <c r="AC5672"/>
    </row>
    <row r="5673" spans="11:29" x14ac:dyDescent="0.45">
      <c r="K5673"/>
      <c r="S5673"/>
      <c r="T5673"/>
      <c r="U5673"/>
      <c r="V5673"/>
      <c r="W5673"/>
      <c r="X5673"/>
      <c r="Y5673"/>
      <c r="Z5673"/>
      <c r="AA5673"/>
      <c r="AB5673"/>
      <c r="AC5673"/>
    </row>
    <row r="5674" spans="11:29" x14ac:dyDescent="0.45">
      <c r="K5674"/>
      <c r="S5674"/>
      <c r="T5674"/>
      <c r="U5674"/>
      <c r="V5674"/>
      <c r="W5674"/>
      <c r="X5674"/>
      <c r="Y5674"/>
      <c r="Z5674"/>
      <c r="AA5674"/>
      <c r="AB5674"/>
      <c r="AC5674"/>
    </row>
    <row r="5675" spans="11:29" x14ac:dyDescent="0.45">
      <c r="K5675"/>
      <c r="S5675"/>
      <c r="T5675"/>
      <c r="U5675"/>
      <c r="V5675"/>
      <c r="W5675"/>
      <c r="X5675"/>
      <c r="Y5675"/>
      <c r="Z5675"/>
      <c r="AA5675"/>
      <c r="AB5675"/>
      <c r="AC5675"/>
    </row>
    <row r="5676" spans="11:29" x14ac:dyDescent="0.45">
      <c r="K5676"/>
      <c r="S5676"/>
      <c r="T5676"/>
      <c r="U5676"/>
      <c r="V5676"/>
      <c r="W5676"/>
      <c r="X5676"/>
      <c r="Y5676"/>
      <c r="Z5676"/>
      <c r="AA5676"/>
      <c r="AB5676"/>
      <c r="AC5676"/>
    </row>
    <row r="5677" spans="11:29" x14ac:dyDescent="0.45">
      <c r="K5677"/>
      <c r="S5677"/>
      <c r="T5677"/>
      <c r="U5677"/>
      <c r="V5677"/>
      <c r="W5677"/>
      <c r="X5677"/>
      <c r="Y5677"/>
      <c r="Z5677"/>
      <c r="AA5677"/>
      <c r="AB5677"/>
      <c r="AC5677"/>
    </row>
    <row r="5678" spans="11:29" x14ac:dyDescent="0.45">
      <c r="K5678"/>
      <c r="S5678"/>
      <c r="T5678"/>
      <c r="U5678"/>
      <c r="V5678"/>
      <c r="W5678"/>
      <c r="X5678"/>
      <c r="Y5678"/>
      <c r="Z5678"/>
      <c r="AA5678"/>
      <c r="AB5678"/>
      <c r="AC5678"/>
    </row>
    <row r="5679" spans="11:29" x14ac:dyDescent="0.45">
      <c r="K5679"/>
      <c r="S5679"/>
      <c r="T5679"/>
      <c r="U5679"/>
      <c r="V5679"/>
      <c r="W5679"/>
      <c r="X5679"/>
      <c r="Y5679"/>
      <c r="Z5679"/>
      <c r="AA5679"/>
      <c r="AB5679"/>
      <c r="AC5679"/>
    </row>
    <row r="5680" spans="11:29" x14ac:dyDescent="0.45">
      <c r="K5680"/>
      <c r="S5680"/>
      <c r="T5680"/>
      <c r="U5680"/>
      <c r="V5680"/>
      <c r="W5680"/>
      <c r="X5680"/>
      <c r="Y5680"/>
      <c r="Z5680"/>
      <c r="AA5680"/>
      <c r="AB5680"/>
      <c r="AC5680"/>
    </row>
    <row r="5681" spans="11:29" x14ac:dyDescent="0.45">
      <c r="K5681"/>
      <c r="S5681"/>
      <c r="T5681"/>
      <c r="U5681"/>
      <c r="V5681"/>
      <c r="W5681"/>
      <c r="X5681"/>
      <c r="Y5681"/>
      <c r="Z5681"/>
      <c r="AA5681"/>
      <c r="AB5681"/>
      <c r="AC5681"/>
    </row>
    <row r="5682" spans="11:29" x14ac:dyDescent="0.45">
      <c r="K5682"/>
      <c r="S5682"/>
      <c r="T5682"/>
      <c r="U5682"/>
      <c r="V5682"/>
      <c r="W5682"/>
      <c r="X5682"/>
      <c r="Y5682"/>
      <c r="Z5682"/>
      <c r="AA5682"/>
      <c r="AB5682"/>
      <c r="AC5682"/>
    </row>
    <row r="5683" spans="11:29" x14ac:dyDescent="0.45">
      <c r="K5683"/>
      <c r="S5683"/>
      <c r="T5683"/>
      <c r="U5683"/>
      <c r="V5683"/>
      <c r="W5683"/>
      <c r="X5683"/>
      <c r="Y5683"/>
      <c r="Z5683"/>
      <c r="AA5683"/>
      <c r="AB5683"/>
      <c r="AC5683"/>
    </row>
    <row r="5684" spans="11:29" x14ac:dyDescent="0.45">
      <c r="K5684"/>
      <c r="S5684"/>
      <c r="T5684"/>
      <c r="U5684"/>
      <c r="V5684"/>
      <c r="W5684"/>
      <c r="X5684"/>
      <c r="Y5684"/>
      <c r="Z5684"/>
      <c r="AA5684"/>
      <c r="AB5684"/>
      <c r="AC5684"/>
    </row>
    <row r="5685" spans="11:29" x14ac:dyDescent="0.45">
      <c r="K5685"/>
      <c r="S5685"/>
      <c r="T5685"/>
      <c r="U5685"/>
      <c r="V5685"/>
      <c r="W5685"/>
      <c r="X5685"/>
      <c r="Y5685"/>
      <c r="Z5685"/>
      <c r="AA5685"/>
      <c r="AB5685"/>
      <c r="AC5685"/>
    </row>
    <row r="5686" spans="11:29" x14ac:dyDescent="0.45">
      <c r="K5686"/>
      <c r="S5686"/>
      <c r="T5686"/>
      <c r="U5686"/>
      <c r="V5686"/>
      <c r="W5686"/>
      <c r="X5686"/>
      <c r="Y5686"/>
      <c r="Z5686"/>
      <c r="AA5686"/>
      <c r="AB5686"/>
      <c r="AC5686"/>
    </row>
    <row r="5687" spans="11:29" x14ac:dyDescent="0.45">
      <c r="K5687"/>
      <c r="S5687"/>
      <c r="T5687"/>
      <c r="U5687"/>
      <c r="V5687"/>
      <c r="W5687"/>
      <c r="X5687"/>
      <c r="Y5687"/>
      <c r="Z5687"/>
      <c r="AA5687"/>
      <c r="AB5687"/>
      <c r="AC5687"/>
    </row>
    <row r="5688" spans="11:29" x14ac:dyDescent="0.45">
      <c r="K5688"/>
      <c r="S5688"/>
      <c r="T5688"/>
      <c r="U5688"/>
      <c r="V5688"/>
      <c r="W5688"/>
      <c r="X5688"/>
      <c r="Y5688"/>
      <c r="Z5688"/>
      <c r="AA5688"/>
      <c r="AB5688"/>
      <c r="AC5688"/>
    </row>
    <row r="5689" spans="11:29" x14ac:dyDescent="0.45">
      <c r="K5689"/>
      <c r="S5689"/>
      <c r="T5689"/>
      <c r="U5689"/>
      <c r="V5689"/>
      <c r="W5689"/>
      <c r="X5689"/>
      <c r="Y5689"/>
      <c r="Z5689"/>
      <c r="AA5689"/>
      <c r="AB5689"/>
      <c r="AC5689"/>
    </row>
    <row r="5690" spans="11:29" x14ac:dyDescent="0.45">
      <c r="K5690"/>
      <c r="S5690"/>
      <c r="T5690"/>
      <c r="U5690"/>
      <c r="V5690"/>
      <c r="W5690"/>
      <c r="X5690"/>
      <c r="Y5690"/>
      <c r="Z5690"/>
      <c r="AA5690"/>
      <c r="AB5690"/>
      <c r="AC5690"/>
    </row>
    <row r="5691" spans="11:29" x14ac:dyDescent="0.45">
      <c r="K5691"/>
      <c r="S5691"/>
      <c r="T5691"/>
      <c r="U5691"/>
      <c r="V5691"/>
      <c r="W5691"/>
      <c r="X5691"/>
      <c r="Y5691"/>
      <c r="Z5691"/>
      <c r="AA5691"/>
      <c r="AB5691"/>
      <c r="AC5691"/>
    </row>
    <row r="5692" spans="11:29" x14ac:dyDescent="0.45">
      <c r="K5692"/>
      <c r="S5692"/>
      <c r="T5692"/>
      <c r="U5692"/>
      <c r="V5692"/>
      <c r="W5692"/>
      <c r="X5692"/>
      <c r="Y5692"/>
      <c r="Z5692"/>
      <c r="AA5692"/>
      <c r="AB5692"/>
      <c r="AC5692"/>
    </row>
    <row r="5693" spans="11:29" x14ac:dyDescent="0.45">
      <c r="K5693"/>
      <c r="S5693"/>
      <c r="T5693"/>
      <c r="U5693"/>
      <c r="V5693"/>
      <c r="W5693"/>
      <c r="X5693"/>
      <c r="Y5693"/>
      <c r="Z5693"/>
      <c r="AA5693"/>
      <c r="AB5693"/>
      <c r="AC5693"/>
    </row>
    <row r="5694" spans="11:29" x14ac:dyDescent="0.45">
      <c r="K5694"/>
      <c r="S5694"/>
      <c r="T5694"/>
      <c r="U5694"/>
      <c r="V5694"/>
      <c r="W5694"/>
      <c r="X5694"/>
      <c r="Y5694"/>
      <c r="Z5694"/>
      <c r="AA5694"/>
      <c r="AB5694"/>
      <c r="AC5694"/>
    </row>
    <row r="5695" spans="11:29" x14ac:dyDescent="0.45">
      <c r="K5695"/>
      <c r="S5695"/>
      <c r="T5695"/>
      <c r="U5695"/>
      <c r="V5695"/>
      <c r="W5695"/>
      <c r="X5695"/>
      <c r="Y5695"/>
      <c r="Z5695"/>
      <c r="AA5695"/>
      <c r="AB5695"/>
      <c r="AC5695"/>
    </row>
    <row r="5696" spans="11:29" x14ac:dyDescent="0.45">
      <c r="K5696"/>
      <c r="S5696"/>
      <c r="T5696"/>
      <c r="U5696"/>
      <c r="V5696"/>
      <c r="W5696"/>
      <c r="X5696"/>
      <c r="Y5696"/>
      <c r="Z5696"/>
      <c r="AA5696"/>
      <c r="AB5696"/>
      <c r="AC5696"/>
    </row>
    <row r="5697" spans="11:29" x14ac:dyDescent="0.45">
      <c r="K5697"/>
      <c r="S5697"/>
      <c r="T5697"/>
      <c r="U5697"/>
      <c r="V5697"/>
      <c r="W5697"/>
      <c r="X5697"/>
      <c r="Y5697"/>
      <c r="Z5697"/>
      <c r="AA5697"/>
      <c r="AB5697"/>
      <c r="AC5697"/>
    </row>
    <row r="5698" spans="11:29" x14ac:dyDescent="0.45">
      <c r="K5698"/>
      <c r="S5698"/>
      <c r="T5698"/>
      <c r="U5698"/>
      <c r="V5698"/>
      <c r="W5698"/>
      <c r="X5698"/>
      <c r="Y5698"/>
      <c r="Z5698"/>
      <c r="AA5698"/>
      <c r="AB5698"/>
      <c r="AC5698"/>
    </row>
    <row r="5699" spans="11:29" x14ac:dyDescent="0.45">
      <c r="K5699"/>
      <c r="S5699"/>
      <c r="T5699"/>
      <c r="U5699"/>
      <c r="V5699"/>
      <c r="W5699"/>
      <c r="X5699"/>
      <c r="Y5699"/>
      <c r="Z5699"/>
      <c r="AA5699"/>
      <c r="AB5699"/>
      <c r="AC5699"/>
    </row>
    <row r="5700" spans="11:29" x14ac:dyDescent="0.45">
      <c r="K5700"/>
      <c r="S5700"/>
      <c r="T5700"/>
      <c r="U5700"/>
      <c r="V5700"/>
      <c r="W5700"/>
      <c r="X5700"/>
      <c r="Y5700"/>
      <c r="Z5700"/>
      <c r="AA5700"/>
      <c r="AB5700"/>
      <c r="AC5700"/>
    </row>
    <row r="5701" spans="11:29" x14ac:dyDescent="0.45">
      <c r="K5701"/>
      <c r="S5701"/>
      <c r="T5701"/>
      <c r="U5701"/>
      <c r="V5701"/>
      <c r="W5701"/>
      <c r="X5701"/>
      <c r="Y5701"/>
      <c r="Z5701"/>
      <c r="AA5701"/>
      <c r="AB5701"/>
      <c r="AC5701"/>
    </row>
    <row r="5702" spans="11:29" x14ac:dyDescent="0.45">
      <c r="K5702"/>
      <c r="S5702"/>
      <c r="T5702"/>
      <c r="U5702"/>
      <c r="V5702"/>
      <c r="W5702"/>
      <c r="X5702"/>
      <c r="Y5702"/>
      <c r="Z5702"/>
      <c r="AA5702"/>
      <c r="AB5702"/>
      <c r="AC5702"/>
    </row>
    <row r="5703" spans="11:29" x14ac:dyDescent="0.45">
      <c r="K5703"/>
      <c r="S5703"/>
      <c r="T5703"/>
      <c r="U5703"/>
      <c r="V5703"/>
      <c r="W5703"/>
      <c r="X5703"/>
      <c r="Y5703"/>
      <c r="Z5703"/>
      <c r="AA5703"/>
      <c r="AB5703"/>
      <c r="AC5703"/>
    </row>
    <row r="5704" spans="11:29" x14ac:dyDescent="0.45">
      <c r="K5704"/>
      <c r="S5704"/>
      <c r="T5704"/>
      <c r="U5704"/>
      <c r="V5704"/>
      <c r="W5704"/>
      <c r="X5704"/>
      <c r="Y5704"/>
      <c r="Z5704"/>
      <c r="AA5704"/>
      <c r="AB5704"/>
      <c r="AC5704"/>
    </row>
    <row r="5705" spans="11:29" x14ac:dyDescent="0.45">
      <c r="K5705"/>
      <c r="S5705"/>
      <c r="T5705"/>
      <c r="U5705"/>
      <c r="V5705"/>
      <c r="W5705"/>
      <c r="X5705"/>
      <c r="Y5705"/>
      <c r="Z5705"/>
      <c r="AA5705"/>
      <c r="AB5705"/>
      <c r="AC5705"/>
    </row>
    <row r="5706" spans="11:29" x14ac:dyDescent="0.45">
      <c r="K5706"/>
      <c r="S5706"/>
      <c r="T5706"/>
      <c r="U5706"/>
      <c r="V5706"/>
      <c r="W5706"/>
      <c r="X5706"/>
      <c r="Y5706"/>
      <c r="Z5706"/>
      <c r="AA5706"/>
      <c r="AB5706"/>
      <c r="AC5706"/>
    </row>
    <row r="5707" spans="11:29" x14ac:dyDescent="0.45">
      <c r="K5707"/>
      <c r="S5707"/>
      <c r="T5707"/>
      <c r="U5707"/>
      <c r="V5707"/>
      <c r="W5707"/>
      <c r="X5707"/>
      <c r="Y5707"/>
      <c r="Z5707"/>
      <c r="AA5707"/>
      <c r="AB5707"/>
      <c r="AC5707"/>
    </row>
    <row r="5708" spans="11:29" x14ac:dyDescent="0.45">
      <c r="K5708"/>
      <c r="S5708"/>
      <c r="T5708"/>
      <c r="U5708"/>
      <c r="V5708"/>
      <c r="W5708"/>
      <c r="X5708"/>
      <c r="Y5708"/>
      <c r="Z5708"/>
      <c r="AA5708"/>
      <c r="AB5708"/>
      <c r="AC5708"/>
    </row>
    <row r="5709" spans="11:29" x14ac:dyDescent="0.45">
      <c r="K5709"/>
      <c r="S5709"/>
      <c r="T5709"/>
      <c r="U5709"/>
      <c r="V5709"/>
      <c r="W5709"/>
      <c r="X5709"/>
      <c r="Y5709"/>
      <c r="Z5709"/>
      <c r="AA5709"/>
      <c r="AB5709"/>
      <c r="AC5709"/>
    </row>
    <row r="5710" spans="11:29" x14ac:dyDescent="0.45">
      <c r="K5710"/>
      <c r="S5710"/>
      <c r="T5710"/>
      <c r="U5710"/>
      <c r="V5710"/>
      <c r="W5710"/>
      <c r="X5710"/>
      <c r="Y5710"/>
      <c r="Z5710"/>
      <c r="AA5710"/>
      <c r="AB5710"/>
      <c r="AC5710"/>
    </row>
    <row r="5711" spans="11:29" x14ac:dyDescent="0.45">
      <c r="K5711"/>
      <c r="S5711"/>
      <c r="T5711"/>
      <c r="U5711"/>
      <c r="V5711"/>
      <c r="W5711"/>
      <c r="X5711"/>
      <c r="Y5711"/>
      <c r="Z5711"/>
      <c r="AA5711"/>
      <c r="AB5711"/>
      <c r="AC5711"/>
    </row>
    <row r="5712" spans="11:29" x14ac:dyDescent="0.45">
      <c r="K5712"/>
      <c r="S5712"/>
      <c r="T5712"/>
      <c r="U5712"/>
      <c r="V5712"/>
      <c r="W5712"/>
      <c r="X5712"/>
      <c r="Y5712"/>
      <c r="Z5712"/>
      <c r="AA5712"/>
      <c r="AB5712"/>
      <c r="AC5712"/>
    </row>
    <row r="5713" spans="11:29" x14ac:dyDescent="0.45">
      <c r="K5713"/>
      <c r="S5713"/>
      <c r="T5713"/>
      <c r="U5713"/>
      <c r="V5713"/>
      <c r="W5713"/>
      <c r="X5713"/>
      <c r="Y5713"/>
      <c r="Z5713"/>
      <c r="AA5713"/>
      <c r="AB5713"/>
      <c r="AC5713"/>
    </row>
    <row r="5714" spans="11:29" x14ac:dyDescent="0.45">
      <c r="K5714"/>
      <c r="S5714"/>
      <c r="T5714"/>
      <c r="U5714"/>
      <c r="V5714"/>
      <c r="W5714"/>
      <c r="X5714"/>
      <c r="Y5714"/>
      <c r="Z5714"/>
      <c r="AA5714"/>
      <c r="AB5714"/>
      <c r="AC5714"/>
    </row>
    <row r="5715" spans="11:29" x14ac:dyDescent="0.45">
      <c r="K5715"/>
      <c r="S5715"/>
      <c r="T5715"/>
      <c r="U5715"/>
      <c r="V5715"/>
      <c r="W5715"/>
      <c r="X5715"/>
      <c r="Y5715"/>
      <c r="Z5715"/>
      <c r="AA5715"/>
      <c r="AB5715"/>
      <c r="AC5715"/>
    </row>
    <row r="5716" spans="11:29" x14ac:dyDescent="0.45">
      <c r="K5716"/>
      <c r="S5716"/>
      <c r="T5716"/>
      <c r="U5716"/>
      <c r="V5716"/>
      <c r="W5716"/>
      <c r="X5716"/>
      <c r="Y5716"/>
      <c r="Z5716"/>
      <c r="AA5716"/>
      <c r="AB5716"/>
      <c r="AC5716"/>
    </row>
    <row r="5717" spans="11:29" x14ac:dyDescent="0.45">
      <c r="K5717"/>
      <c r="S5717"/>
      <c r="T5717"/>
      <c r="U5717"/>
      <c r="V5717"/>
      <c r="W5717"/>
      <c r="X5717"/>
      <c r="Y5717"/>
      <c r="Z5717"/>
      <c r="AA5717"/>
      <c r="AB5717"/>
      <c r="AC5717"/>
    </row>
    <row r="5718" spans="11:29" x14ac:dyDescent="0.45">
      <c r="K5718"/>
      <c r="S5718"/>
      <c r="T5718"/>
      <c r="U5718"/>
      <c r="V5718"/>
      <c r="W5718"/>
      <c r="X5718"/>
      <c r="Y5718"/>
      <c r="Z5718"/>
      <c r="AA5718"/>
      <c r="AB5718"/>
      <c r="AC5718"/>
    </row>
    <row r="5719" spans="11:29" x14ac:dyDescent="0.45">
      <c r="K5719"/>
      <c r="S5719"/>
      <c r="T5719"/>
      <c r="U5719"/>
      <c r="V5719"/>
      <c r="W5719"/>
      <c r="X5719"/>
      <c r="Y5719"/>
      <c r="Z5719"/>
      <c r="AA5719"/>
      <c r="AB5719"/>
      <c r="AC5719"/>
    </row>
    <row r="5720" spans="11:29" x14ac:dyDescent="0.45">
      <c r="K5720"/>
      <c r="S5720"/>
      <c r="T5720"/>
      <c r="U5720"/>
      <c r="V5720"/>
      <c r="W5720"/>
      <c r="X5720"/>
      <c r="Y5720"/>
      <c r="Z5720"/>
      <c r="AA5720"/>
      <c r="AB5720"/>
      <c r="AC5720"/>
    </row>
    <row r="5721" spans="11:29" x14ac:dyDescent="0.45">
      <c r="K5721"/>
      <c r="S5721"/>
      <c r="T5721"/>
      <c r="U5721"/>
      <c r="V5721"/>
      <c r="W5721"/>
      <c r="X5721"/>
      <c r="Y5721"/>
      <c r="Z5721"/>
      <c r="AA5721"/>
      <c r="AB5721"/>
      <c r="AC5721"/>
    </row>
    <row r="5722" spans="11:29" x14ac:dyDescent="0.45">
      <c r="K5722"/>
      <c r="S5722"/>
      <c r="T5722"/>
      <c r="U5722"/>
      <c r="V5722"/>
      <c r="W5722"/>
      <c r="X5722"/>
      <c r="Y5722"/>
      <c r="Z5722"/>
      <c r="AA5722"/>
      <c r="AB5722"/>
      <c r="AC5722"/>
    </row>
    <row r="5723" spans="11:29" x14ac:dyDescent="0.45">
      <c r="K5723"/>
      <c r="S5723"/>
      <c r="T5723"/>
      <c r="U5723"/>
      <c r="V5723"/>
      <c r="W5723"/>
      <c r="X5723"/>
      <c r="Y5723"/>
      <c r="Z5723"/>
      <c r="AA5723"/>
      <c r="AB5723"/>
      <c r="AC5723"/>
    </row>
    <row r="5724" spans="11:29" x14ac:dyDescent="0.45">
      <c r="K5724"/>
      <c r="S5724"/>
      <c r="T5724"/>
      <c r="U5724"/>
      <c r="V5724"/>
      <c r="W5724"/>
      <c r="X5724"/>
      <c r="Y5724"/>
      <c r="Z5724"/>
      <c r="AA5724"/>
      <c r="AB5724"/>
      <c r="AC5724"/>
    </row>
    <row r="5725" spans="11:29" x14ac:dyDescent="0.45">
      <c r="K5725"/>
      <c r="S5725"/>
      <c r="T5725"/>
      <c r="U5725"/>
      <c r="V5725"/>
      <c r="W5725"/>
      <c r="X5725"/>
      <c r="Y5725"/>
      <c r="Z5725"/>
      <c r="AA5725"/>
      <c r="AB5725"/>
      <c r="AC5725"/>
    </row>
    <row r="5726" spans="11:29" x14ac:dyDescent="0.45">
      <c r="K5726"/>
      <c r="S5726"/>
      <c r="T5726"/>
      <c r="U5726"/>
      <c r="V5726"/>
      <c r="W5726"/>
      <c r="X5726"/>
      <c r="Y5726"/>
      <c r="Z5726"/>
      <c r="AA5726"/>
      <c r="AB5726"/>
      <c r="AC5726"/>
    </row>
    <row r="5727" spans="11:29" x14ac:dyDescent="0.45">
      <c r="K5727"/>
      <c r="S5727"/>
      <c r="T5727"/>
      <c r="U5727"/>
      <c r="V5727"/>
      <c r="W5727"/>
      <c r="X5727"/>
      <c r="Y5727"/>
      <c r="Z5727"/>
      <c r="AA5727"/>
      <c r="AB5727"/>
      <c r="AC5727"/>
    </row>
    <row r="5728" spans="11:29" x14ac:dyDescent="0.45">
      <c r="K5728"/>
      <c r="S5728"/>
      <c r="T5728"/>
      <c r="U5728"/>
      <c r="V5728"/>
      <c r="W5728"/>
      <c r="X5728"/>
      <c r="Y5728"/>
      <c r="Z5728"/>
      <c r="AA5728"/>
      <c r="AB5728"/>
      <c r="AC5728"/>
    </row>
    <row r="5729" spans="11:29" x14ac:dyDescent="0.45">
      <c r="K5729"/>
      <c r="S5729"/>
      <c r="T5729"/>
      <c r="U5729"/>
      <c r="V5729"/>
      <c r="W5729"/>
      <c r="X5729"/>
      <c r="Y5729"/>
      <c r="Z5729"/>
      <c r="AA5729"/>
      <c r="AB5729"/>
      <c r="AC5729"/>
    </row>
    <row r="5730" spans="11:29" x14ac:dyDescent="0.45">
      <c r="K5730"/>
      <c r="S5730"/>
      <c r="T5730"/>
      <c r="U5730"/>
      <c r="V5730"/>
      <c r="W5730"/>
      <c r="X5730"/>
      <c r="Y5730"/>
      <c r="Z5730"/>
      <c r="AA5730"/>
      <c r="AB5730"/>
      <c r="AC5730"/>
    </row>
    <row r="5731" spans="11:29" x14ac:dyDescent="0.45">
      <c r="K5731"/>
      <c r="S5731"/>
      <c r="T5731"/>
      <c r="U5731"/>
      <c r="V5731"/>
      <c r="W5731"/>
      <c r="X5731"/>
      <c r="Y5731"/>
      <c r="Z5731"/>
      <c r="AA5731"/>
      <c r="AB5731"/>
      <c r="AC5731"/>
    </row>
    <row r="5732" spans="11:29" x14ac:dyDescent="0.45">
      <c r="K5732"/>
      <c r="S5732"/>
      <c r="T5732"/>
      <c r="U5732"/>
      <c r="V5732"/>
      <c r="W5732"/>
      <c r="X5732"/>
      <c r="Y5732"/>
      <c r="Z5732"/>
      <c r="AA5732"/>
      <c r="AB5732"/>
      <c r="AC5732"/>
    </row>
    <row r="5733" spans="11:29" x14ac:dyDescent="0.45">
      <c r="K5733"/>
      <c r="S5733"/>
      <c r="T5733"/>
      <c r="U5733"/>
      <c r="V5733"/>
      <c r="W5733"/>
      <c r="X5733"/>
      <c r="Y5733"/>
      <c r="Z5733"/>
      <c r="AA5733"/>
      <c r="AB5733"/>
      <c r="AC5733"/>
    </row>
    <row r="5734" spans="11:29" x14ac:dyDescent="0.45">
      <c r="K5734"/>
      <c r="S5734"/>
      <c r="T5734"/>
      <c r="U5734"/>
      <c r="V5734"/>
      <c r="W5734"/>
      <c r="X5734"/>
      <c r="Y5734"/>
      <c r="Z5734"/>
      <c r="AA5734"/>
      <c r="AB5734"/>
      <c r="AC5734"/>
    </row>
    <row r="5735" spans="11:29" x14ac:dyDescent="0.45">
      <c r="K5735"/>
      <c r="S5735"/>
      <c r="T5735"/>
      <c r="U5735"/>
      <c r="V5735"/>
      <c r="W5735"/>
      <c r="X5735"/>
      <c r="Y5735"/>
      <c r="Z5735"/>
      <c r="AA5735"/>
      <c r="AB5735"/>
      <c r="AC5735"/>
    </row>
    <row r="5736" spans="11:29" x14ac:dyDescent="0.45">
      <c r="K5736"/>
      <c r="S5736"/>
      <c r="T5736"/>
      <c r="U5736"/>
      <c r="V5736"/>
      <c r="W5736"/>
      <c r="X5736"/>
      <c r="Y5736"/>
      <c r="Z5736"/>
      <c r="AA5736"/>
      <c r="AB5736"/>
      <c r="AC5736"/>
    </row>
    <row r="5737" spans="11:29" x14ac:dyDescent="0.45">
      <c r="K5737"/>
      <c r="S5737"/>
      <c r="T5737"/>
      <c r="U5737"/>
      <c r="V5737"/>
      <c r="W5737"/>
      <c r="X5737"/>
      <c r="Y5737"/>
      <c r="Z5737"/>
      <c r="AA5737"/>
      <c r="AB5737"/>
      <c r="AC5737"/>
    </row>
    <row r="5738" spans="11:29" x14ac:dyDescent="0.45">
      <c r="K5738"/>
      <c r="S5738"/>
      <c r="T5738"/>
      <c r="U5738"/>
      <c r="V5738"/>
      <c r="W5738"/>
      <c r="X5738"/>
      <c r="Y5738"/>
      <c r="Z5738"/>
      <c r="AA5738"/>
      <c r="AB5738"/>
      <c r="AC5738"/>
    </row>
    <row r="5739" spans="11:29" x14ac:dyDescent="0.45">
      <c r="K5739"/>
      <c r="S5739"/>
      <c r="T5739"/>
      <c r="U5739"/>
      <c r="V5739"/>
      <c r="W5739"/>
      <c r="X5739"/>
      <c r="Y5739"/>
      <c r="Z5739"/>
      <c r="AA5739"/>
      <c r="AB5739"/>
      <c r="AC5739"/>
    </row>
    <row r="5740" spans="11:29" x14ac:dyDescent="0.45">
      <c r="K5740"/>
      <c r="S5740"/>
      <c r="T5740"/>
      <c r="U5740"/>
      <c r="V5740"/>
      <c r="W5740"/>
      <c r="X5740"/>
      <c r="Y5740"/>
      <c r="Z5740"/>
      <c r="AA5740"/>
      <c r="AB5740"/>
      <c r="AC5740"/>
    </row>
    <row r="5741" spans="11:29" x14ac:dyDescent="0.45">
      <c r="K5741"/>
      <c r="S5741"/>
      <c r="T5741"/>
      <c r="U5741"/>
      <c r="V5741"/>
      <c r="W5741"/>
      <c r="X5741"/>
      <c r="Y5741"/>
      <c r="Z5741"/>
      <c r="AA5741"/>
      <c r="AB5741"/>
      <c r="AC5741"/>
    </row>
    <row r="5742" spans="11:29" x14ac:dyDescent="0.45">
      <c r="K5742"/>
      <c r="S5742"/>
      <c r="T5742"/>
      <c r="U5742"/>
      <c r="V5742"/>
      <c r="W5742"/>
      <c r="X5742"/>
      <c r="Y5742"/>
      <c r="Z5742"/>
      <c r="AA5742"/>
      <c r="AB5742"/>
      <c r="AC5742"/>
    </row>
    <row r="5743" spans="11:29" x14ac:dyDescent="0.45">
      <c r="K5743"/>
      <c r="S5743"/>
      <c r="T5743"/>
      <c r="U5743"/>
      <c r="V5743"/>
      <c r="W5743"/>
      <c r="X5743"/>
      <c r="Y5743"/>
      <c r="Z5743"/>
      <c r="AA5743"/>
      <c r="AB5743"/>
      <c r="AC5743"/>
    </row>
    <row r="5744" spans="11:29" x14ac:dyDescent="0.45">
      <c r="K5744"/>
      <c r="S5744"/>
      <c r="T5744"/>
      <c r="U5744"/>
      <c r="V5744"/>
      <c r="W5744"/>
      <c r="X5744"/>
      <c r="Y5744"/>
      <c r="Z5744"/>
      <c r="AA5744"/>
      <c r="AB5744"/>
      <c r="AC5744"/>
    </row>
    <row r="5745" spans="11:29" x14ac:dyDescent="0.45">
      <c r="K5745"/>
      <c r="S5745"/>
      <c r="T5745"/>
      <c r="U5745"/>
      <c r="V5745"/>
      <c r="W5745"/>
      <c r="X5745"/>
      <c r="Y5745"/>
      <c r="Z5745"/>
      <c r="AA5745"/>
      <c r="AB5745"/>
      <c r="AC5745"/>
    </row>
    <row r="5746" spans="11:29" x14ac:dyDescent="0.45">
      <c r="K5746"/>
      <c r="S5746"/>
      <c r="T5746"/>
      <c r="U5746"/>
      <c r="V5746"/>
      <c r="W5746"/>
      <c r="X5746"/>
      <c r="Y5746"/>
      <c r="Z5746"/>
      <c r="AA5746"/>
      <c r="AB5746"/>
      <c r="AC5746"/>
    </row>
    <row r="5747" spans="11:29" x14ac:dyDescent="0.45">
      <c r="K5747"/>
      <c r="S5747"/>
      <c r="T5747"/>
      <c r="U5747"/>
      <c r="V5747"/>
      <c r="W5747"/>
      <c r="X5747"/>
      <c r="Y5747"/>
      <c r="Z5747"/>
      <c r="AA5747"/>
      <c r="AB5747"/>
      <c r="AC5747"/>
    </row>
    <row r="5748" spans="11:29" x14ac:dyDescent="0.45">
      <c r="K5748"/>
      <c r="S5748"/>
      <c r="T5748"/>
      <c r="U5748"/>
      <c r="V5748"/>
      <c r="W5748"/>
      <c r="X5748"/>
      <c r="Y5748"/>
      <c r="Z5748"/>
      <c r="AA5748"/>
      <c r="AB5748"/>
      <c r="AC5748"/>
    </row>
    <row r="5749" spans="11:29" x14ac:dyDescent="0.45">
      <c r="K5749"/>
      <c r="S5749"/>
      <c r="T5749"/>
      <c r="U5749"/>
      <c r="V5749"/>
      <c r="W5749"/>
      <c r="X5749"/>
      <c r="Y5749"/>
      <c r="Z5749"/>
      <c r="AA5749"/>
      <c r="AB5749"/>
      <c r="AC5749"/>
    </row>
    <row r="5750" spans="11:29" x14ac:dyDescent="0.45">
      <c r="K5750"/>
      <c r="S5750"/>
      <c r="T5750"/>
      <c r="U5750"/>
      <c r="V5750"/>
      <c r="W5750"/>
      <c r="X5750"/>
      <c r="Y5750"/>
      <c r="Z5750"/>
      <c r="AA5750"/>
      <c r="AB5750"/>
      <c r="AC5750"/>
    </row>
    <row r="5751" spans="11:29" x14ac:dyDescent="0.45">
      <c r="K5751"/>
      <c r="S5751"/>
      <c r="T5751"/>
      <c r="U5751"/>
      <c r="V5751"/>
      <c r="W5751"/>
      <c r="X5751"/>
      <c r="Y5751"/>
      <c r="Z5751"/>
      <c r="AA5751"/>
      <c r="AB5751"/>
      <c r="AC5751"/>
    </row>
    <row r="5752" spans="11:29" x14ac:dyDescent="0.45">
      <c r="K5752"/>
      <c r="S5752"/>
      <c r="T5752"/>
      <c r="U5752"/>
      <c r="V5752"/>
      <c r="W5752"/>
      <c r="X5752"/>
      <c r="Y5752"/>
      <c r="Z5752"/>
      <c r="AA5752"/>
      <c r="AB5752"/>
      <c r="AC5752"/>
    </row>
    <row r="5753" spans="11:29" x14ac:dyDescent="0.45">
      <c r="K5753"/>
      <c r="S5753"/>
      <c r="T5753"/>
      <c r="U5753"/>
      <c r="V5753"/>
      <c r="W5753"/>
      <c r="X5753"/>
      <c r="Y5753"/>
      <c r="Z5753"/>
      <c r="AA5753"/>
      <c r="AB5753"/>
      <c r="AC5753"/>
    </row>
    <row r="5754" spans="11:29" x14ac:dyDescent="0.45">
      <c r="K5754"/>
      <c r="S5754"/>
      <c r="T5754"/>
      <c r="U5754"/>
      <c r="V5754"/>
      <c r="W5754"/>
      <c r="X5754"/>
      <c r="Y5754"/>
      <c r="Z5754"/>
      <c r="AA5754"/>
      <c r="AB5754"/>
      <c r="AC5754"/>
    </row>
    <row r="5755" spans="11:29" x14ac:dyDescent="0.45">
      <c r="K5755"/>
      <c r="S5755"/>
      <c r="T5755"/>
      <c r="U5755"/>
      <c r="V5755"/>
      <c r="W5755"/>
      <c r="X5755"/>
      <c r="Y5755"/>
      <c r="Z5755"/>
      <c r="AA5755"/>
      <c r="AB5755"/>
      <c r="AC5755"/>
    </row>
    <row r="5756" spans="11:29" x14ac:dyDescent="0.45">
      <c r="K5756"/>
      <c r="S5756"/>
      <c r="T5756"/>
      <c r="U5756"/>
      <c r="V5756"/>
      <c r="W5756"/>
      <c r="X5756"/>
      <c r="Y5756"/>
      <c r="Z5756"/>
      <c r="AA5756"/>
      <c r="AB5756"/>
      <c r="AC5756"/>
    </row>
    <row r="5757" spans="11:29" x14ac:dyDescent="0.45">
      <c r="K5757"/>
      <c r="S5757"/>
      <c r="T5757"/>
      <c r="U5757"/>
      <c r="V5757"/>
      <c r="W5757"/>
      <c r="X5757"/>
      <c r="Y5757"/>
      <c r="Z5757"/>
      <c r="AA5757"/>
      <c r="AB5757"/>
      <c r="AC5757"/>
    </row>
    <row r="5758" spans="11:29" x14ac:dyDescent="0.45">
      <c r="K5758"/>
      <c r="S5758"/>
      <c r="T5758"/>
      <c r="U5758"/>
      <c r="V5758"/>
      <c r="W5758"/>
      <c r="X5758"/>
      <c r="Y5758"/>
      <c r="Z5758"/>
      <c r="AA5758"/>
      <c r="AB5758"/>
      <c r="AC5758"/>
    </row>
    <row r="5759" spans="11:29" x14ac:dyDescent="0.45">
      <c r="K5759"/>
      <c r="S5759"/>
      <c r="T5759"/>
      <c r="U5759"/>
      <c r="V5759"/>
      <c r="W5759"/>
      <c r="X5759"/>
      <c r="Y5759"/>
      <c r="Z5759"/>
      <c r="AA5759"/>
      <c r="AB5759"/>
      <c r="AC5759"/>
    </row>
    <row r="5760" spans="11:29" x14ac:dyDescent="0.45">
      <c r="K5760"/>
      <c r="S5760"/>
      <c r="T5760"/>
      <c r="U5760"/>
      <c r="V5760"/>
      <c r="W5760"/>
      <c r="X5760"/>
      <c r="Y5760"/>
      <c r="Z5760"/>
      <c r="AA5760"/>
      <c r="AB5760"/>
      <c r="AC5760"/>
    </row>
    <row r="5761" spans="11:29" x14ac:dyDescent="0.45">
      <c r="K5761"/>
      <c r="S5761"/>
      <c r="T5761"/>
      <c r="U5761"/>
      <c r="V5761"/>
      <c r="W5761"/>
      <c r="X5761"/>
      <c r="Y5761"/>
      <c r="Z5761"/>
      <c r="AA5761"/>
      <c r="AB5761"/>
      <c r="AC5761"/>
    </row>
    <row r="5762" spans="11:29" x14ac:dyDescent="0.45">
      <c r="K5762"/>
      <c r="S5762"/>
      <c r="T5762"/>
      <c r="U5762"/>
      <c r="V5762"/>
      <c r="W5762"/>
      <c r="X5762"/>
      <c r="Y5762"/>
      <c r="Z5762"/>
      <c r="AA5762"/>
      <c r="AB5762"/>
      <c r="AC5762"/>
    </row>
    <row r="5763" spans="11:29" x14ac:dyDescent="0.45">
      <c r="K5763"/>
      <c r="S5763"/>
      <c r="T5763"/>
      <c r="U5763"/>
      <c r="V5763"/>
      <c r="W5763"/>
      <c r="X5763"/>
      <c r="Y5763"/>
      <c r="Z5763"/>
      <c r="AA5763"/>
      <c r="AB5763"/>
      <c r="AC5763"/>
    </row>
    <row r="5764" spans="11:29" x14ac:dyDescent="0.45">
      <c r="K5764"/>
      <c r="S5764"/>
      <c r="T5764"/>
      <c r="U5764"/>
      <c r="V5764"/>
      <c r="W5764"/>
      <c r="X5764"/>
      <c r="Y5764"/>
      <c r="Z5764"/>
      <c r="AA5764"/>
      <c r="AB5764"/>
      <c r="AC5764"/>
    </row>
    <row r="5765" spans="11:29" x14ac:dyDescent="0.45">
      <c r="K5765"/>
      <c r="S5765"/>
      <c r="T5765"/>
      <c r="U5765"/>
      <c r="V5765"/>
      <c r="W5765"/>
      <c r="X5765"/>
      <c r="Y5765"/>
      <c r="Z5765"/>
      <c r="AA5765"/>
      <c r="AB5765"/>
      <c r="AC5765"/>
    </row>
    <row r="5766" spans="11:29" x14ac:dyDescent="0.45">
      <c r="K5766"/>
      <c r="S5766"/>
      <c r="T5766"/>
      <c r="U5766"/>
      <c r="V5766"/>
      <c r="W5766"/>
      <c r="X5766"/>
      <c r="Y5766"/>
      <c r="Z5766"/>
      <c r="AA5766"/>
      <c r="AB5766"/>
      <c r="AC5766"/>
    </row>
    <row r="5767" spans="11:29" x14ac:dyDescent="0.45">
      <c r="K5767"/>
      <c r="S5767"/>
      <c r="T5767"/>
      <c r="U5767"/>
      <c r="V5767"/>
      <c r="W5767"/>
      <c r="X5767"/>
      <c r="Y5767"/>
      <c r="Z5767"/>
      <c r="AA5767"/>
      <c r="AB5767"/>
      <c r="AC5767"/>
    </row>
    <row r="5768" spans="11:29" x14ac:dyDescent="0.45">
      <c r="K5768"/>
      <c r="S5768"/>
      <c r="T5768"/>
      <c r="U5768"/>
      <c r="V5768"/>
      <c r="W5768"/>
      <c r="X5768"/>
      <c r="Y5768"/>
      <c r="Z5768"/>
      <c r="AA5768"/>
      <c r="AB5768"/>
      <c r="AC5768"/>
    </row>
    <row r="5769" spans="11:29" x14ac:dyDescent="0.45">
      <c r="K5769"/>
      <c r="S5769"/>
      <c r="T5769"/>
      <c r="U5769"/>
      <c r="V5769"/>
      <c r="W5769"/>
      <c r="X5769"/>
      <c r="Y5769"/>
      <c r="Z5769"/>
      <c r="AA5769"/>
      <c r="AB5769"/>
      <c r="AC5769"/>
    </row>
    <row r="5770" spans="11:29" x14ac:dyDescent="0.45">
      <c r="K5770"/>
      <c r="S5770"/>
      <c r="T5770"/>
      <c r="U5770"/>
      <c r="V5770"/>
      <c r="W5770"/>
      <c r="X5770"/>
      <c r="Y5770"/>
      <c r="Z5770"/>
      <c r="AA5770"/>
      <c r="AB5770"/>
      <c r="AC5770"/>
    </row>
    <row r="5771" spans="11:29" x14ac:dyDescent="0.45">
      <c r="K5771"/>
      <c r="S5771"/>
      <c r="T5771"/>
      <c r="U5771"/>
      <c r="V5771"/>
      <c r="W5771"/>
      <c r="X5771"/>
      <c r="Y5771"/>
      <c r="Z5771"/>
      <c r="AA5771"/>
      <c r="AB5771"/>
      <c r="AC5771"/>
    </row>
    <row r="5772" spans="11:29" x14ac:dyDescent="0.45">
      <c r="K5772"/>
      <c r="S5772"/>
      <c r="T5772"/>
      <c r="U5772"/>
      <c r="V5772"/>
      <c r="W5772"/>
      <c r="X5772"/>
      <c r="Y5772"/>
      <c r="Z5772"/>
      <c r="AA5772"/>
      <c r="AB5772"/>
      <c r="AC5772"/>
    </row>
    <row r="5773" spans="11:29" x14ac:dyDescent="0.45">
      <c r="K5773"/>
      <c r="S5773"/>
      <c r="T5773"/>
      <c r="U5773"/>
      <c r="V5773"/>
      <c r="W5773"/>
      <c r="X5773"/>
      <c r="Y5773"/>
      <c r="Z5773"/>
      <c r="AA5773"/>
      <c r="AB5773"/>
      <c r="AC5773"/>
    </row>
    <row r="5774" spans="11:29" x14ac:dyDescent="0.45">
      <c r="K5774"/>
      <c r="S5774"/>
      <c r="T5774"/>
      <c r="U5774"/>
      <c r="V5774"/>
      <c r="W5774"/>
      <c r="X5774"/>
      <c r="Y5774"/>
      <c r="Z5774"/>
      <c r="AA5774"/>
      <c r="AB5774"/>
      <c r="AC5774"/>
    </row>
    <row r="5775" spans="11:29" x14ac:dyDescent="0.45">
      <c r="K5775"/>
      <c r="S5775"/>
      <c r="T5775"/>
      <c r="U5775"/>
      <c r="V5775"/>
      <c r="W5775"/>
      <c r="X5775"/>
      <c r="Y5775"/>
      <c r="Z5775"/>
      <c r="AA5775"/>
      <c r="AB5775"/>
      <c r="AC5775"/>
    </row>
    <row r="5776" spans="11:29" x14ac:dyDescent="0.45">
      <c r="K5776"/>
      <c r="S5776"/>
      <c r="T5776"/>
      <c r="U5776"/>
      <c r="V5776"/>
      <c r="W5776"/>
      <c r="X5776"/>
      <c r="Y5776"/>
      <c r="Z5776"/>
      <c r="AA5776"/>
      <c r="AB5776"/>
      <c r="AC5776"/>
    </row>
    <row r="5777" spans="11:29" x14ac:dyDescent="0.45">
      <c r="K5777"/>
      <c r="S5777"/>
      <c r="T5777"/>
      <c r="U5777"/>
      <c r="V5777"/>
      <c r="W5777"/>
      <c r="X5777"/>
      <c r="Y5777"/>
      <c r="Z5777"/>
      <c r="AA5777"/>
      <c r="AB5777"/>
      <c r="AC5777"/>
    </row>
    <row r="5778" spans="11:29" x14ac:dyDescent="0.45">
      <c r="K5778"/>
      <c r="S5778"/>
      <c r="T5778"/>
      <c r="U5778"/>
      <c r="V5778"/>
      <c r="W5778"/>
      <c r="X5778"/>
      <c r="Y5778"/>
      <c r="Z5778"/>
      <c r="AA5778"/>
      <c r="AB5778"/>
      <c r="AC5778"/>
    </row>
    <row r="5779" spans="11:29" x14ac:dyDescent="0.45">
      <c r="K5779"/>
      <c r="S5779"/>
      <c r="T5779"/>
      <c r="U5779"/>
      <c r="V5779"/>
      <c r="W5779"/>
      <c r="X5779"/>
      <c r="Y5779"/>
      <c r="Z5779"/>
      <c r="AA5779"/>
      <c r="AB5779"/>
      <c r="AC5779"/>
    </row>
    <row r="5780" spans="11:29" x14ac:dyDescent="0.45">
      <c r="K5780"/>
      <c r="S5780"/>
      <c r="T5780"/>
      <c r="U5780"/>
      <c r="V5780"/>
      <c r="W5780"/>
      <c r="X5780"/>
      <c r="Y5780"/>
      <c r="Z5780"/>
      <c r="AA5780"/>
      <c r="AB5780"/>
      <c r="AC5780"/>
    </row>
    <row r="5781" spans="11:29" x14ac:dyDescent="0.45">
      <c r="K5781"/>
      <c r="S5781"/>
      <c r="T5781"/>
      <c r="U5781"/>
      <c r="V5781"/>
      <c r="W5781"/>
      <c r="X5781"/>
      <c r="Y5781"/>
      <c r="Z5781"/>
      <c r="AA5781"/>
      <c r="AB5781"/>
      <c r="AC5781"/>
    </row>
    <row r="5782" spans="11:29" x14ac:dyDescent="0.45">
      <c r="K5782"/>
      <c r="S5782"/>
      <c r="T5782"/>
      <c r="U5782"/>
      <c r="V5782"/>
      <c r="W5782"/>
      <c r="X5782"/>
      <c r="Y5782"/>
      <c r="Z5782"/>
      <c r="AA5782"/>
      <c r="AB5782"/>
      <c r="AC5782"/>
    </row>
    <row r="5783" spans="11:29" x14ac:dyDescent="0.45">
      <c r="K5783"/>
      <c r="S5783"/>
      <c r="T5783"/>
      <c r="U5783"/>
      <c r="V5783"/>
      <c r="W5783"/>
      <c r="X5783"/>
      <c r="Y5783"/>
      <c r="Z5783"/>
      <c r="AA5783"/>
      <c r="AB5783"/>
      <c r="AC5783"/>
    </row>
    <row r="5784" spans="11:29" x14ac:dyDescent="0.45">
      <c r="K5784"/>
      <c r="S5784"/>
      <c r="T5784"/>
      <c r="U5784"/>
      <c r="V5784"/>
      <c r="W5784"/>
      <c r="X5784"/>
      <c r="Y5784"/>
      <c r="Z5784"/>
      <c r="AA5784"/>
      <c r="AB5784"/>
      <c r="AC5784"/>
    </row>
    <row r="5785" spans="11:29" x14ac:dyDescent="0.45">
      <c r="K5785"/>
      <c r="S5785"/>
      <c r="T5785"/>
      <c r="U5785"/>
      <c r="V5785"/>
      <c r="W5785"/>
      <c r="X5785"/>
      <c r="Y5785"/>
      <c r="Z5785"/>
      <c r="AA5785"/>
      <c r="AB5785"/>
      <c r="AC5785"/>
    </row>
    <row r="5786" spans="11:29" x14ac:dyDescent="0.45">
      <c r="K5786"/>
      <c r="S5786"/>
      <c r="T5786"/>
      <c r="U5786"/>
      <c r="V5786"/>
      <c r="W5786"/>
      <c r="X5786"/>
      <c r="Y5786"/>
      <c r="Z5786"/>
      <c r="AA5786"/>
      <c r="AB5786"/>
      <c r="AC5786"/>
    </row>
    <row r="5787" spans="11:29" x14ac:dyDescent="0.45">
      <c r="K5787"/>
      <c r="S5787"/>
      <c r="T5787"/>
      <c r="U5787"/>
      <c r="V5787"/>
      <c r="W5787"/>
      <c r="X5787"/>
      <c r="Y5787"/>
      <c r="Z5787"/>
      <c r="AA5787"/>
      <c r="AB5787"/>
      <c r="AC5787"/>
    </row>
    <row r="5788" spans="11:29" x14ac:dyDescent="0.45">
      <c r="K5788"/>
      <c r="S5788"/>
      <c r="T5788"/>
      <c r="U5788"/>
      <c r="V5788"/>
      <c r="W5788"/>
      <c r="X5788"/>
      <c r="Y5788"/>
      <c r="Z5788"/>
      <c r="AA5788"/>
      <c r="AB5788"/>
      <c r="AC5788"/>
    </row>
    <row r="5789" spans="11:29" x14ac:dyDescent="0.45">
      <c r="K5789"/>
      <c r="S5789"/>
      <c r="T5789"/>
      <c r="U5789"/>
      <c r="V5789"/>
      <c r="W5789"/>
      <c r="X5789"/>
      <c r="Y5789"/>
      <c r="Z5789"/>
      <c r="AA5789"/>
      <c r="AB5789"/>
      <c r="AC5789"/>
    </row>
    <row r="5790" spans="11:29" x14ac:dyDescent="0.45">
      <c r="K5790"/>
      <c r="S5790"/>
      <c r="T5790"/>
      <c r="U5790"/>
      <c r="V5790"/>
      <c r="W5790"/>
      <c r="X5790"/>
      <c r="Y5790"/>
      <c r="Z5790"/>
      <c r="AA5790"/>
      <c r="AB5790"/>
      <c r="AC5790"/>
    </row>
    <row r="5791" spans="11:29" x14ac:dyDescent="0.45">
      <c r="K5791"/>
      <c r="S5791"/>
      <c r="T5791"/>
      <c r="U5791"/>
      <c r="V5791"/>
      <c r="W5791"/>
      <c r="X5791"/>
      <c r="Y5791"/>
      <c r="Z5791"/>
      <c r="AA5791"/>
      <c r="AB5791"/>
      <c r="AC5791"/>
    </row>
    <row r="5792" spans="11:29" x14ac:dyDescent="0.45">
      <c r="K5792"/>
      <c r="S5792"/>
      <c r="T5792"/>
      <c r="U5792"/>
      <c r="V5792"/>
      <c r="W5792"/>
      <c r="X5792"/>
      <c r="Y5792"/>
      <c r="Z5792"/>
      <c r="AA5792"/>
      <c r="AB5792"/>
      <c r="AC5792"/>
    </row>
    <row r="5793" spans="11:29" x14ac:dyDescent="0.45">
      <c r="K5793"/>
      <c r="S5793"/>
      <c r="T5793"/>
      <c r="U5793"/>
      <c r="V5793"/>
      <c r="W5793"/>
      <c r="X5793"/>
      <c r="Y5793"/>
      <c r="Z5793"/>
      <c r="AA5793"/>
      <c r="AB5793"/>
      <c r="AC5793"/>
    </row>
    <row r="5794" spans="11:29" x14ac:dyDescent="0.45">
      <c r="K5794"/>
      <c r="S5794"/>
      <c r="T5794"/>
      <c r="U5794"/>
      <c r="V5794"/>
      <c r="W5794"/>
      <c r="X5794"/>
      <c r="Y5794"/>
      <c r="Z5794"/>
      <c r="AA5794"/>
      <c r="AB5794"/>
      <c r="AC5794"/>
    </row>
    <row r="5795" spans="11:29" x14ac:dyDescent="0.45">
      <c r="K5795"/>
      <c r="S5795"/>
      <c r="T5795"/>
      <c r="U5795"/>
      <c r="V5795"/>
      <c r="W5795"/>
      <c r="X5795"/>
      <c r="Y5795"/>
      <c r="Z5795"/>
      <c r="AA5795"/>
      <c r="AB5795"/>
      <c r="AC5795"/>
    </row>
    <row r="5796" spans="11:29" x14ac:dyDescent="0.45">
      <c r="K5796"/>
      <c r="S5796"/>
      <c r="T5796"/>
      <c r="U5796"/>
      <c r="V5796"/>
      <c r="W5796"/>
      <c r="X5796"/>
      <c r="Y5796"/>
      <c r="Z5796"/>
      <c r="AA5796"/>
      <c r="AB5796"/>
      <c r="AC5796"/>
    </row>
    <row r="5797" spans="11:29" x14ac:dyDescent="0.45">
      <c r="K5797"/>
      <c r="S5797"/>
      <c r="T5797"/>
      <c r="U5797"/>
      <c r="V5797"/>
      <c r="W5797"/>
      <c r="X5797"/>
      <c r="Y5797"/>
      <c r="Z5797"/>
      <c r="AA5797"/>
      <c r="AB5797"/>
      <c r="AC5797"/>
    </row>
    <row r="5798" spans="11:29" x14ac:dyDescent="0.45">
      <c r="K5798"/>
      <c r="S5798"/>
      <c r="T5798"/>
      <c r="U5798"/>
      <c r="V5798"/>
      <c r="W5798"/>
      <c r="X5798"/>
      <c r="Y5798"/>
      <c r="Z5798"/>
      <c r="AA5798"/>
      <c r="AB5798"/>
      <c r="AC5798"/>
    </row>
    <row r="5799" spans="11:29" x14ac:dyDescent="0.45">
      <c r="K5799"/>
      <c r="S5799"/>
      <c r="T5799"/>
      <c r="U5799"/>
      <c r="V5799"/>
      <c r="W5799"/>
      <c r="X5799"/>
      <c r="Y5799"/>
      <c r="Z5799"/>
      <c r="AA5799"/>
      <c r="AB5799"/>
      <c r="AC5799"/>
    </row>
    <row r="5800" spans="11:29" x14ac:dyDescent="0.45">
      <c r="K5800"/>
      <c r="S5800"/>
      <c r="T5800"/>
      <c r="U5800"/>
      <c r="V5800"/>
      <c r="W5800"/>
      <c r="X5800"/>
      <c r="Y5800"/>
      <c r="Z5800"/>
      <c r="AA5800"/>
      <c r="AB5800"/>
      <c r="AC5800"/>
    </row>
    <row r="5801" spans="11:29" x14ac:dyDescent="0.45">
      <c r="K5801"/>
      <c r="S5801"/>
      <c r="T5801"/>
      <c r="U5801"/>
      <c r="V5801"/>
      <c r="W5801"/>
      <c r="X5801"/>
      <c r="Y5801"/>
      <c r="Z5801"/>
      <c r="AA5801"/>
      <c r="AB5801"/>
      <c r="AC5801"/>
    </row>
    <row r="5802" spans="11:29" x14ac:dyDescent="0.45">
      <c r="K5802"/>
      <c r="S5802"/>
      <c r="T5802"/>
      <c r="U5802"/>
      <c r="V5802"/>
      <c r="W5802"/>
      <c r="X5802"/>
      <c r="Y5802"/>
      <c r="Z5802"/>
      <c r="AA5802"/>
      <c r="AB5802"/>
      <c r="AC5802"/>
    </row>
    <row r="5803" spans="11:29" x14ac:dyDescent="0.45">
      <c r="K5803"/>
      <c r="S5803"/>
      <c r="T5803"/>
      <c r="U5803"/>
      <c r="V5803"/>
      <c r="W5803"/>
      <c r="X5803"/>
      <c r="Y5803"/>
      <c r="Z5803"/>
      <c r="AA5803"/>
      <c r="AB5803"/>
      <c r="AC5803"/>
    </row>
    <row r="5804" spans="11:29" x14ac:dyDescent="0.45">
      <c r="K5804"/>
      <c r="S5804"/>
      <c r="T5804"/>
      <c r="U5804"/>
      <c r="V5804"/>
      <c r="W5804"/>
      <c r="X5804"/>
      <c r="Y5804"/>
      <c r="Z5804"/>
      <c r="AA5804"/>
      <c r="AB5804"/>
      <c r="AC5804"/>
    </row>
    <row r="5805" spans="11:29" x14ac:dyDescent="0.45">
      <c r="K5805"/>
      <c r="S5805"/>
      <c r="T5805"/>
      <c r="U5805"/>
      <c r="V5805"/>
      <c r="W5805"/>
      <c r="X5805"/>
      <c r="Y5805"/>
      <c r="Z5805"/>
      <c r="AA5805"/>
      <c r="AB5805"/>
      <c r="AC5805"/>
    </row>
    <row r="5806" spans="11:29" x14ac:dyDescent="0.45">
      <c r="K5806"/>
      <c r="S5806"/>
      <c r="T5806"/>
      <c r="U5806"/>
      <c r="V5806"/>
      <c r="W5806"/>
      <c r="X5806"/>
      <c r="Y5806"/>
      <c r="Z5806"/>
      <c r="AA5806"/>
      <c r="AB5806"/>
      <c r="AC5806"/>
    </row>
    <row r="5807" spans="11:29" x14ac:dyDescent="0.45">
      <c r="K5807"/>
      <c r="S5807"/>
      <c r="T5807"/>
      <c r="U5807"/>
      <c r="V5807"/>
      <c r="W5807"/>
      <c r="X5807"/>
      <c r="Y5807"/>
      <c r="Z5807"/>
      <c r="AA5807"/>
      <c r="AB5807"/>
      <c r="AC5807"/>
    </row>
    <row r="5808" spans="11:29" x14ac:dyDescent="0.45">
      <c r="K5808"/>
      <c r="S5808"/>
      <c r="T5808"/>
      <c r="U5808"/>
      <c r="V5808"/>
      <c r="W5808"/>
      <c r="X5808"/>
      <c r="Y5808"/>
      <c r="Z5808"/>
      <c r="AA5808"/>
      <c r="AB5808"/>
      <c r="AC5808"/>
    </row>
    <row r="5809" spans="11:29" x14ac:dyDescent="0.45">
      <c r="K5809"/>
      <c r="S5809"/>
      <c r="T5809"/>
      <c r="U5809"/>
      <c r="V5809"/>
      <c r="W5809"/>
      <c r="X5809"/>
      <c r="Y5809"/>
      <c r="Z5809"/>
      <c r="AA5809"/>
      <c r="AB5809"/>
      <c r="AC5809"/>
    </row>
    <row r="5810" spans="11:29" x14ac:dyDescent="0.45">
      <c r="K5810"/>
      <c r="S5810"/>
      <c r="T5810"/>
      <c r="U5810"/>
      <c r="V5810"/>
      <c r="W5810"/>
      <c r="X5810"/>
      <c r="Y5810"/>
      <c r="Z5810"/>
      <c r="AA5810"/>
      <c r="AB5810"/>
      <c r="AC5810"/>
    </row>
    <row r="5811" spans="11:29" x14ac:dyDescent="0.45">
      <c r="K5811"/>
      <c r="S5811"/>
      <c r="T5811"/>
      <c r="U5811"/>
      <c r="V5811"/>
      <c r="W5811"/>
      <c r="X5811"/>
      <c r="Y5811"/>
      <c r="Z5811"/>
      <c r="AA5811"/>
      <c r="AB5811"/>
      <c r="AC5811"/>
    </row>
    <row r="5812" spans="11:29" x14ac:dyDescent="0.45">
      <c r="K5812"/>
      <c r="S5812"/>
      <c r="T5812"/>
      <c r="U5812"/>
      <c r="V5812"/>
      <c r="W5812"/>
      <c r="X5812"/>
      <c r="Y5812"/>
      <c r="Z5812"/>
      <c r="AA5812"/>
      <c r="AB5812"/>
      <c r="AC5812"/>
    </row>
    <row r="5813" spans="11:29" x14ac:dyDescent="0.45">
      <c r="K5813"/>
      <c r="S5813"/>
      <c r="T5813"/>
      <c r="U5813"/>
      <c r="V5813"/>
      <c r="W5813"/>
      <c r="X5813"/>
      <c r="Y5813"/>
      <c r="Z5813"/>
      <c r="AA5813"/>
      <c r="AB5813"/>
      <c r="AC5813"/>
    </row>
    <row r="5814" spans="11:29" x14ac:dyDescent="0.45">
      <c r="K5814"/>
      <c r="S5814"/>
      <c r="T5814"/>
      <c r="U5814"/>
      <c r="V5814"/>
      <c r="W5814"/>
      <c r="X5814"/>
      <c r="Y5814"/>
      <c r="Z5814"/>
      <c r="AA5814"/>
      <c r="AB5814"/>
      <c r="AC5814"/>
    </row>
    <row r="5815" spans="11:29" x14ac:dyDescent="0.45">
      <c r="K5815"/>
      <c r="S5815"/>
      <c r="T5815"/>
      <c r="U5815"/>
      <c r="V5815"/>
      <c r="W5815"/>
      <c r="X5815"/>
      <c r="Y5815"/>
      <c r="Z5815"/>
      <c r="AA5815"/>
      <c r="AB5815"/>
      <c r="AC5815"/>
    </row>
    <row r="5816" spans="11:29" x14ac:dyDescent="0.45">
      <c r="K5816"/>
      <c r="S5816"/>
      <c r="T5816"/>
      <c r="U5816"/>
      <c r="V5816"/>
      <c r="W5816"/>
      <c r="X5816"/>
      <c r="Y5816"/>
      <c r="Z5816"/>
      <c r="AA5816"/>
      <c r="AB5816"/>
      <c r="AC5816"/>
    </row>
    <row r="5817" spans="11:29" x14ac:dyDescent="0.45">
      <c r="K5817"/>
      <c r="S5817"/>
      <c r="T5817"/>
      <c r="U5817"/>
      <c r="V5817"/>
      <c r="W5817"/>
      <c r="X5817"/>
      <c r="Y5817"/>
      <c r="Z5817"/>
      <c r="AA5817"/>
      <c r="AB5817"/>
      <c r="AC5817"/>
    </row>
    <row r="5818" spans="11:29" x14ac:dyDescent="0.45">
      <c r="K5818"/>
      <c r="S5818"/>
      <c r="T5818"/>
      <c r="U5818"/>
      <c r="V5818"/>
      <c r="W5818"/>
      <c r="X5818"/>
      <c r="Y5818"/>
      <c r="Z5818"/>
      <c r="AA5818"/>
      <c r="AB5818"/>
      <c r="AC5818"/>
    </row>
    <row r="5819" spans="11:29" x14ac:dyDescent="0.45">
      <c r="K5819"/>
      <c r="S5819"/>
      <c r="T5819"/>
      <c r="U5819"/>
      <c r="V5819"/>
      <c r="W5819"/>
      <c r="X5819"/>
      <c r="Y5819"/>
      <c r="Z5819"/>
      <c r="AA5819"/>
      <c r="AB5819"/>
      <c r="AC5819"/>
    </row>
    <row r="5820" spans="11:29" x14ac:dyDescent="0.45">
      <c r="K5820"/>
      <c r="S5820"/>
      <c r="T5820"/>
      <c r="U5820"/>
      <c r="V5820"/>
      <c r="W5820"/>
      <c r="X5820"/>
      <c r="Y5820"/>
      <c r="Z5820"/>
      <c r="AA5820"/>
      <c r="AB5820"/>
      <c r="AC5820"/>
    </row>
    <row r="5821" spans="11:29" x14ac:dyDescent="0.45">
      <c r="K5821"/>
      <c r="S5821"/>
      <c r="T5821"/>
      <c r="U5821"/>
      <c r="V5821"/>
      <c r="W5821"/>
      <c r="X5821"/>
      <c r="Y5821"/>
      <c r="Z5821"/>
      <c r="AA5821"/>
      <c r="AB5821"/>
      <c r="AC5821"/>
    </row>
    <row r="5822" spans="11:29" x14ac:dyDescent="0.45">
      <c r="K5822"/>
      <c r="S5822"/>
      <c r="T5822"/>
      <c r="U5822"/>
      <c r="V5822"/>
      <c r="W5822"/>
      <c r="X5822"/>
      <c r="Y5822"/>
      <c r="Z5822"/>
      <c r="AA5822"/>
      <c r="AB5822"/>
      <c r="AC5822"/>
    </row>
    <row r="5823" spans="11:29" x14ac:dyDescent="0.45">
      <c r="K5823"/>
      <c r="S5823"/>
      <c r="T5823"/>
      <c r="U5823"/>
      <c r="V5823"/>
      <c r="W5823"/>
      <c r="X5823"/>
      <c r="Y5823"/>
      <c r="Z5823"/>
      <c r="AA5823"/>
      <c r="AB5823"/>
      <c r="AC5823"/>
    </row>
    <row r="5824" spans="11:29" x14ac:dyDescent="0.45">
      <c r="K5824"/>
      <c r="S5824"/>
      <c r="T5824"/>
      <c r="U5824"/>
      <c r="V5824"/>
      <c r="W5824"/>
      <c r="X5824"/>
      <c r="Y5824"/>
      <c r="Z5824"/>
      <c r="AA5824"/>
      <c r="AB5824"/>
      <c r="AC5824"/>
    </row>
    <row r="5825" spans="11:29" x14ac:dyDescent="0.45">
      <c r="K5825"/>
      <c r="S5825"/>
      <c r="T5825"/>
      <c r="U5825"/>
      <c r="V5825"/>
      <c r="W5825"/>
      <c r="X5825"/>
      <c r="Y5825"/>
      <c r="Z5825"/>
      <c r="AA5825"/>
      <c r="AB5825"/>
      <c r="AC5825"/>
    </row>
    <row r="5826" spans="11:29" x14ac:dyDescent="0.45">
      <c r="K5826"/>
      <c r="S5826"/>
      <c r="T5826"/>
      <c r="U5826"/>
      <c r="V5826"/>
      <c r="W5826"/>
      <c r="X5826"/>
      <c r="Y5826"/>
      <c r="Z5826"/>
      <c r="AA5826"/>
      <c r="AB5826"/>
      <c r="AC5826"/>
    </row>
    <row r="5827" spans="11:29" x14ac:dyDescent="0.45">
      <c r="K5827"/>
      <c r="S5827"/>
      <c r="T5827"/>
      <c r="U5827"/>
      <c r="V5827"/>
      <c r="W5827"/>
      <c r="X5827"/>
      <c r="Y5827"/>
      <c r="Z5827"/>
      <c r="AA5827"/>
      <c r="AB5827"/>
      <c r="AC5827"/>
    </row>
    <row r="5828" spans="11:29" x14ac:dyDescent="0.45">
      <c r="K5828"/>
      <c r="S5828"/>
      <c r="T5828"/>
      <c r="U5828"/>
      <c r="V5828"/>
      <c r="W5828"/>
      <c r="X5828"/>
      <c r="Y5828"/>
      <c r="Z5828"/>
      <c r="AA5828"/>
      <c r="AB5828"/>
      <c r="AC5828"/>
    </row>
    <row r="5829" spans="11:29" x14ac:dyDescent="0.45">
      <c r="K5829"/>
      <c r="S5829"/>
      <c r="T5829"/>
      <c r="U5829"/>
      <c r="V5829"/>
      <c r="W5829"/>
      <c r="X5829"/>
      <c r="Y5829"/>
      <c r="Z5829"/>
      <c r="AA5829"/>
      <c r="AB5829"/>
      <c r="AC5829"/>
    </row>
    <row r="5830" spans="11:29" x14ac:dyDescent="0.45">
      <c r="K5830"/>
      <c r="S5830"/>
      <c r="T5830"/>
      <c r="U5830"/>
      <c r="V5830"/>
      <c r="W5830"/>
      <c r="X5830"/>
      <c r="Y5830"/>
      <c r="Z5830"/>
      <c r="AA5830"/>
      <c r="AB5830"/>
      <c r="AC5830"/>
    </row>
    <row r="5831" spans="11:29" x14ac:dyDescent="0.45">
      <c r="K5831"/>
      <c r="S5831"/>
      <c r="T5831"/>
      <c r="U5831"/>
      <c r="V5831"/>
      <c r="W5831"/>
      <c r="X5831"/>
      <c r="Y5831"/>
      <c r="Z5831"/>
      <c r="AA5831"/>
      <c r="AB5831"/>
      <c r="AC5831"/>
    </row>
    <row r="5832" spans="11:29" x14ac:dyDescent="0.45">
      <c r="K5832"/>
      <c r="S5832"/>
      <c r="T5832"/>
      <c r="U5832"/>
      <c r="V5832"/>
      <c r="W5832"/>
      <c r="X5832"/>
      <c r="Y5832"/>
      <c r="Z5832"/>
      <c r="AA5832"/>
      <c r="AB5832"/>
      <c r="AC5832"/>
    </row>
    <row r="5833" spans="11:29" x14ac:dyDescent="0.45">
      <c r="K5833"/>
      <c r="S5833"/>
      <c r="T5833"/>
      <c r="U5833"/>
      <c r="V5833"/>
      <c r="W5833"/>
      <c r="X5833"/>
      <c r="Y5833"/>
      <c r="Z5833"/>
      <c r="AA5833"/>
      <c r="AB5833"/>
      <c r="AC5833"/>
    </row>
    <row r="5834" spans="11:29" x14ac:dyDescent="0.45">
      <c r="K5834"/>
      <c r="S5834"/>
      <c r="T5834"/>
      <c r="U5834"/>
      <c r="V5834"/>
      <c r="W5834"/>
      <c r="X5834"/>
      <c r="Y5834"/>
      <c r="Z5834"/>
      <c r="AA5834"/>
      <c r="AB5834"/>
      <c r="AC5834"/>
    </row>
    <row r="5835" spans="11:29" x14ac:dyDescent="0.45">
      <c r="K5835"/>
      <c r="S5835"/>
      <c r="T5835"/>
      <c r="U5835"/>
      <c r="V5835"/>
      <c r="W5835"/>
      <c r="X5835"/>
      <c r="Y5835"/>
      <c r="Z5835"/>
      <c r="AA5835"/>
      <c r="AB5835"/>
      <c r="AC5835"/>
    </row>
    <row r="5836" spans="11:29" x14ac:dyDescent="0.45">
      <c r="K5836"/>
      <c r="S5836"/>
      <c r="T5836"/>
      <c r="U5836"/>
      <c r="V5836"/>
      <c r="W5836"/>
      <c r="X5836"/>
      <c r="Y5836"/>
      <c r="Z5836"/>
      <c r="AA5836"/>
      <c r="AB5836"/>
      <c r="AC5836"/>
    </row>
    <row r="5837" spans="11:29" x14ac:dyDescent="0.45">
      <c r="K5837"/>
      <c r="S5837"/>
      <c r="T5837"/>
      <c r="U5837"/>
      <c r="V5837"/>
      <c r="W5837"/>
      <c r="X5837"/>
      <c r="Y5837"/>
      <c r="Z5837"/>
      <c r="AA5837"/>
      <c r="AB5837"/>
      <c r="AC5837"/>
    </row>
    <row r="5838" spans="11:29" x14ac:dyDescent="0.45">
      <c r="K5838"/>
      <c r="S5838"/>
      <c r="T5838"/>
      <c r="U5838"/>
      <c r="V5838"/>
      <c r="W5838"/>
      <c r="X5838"/>
      <c r="Y5838"/>
      <c r="Z5838"/>
      <c r="AA5838"/>
      <c r="AB5838"/>
      <c r="AC5838"/>
    </row>
    <row r="5839" spans="11:29" x14ac:dyDescent="0.45">
      <c r="K5839"/>
      <c r="S5839"/>
      <c r="T5839"/>
      <c r="U5839"/>
      <c r="V5839"/>
      <c r="W5839"/>
      <c r="X5839"/>
      <c r="Y5839"/>
      <c r="Z5839"/>
      <c r="AA5839"/>
      <c r="AB5839"/>
      <c r="AC5839"/>
    </row>
    <row r="5840" spans="11:29" x14ac:dyDescent="0.45">
      <c r="K5840"/>
      <c r="S5840"/>
      <c r="T5840"/>
      <c r="U5840"/>
      <c r="V5840"/>
      <c r="W5840"/>
      <c r="X5840"/>
      <c r="Y5840"/>
      <c r="Z5840"/>
      <c r="AA5840"/>
      <c r="AB5840"/>
      <c r="AC5840"/>
    </row>
    <row r="5841" spans="11:29" x14ac:dyDescent="0.45">
      <c r="K5841"/>
      <c r="S5841"/>
      <c r="T5841"/>
      <c r="U5841"/>
      <c r="V5841"/>
      <c r="W5841"/>
      <c r="X5841"/>
      <c r="Y5841"/>
      <c r="Z5841"/>
      <c r="AA5841"/>
      <c r="AB5841"/>
      <c r="AC5841"/>
    </row>
    <row r="5842" spans="11:29" x14ac:dyDescent="0.45">
      <c r="K5842"/>
      <c r="S5842"/>
      <c r="T5842"/>
      <c r="U5842"/>
      <c r="V5842"/>
      <c r="W5842"/>
      <c r="X5842"/>
      <c r="Y5842"/>
      <c r="Z5842"/>
      <c r="AA5842"/>
      <c r="AB5842"/>
      <c r="AC5842"/>
    </row>
    <row r="5843" spans="11:29" x14ac:dyDescent="0.45">
      <c r="K5843"/>
      <c r="S5843"/>
      <c r="T5843"/>
      <c r="U5843"/>
      <c r="V5843"/>
      <c r="W5843"/>
      <c r="X5843"/>
      <c r="Y5843"/>
      <c r="Z5843"/>
      <c r="AA5843"/>
      <c r="AB5843"/>
      <c r="AC5843"/>
    </row>
    <row r="5844" spans="11:29" x14ac:dyDescent="0.45">
      <c r="K5844"/>
      <c r="S5844"/>
      <c r="T5844"/>
      <c r="U5844"/>
      <c r="V5844"/>
      <c r="W5844"/>
      <c r="X5844"/>
      <c r="Y5844"/>
      <c r="Z5844"/>
      <c r="AA5844"/>
      <c r="AB5844"/>
      <c r="AC5844"/>
    </row>
    <row r="5845" spans="11:29" x14ac:dyDescent="0.45">
      <c r="K5845"/>
      <c r="S5845"/>
      <c r="T5845"/>
      <c r="U5845"/>
      <c r="V5845"/>
      <c r="W5845"/>
      <c r="X5845"/>
      <c r="Y5845"/>
      <c r="Z5845"/>
      <c r="AA5845"/>
      <c r="AB5845"/>
      <c r="AC5845"/>
    </row>
    <row r="5846" spans="11:29" x14ac:dyDescent="0.45">
      <c r="K5846"/>
      <c r="S5846"/>
      <c r="T5846"/>
      <c r="U5846"/>
      <c r="V5846"/>
      <c r="W5846"/>
      <c r="X5846"/>
      <c r="Y5846"/>
      <c r="Z5846"/>
      <c r="AA5846"/>
      <c r="AB5846"/>
      <c r="AC5846"/>
    </row>
    <row r="5847" spans="11:29" x14ac:dyDescent="0.45">
      <c r="K5847"/>
      <c r="S5847"/>
      <c r="T5847"/>
      <c r="U5847"/>
      <c r="V5847"/>
      <c r="W5847"/>
      <c r="X5847"/>
      <c r="Y5847"/>
      <c r="Z5847"/>
      <c r="AA5847"/>
      <c r="AB5847"/>
      <c r="AC5847"/>
    </row>
    <row r="5848" spans="11:29" x14ac:dyDescent="0.45">
      <c r="K5848"/>
      <c r="S5848"/>
      <c r="T5848"/>
      <c r="U5848"/>
      <c r="V5848"/>
      <c r="W5848"/>
      <c r="X5848"/>
      <c r="Y5848"/>
      <c r="Z5848"/>
      <c r="AA5848"/>
      <c r="AB5848"/>
      <c r="AC5848"/>
    </row>
    <row r="5849" spans="11:29" x14ac:dyDescent="0.45">
      <c r="K5849"/>
      <c r="S5849"/>
      <c r="T5849"/>
      <c r="U5849"/>
      <c r="V5849"/>
      <c r="W5849"/>
      <c r="X5849"/>
      <c r="Y5849"/>
      <c r="Z5849"/>
      <c r="AA5849"/>
      <c r="AB5849"/>
      <c r="AC5849"/>
    </row>
    <row r="5850" spans="11:29" x14ac:dyDescent="0.45">
      <c r="K5850"/>
      <c r="S5850"/>
      <c r="T5850"/>
      <c r="U5850"/>
      <c r="V5850"/>
      <c r="W5850"/>
      <c r="X5850"/>
      <c r="Y5850"/>
      <c r="Z5850"/>
      <c r="AA5850"/>
      <c r="AB5850"/>
      <c r="AC5850"/>
    </row>
    <row r="5851" spans="11:29" x14ac:dyDescent="0.45">
      <c r="K5851"/>
      <c r="S5851"/>
      <c r="T5851"/>
      <c r="U5851"/>
      <c r="V5851"/>
      <c r="W5851"/>
      <c r="X5851"/>
      <c r="Y5851"/>
      <c r="Z5851"/>
      <c r="AA5851"/>
      <c r="AB5851"/>
      <c r="AC5851"/>
    </row>
    <row r="5852" spans="11:29" x14ac:dyDescent="0.45">
      <c r="K5852"/>
      <c r="S5852"/>
      <c r="T5852"/>
      <c r="U5852"/>
      <c r="V5852"/>
      <c r="W5852"/>
      <c r="X5852"/>
      <c r="Y5852"/>
      <c r="Z5852"/>
      <c r="AA5852"/>
      <c r="AB5852"/>
      <c r="AC5852"/>
    </row>
    <row r="5853" spans="11:29" x14ac:dyDescent="0.45">
      <c r="K5853"/>
      <c r="S5853"/>
      <c r="T5853"/>
      <c r="U5853"/>
      <c r="V5853"/>
      <c r="W5853"/>
      <c r="X5853"/>
      <c r="Y5853"/>
      <c r="Z5853"/>
      <c r="AA5853"/>
      <c r="AB5853"/>
      <c r="AC5853"/>
    </row>
    <row r="5854" spans="11:29" x14ac:dyDescent="0.45">
      <c r="K5854"/>
      <c r="S5854"/>
      <c r="T5854"/>
      <c r="U5854"/>
      <c r="V5854"/>
      <c r="W5854"/>
      <c r="X5854"/>
      <c r="Y5854"/>
      <c r="Z5854"/>
      <c r="AA5854"/>
      <c r="AB5854"/>
      <c r="AC5854"/>
    </row>
    <row r="5855" spans="11:29" x14ac:dyDescent="0.45">
      <c r="K5855"/>
      <c r="S5855"/>
      <c r="T5855"/>
      <c r="U5855"/>
      <c r="V5855"/>
      <c r="W5855"/>
      <c r="X5855"/>
      <c r="Y5855"/>
      <c r="Z5855"/>
      <c r="AA5855"/>
      <c r="AB5855"/>
      <c r="AC5855"/>
    </row>
    <row r="5856" spans="11:29" x14ac:dyDescent="0.45">
      <c r="K5856"/>
      <c r="S5856"/>
      <c r="T5856"/>
      <c r="U5856"/>
      <c r="V5856"/>
      <c r="W5856"/>
      <c r="X5856"/>
      <c r="Y5856"/>
      <c r="Z5856"/>
      <c r="AA5856"/>
      <c r="AB5856"/>
      <c r="AC5856"/>
    </row>
    <row r="5857" spans="11:29" x14ac:dyDescent="0.45">
      <c r="K5857"/>
      <c r="S5857"/>
      <c r="T5857"/>
      <c r="U5857"/>
      <c r="V5857"/>
      <c r="W5857"/>
      <c r="X5857"/>
      <c r="Y5857"/>
      <c r="Z5857"/>
      <c r="AA5857"/>
      <c r="AB5857"/>
      <c r="AC5857"/>
    </row>
    <row r="5858" spans="11:29" x14ac:dyDescent="0.45">
      <c r="K5858"/>
      <c r="S5858"/>
      <c r="T5858"/>
      <c r="U5858"/>
      <c r="V5858"/>
      <c r="W5858"/>
      <c r="X5858"/>
      <c r="Y5858"/>
      <c r="Z5858"/>
      <c r="AA5858"/>
      <c r="AB5858"/>
      <c r="AC5858"/>
    </row>
    <row r="5859" spans="11:29" x14ac:dyDescent="0.45">
      <c r="K5859"/>
      <c r="S5859"/>
      <c r="T5859"/>
      <c r="U5859"/>
      <c r="V5859"/>
      <c r="W5859"/>
      <c r="X5859"/>
      <c r="Y5859"/>
      <c r="Z5859"/>
      <c r="AA5859"/>
      <c r="AB5859"/>
      <c r="AC5859"/>
    </row>
    <row r="5860" spans="11:29" x14ac:dyDescent="0.45">
      <c r="K5860"/>
      <c r="S5860"/>
      <c r="T5860"/>
      <c r="U5860"/>
      <c r="V5860"/>
      <c r="W5860"/>
      <c r="X5860"/>
      <c r="Y5860"/>
      <c r="Z5860"/>
      <c r="AA5860"/>
      <c r="AB5860"/>
      <c r="AC5860"/>
    </row>
    <row r="5861" spans="11:29" x14ac:dyDescent="0.45">
      <c r="K5861"/>
      <c r="S5861"/>
      <c r="T5861"/>
      <c r="U5861"/>
      <c r="V5861"/>
      <c r="W5861"/>
      <c r="X5861"/>
      <c r="Y5861"/>
      <c r="Z5861"/>
      <c r="AA5861"/>
      <c r="AB5861"/>
      <c r="AC5861"/>
    </row>
    <row r="5862" spans="11:29" x14ac:dyDescent="0.45">
      <c r="K5862"/>
      <c r="S5862"/>
      <c r="T5862"/>
      <c r="U5862"/>
      <c r="V5862"/>
      <c r="W5862"/>
      <c r="X5862"/>
      <c r="Y5862"/>
      <c r="Z5862"/>
      <c r="AA5862"/>
      <c r="AB5862"/>
      <c r="AC5862"/>
    </row>
    <row r="5863" spans="11:29" x14ac:dyDescent="0.45">
      <c r="K5863"/>
      <c r="S5863"/>
      <c r="T5863"/>
      <c r="U5863"/>
      <c r="V5863"/>
      <c r="W5863"/>
      <c r="X5863"/>
      <c r="Y5863"/>
      <c r="Z5863"/>
      <c r="AA5863"/>
      <c r="AB5863"/>
      <c r="AC5863"/>
    </row>
    <row r="5864" spans="11:29" x14ac:dyDescent="0.45">
      <c r="K5864"/>
      <c r="S5864"/>
      <c r="T5864"/>
      <c r="U5864"/>
      <c r="V5864"/>
      <c r="W5864"/>
      <c r="X5864"/>
      <c r="Y5864"/>
      <c r="Z5864"/>
      <c r="AA5864"/>
      <c r="AB5864"/>
      <c r="AC5864"/>
    </row>
    <row r="5865" spans="11:29" x14ac:dyDescent="0.45">
      <c r="K5865"/>
      <c r="S5865"/>
      <c r="T5865"/>
      <c r="U5865"/>
      <c r="V5865"/>
      <c r="W5865"/>
      <c r="X5865"/>
      <c r="Y5865"/>
      <c r="Z5865"/>
      <c r="AA5865"/>
      <c r="AB5865"/>
      <c r="AC5865"/>
    </row>
    <row r="5866" spans="11:29" x14ac:dyDescent="0.45">
      <c r="K5866"/>
      <c r="S5866"/>
      <c r="T5866"/>
      <c r="U5866"/>
      <c r="V5866"/>
      <c r="W5866"/>
      <c r="X5866"/>
      <c r="Y5866"/>
      <c r="Z5866"/>
      <c r="AA5866"/>
      <c r="AB5866"/>
      <c r="AC5866"/>
    </row>
    <row r="5867" spans="11:29" x14ac:dyDescent="0.45">
      <c r="K5867"/>
      <c r="S5867"/>
      <c r="T5867"/>
      <c r="U5867"/>
      <c r="V5867"/>
      <c r="W5867"/>
      <c r="X5867"/>
      <c r="Y5867"/>
      <c r="Z5867"/>
      <c r="AA5867"/>
      <c r="AB5867"/>
      <c r="AC5867"/>
    </row>
    <row r="5868" spans="11:29" x14ac:dyDescent="0.45">
      <c r="K5868"/>
      <c r="S5868"/>
      <c r="T5868"/>
      <c r="U5868"/>
      <c r="V5868"/>
      <c r="W5868"/>
      <c r="X5868"/>
      <c r="Y5868"/>
      <c r="Z5868"/>
      <c r="AA5868"/>
      <c r="AB5868"/>
      <c r="AC5868"/>
    </row>
    <row r="5869" spans="11:29" x14ac:dyDescent="0.45">
      <c r="K5869"/>
      <c r="S5869"/>
      <c r="T5869"/>
      <c r="U5869"/>
      <c r="V5869"/>
      <c r="W5869"/>
      <c r="X5869"/>
      <c r="Y5869"/>
      <c r="Z5869"/>
      <c r="AA5869"/>
      <c r="AB5869"/>
      <c r="AC5869"/>
    </row>
    <row r="5870" spans="11:29" x14ac:dyDescent="0.45">
      <c r="K5870"/>
      <c r="S5870"/>
      <c r="T5870"/>
      <c r="U5870"/>
      <c r="V5870"/>
      <c r="W5870"/>
      <c r="X5870"/>
      <c r="Y5870"/>
      <c r="Z5870"/>
      <c r="AA5870"/>
      <c r="AB5870"/>
      <c r="AC5870"/>
    </row>
    <row r="5871" spans="11:29" x14ac:dyDescent="0.45">
      <c r="K5871"/>
      <c r="S5871"/>
      <c r="T5871"/>
      <c r="U5871"/>
      <c r="V5871"/>
      <c r="W5871"/>
      <c r="X5871"/>
      <c r="Y5871"/>
      <c r="Z5871"/>
      <c r="AA5871"/>
      <c r="AB5871"/>
      <c r="AC5871"/>
    </row>
    <row r="5872" spans="11:29" x14ac:dyDescent="0.45">
      <c r="K5872"/>
      <c r="S5872"/>
      <c r="T5872"/>
      <c r="U5872"/>
      <c r="V5872"/>
      <c r="W5872"/>
      <c r="X5872"/>
      <c r="Y5872"/>
      <c r="Z5872"/>
      <c r="AA5872"/>
      <c r="AB5872"/>
      <c r="AC5872"/>
    </row>
    <row r="5873" spans="11:29" x14ac:dyDescent="0.45">
      <c r="K5873"/>
      <c r="S5873"/>
      <c r="T5873"/>
      <c r="U5873"/>
      <c r="V5873"/>
      <c r="W5873"/>
      <c r="X5873"/>
      <c r="Y5873"/>
      <c r="Z5873"/>
      <c r="AA5873"/>
      <c r="AB5873"/>
      <c r="AC5873"/>
    </row>
    <row r="5874" spans="11:29" x14ac:dyDescent="0.45">
      <c r="K5874"/>
      <c r="S5874"/>
      <c r="T5874"/>
      <c r="U5874"/>
      <c r="V5874"/>
      <c r="W5874"/>
      <c r="X5874"/>
      <c r="Y5874"/>
      <c r="Z5874"/>
      <c r="AA5874"/>
      <c r="AB5874"/>
      <c r="AC5874"/>
    </row>
    <row r="5875" spans="11:29" x14ac:dyDescent="0.45">
      <c r="K5875"/>
      <c r="S5875"/>
      <c r="T5875"/>
      <c r="U5875"/>
      <c r="V5875"/>
      <c r="W5875"/>
      <c r="X5875"/>
      <c r="Y5875"/>
      <c r="Z5875"/>
      <c r="AA5875"/>
      <c r="AB5875"/>
      <c r="AC5875"/>
    </row>
    <row r="5876" spans="11:29" x14ac:dyDescent="0.45">
      <c r="K5876"/>
      <c r="S5876"/>
      <c r="T5876"/>
      <c r="U5876"/>
      <c r="V5876"/>
      <c r="W5876"/>
      <c r="X5876"/>
      <c r="Y5876"/>
      <c r="Z5876"/>
      <c r="AA5876"/>
      <c r="AB5876"/>
      <c r="AC5876"/>
    </row>
    <row r="5877" spans="11:29" x14ac:dyDescent="0.45">
      <c r="K5877"/>
      <c r="S5877"/>
      <c r="T5877"/>
      <c r="U5877"/>
      <c r="V5877"/>
      <c r="W5877"/>
      <c r="X5877"/>
      <c r="Y5877"/>
      <c r="Z5877"/>
      <c r="AA5877"/>
      <c r="AB5877"/>
      <c r="AC5877"/>
    </row>
    <row r="5878" spans="11:29" x14ac:dyDescent="0.45">
      <c r="K5878"/>
      <c r="S5878"/>
      <c r="T5878"/>
      <c r="U5878"/>
      <c r="V5878"/>
      <c r="W5878"/>
      <c r="X5878"/>
      <c r="Y5878"/>
      <c r="Z5878"/>
      <c r="AA5878"/>
      <c r="AB5878"/>
      <c r="AC5878"/>
    </row>
    <row r="5879" spans="11:29" x14ac:dyDescent="0.45">
      <c r="K5879"/>
      <c r="S5879"/>
      <c r="T5879"/>
      <c r="U5879"/>
      <c r="V5879"/>
      <c r="W5879"/>
      <c r="X5879"/>
      <c r="Y5879"/>
      <c r="Z5879"/>
      <c r="AA5879"/>
      <c r="AB5879"/>
      <c r="AC5879"/>
    </row>
    <row r="5880" spans="11:29" x14ac:dyDescent="0.45">
      <c r="K5880"/>
      <c r="S5880"/>
      <c r="T5880"/>
      <c r="U5880"/>
      <c r="V5880"/>
      <c r="W5880"/>
      <c r="X5880"/>
      <c r="Y5880"/>
      <c r="Z5880"/>
      <c r="AA5880"/>
      <c r="AB5880"/>
      <c r="AC5880"/>
    </row>
    <row r="5881" spans="11:29" x14ac:dyDescent="0.45">
      <c r="K5881"/>
      <c r="S5881"/>
      <c r="T5881"/>
      <c r="U5881"/>
      <c r="V5881"/>
      <c r="W5881"/>
      <c r="X5881"/>
      <c r="Y5881"/>
      <c r="Z5881"/>
      <c r="AA5881"/>
      <c r="AB5881"/>
      <c r="AC5881"/>
    </row>
    <row r="5882" spans="11:29" x14ac:dyDescent="0.45">
      <c r="K5882"/>
      <c r="S5882"/>
      <c r="T5882"/>
      <c r="U5882"/>
      <c r="V5882"/>
      <c r="W5882"/>
      <c r="X5882"/>
      <c r="Y5882"/>
      <c r="Z5882"/>
      <c r="AA5882"/>
      <c r="AB5882"/>
      <c r="AC5882"/>
    </row>
    <row r="5883" spans="11:29" x14ac:dyDescent="0.45">
      <c r="K5883"/>
      <c r="S5883"/>
      <c r="T5883"/>
      <c r="U5883"/>
      <c r="V5883"/>
      <c r="W5883"/>
      <c r="X5883"/>
      <c r="Y5883"/>
      <c r="Z5883"/>
      <c r="AA5883"/>
      <c r="AB5883"/>
      <c r="AC5883"/>
    </row>
    <row r="5884" spans="11:29" x14ac:dyDescent="0.45">
      <c r="K5884"/>
      <c r="S5884"/>
      <c r="T5884"/>
      <c r="U5884"/>
      <c r="V5884"/>
      <c r="W5884"/>
      <c r="X5884"/>
      <c r="Y5884"/>
      <c r="Z5884"/>
      <c r="AA5884"/>
      <c r="AB5884"/>
      <c r="AC5884"/>
    </row>
    <row r="5885" spans="11:29" x14ac:dyDescent="0.45">
      <c r="K5885"/>
      <c r="S5885"/>
      <c r="T5885"/>
      <c r="U5885"/>
      <c r="V5885"/>
      <c r="W5885"/>
      <c r="X5885"/>
      <c r="Y5885"/>
      <c r="Z5885"/>
      <c r="AA5885"/>
      <c r="AB5885"/>
      <c r="AC5885"/>
    </row>
    <row r="5886" spans="11:29" x14ac:dyDescent="0.45">
      <c r="K5886"/>
      <c r="S5886"/>
      <c r="T5886"/>
      <c r="U5886"/>
      <c r="V5886"/>
      <c r="W5886"/>
      <c r="X5886"/>
      <c r="Y5886"/>
      <c r="Z5886"/>
      <c r="AA5886"/>
      <c r="AB5886"/>
      <c r="AC5886"/>
    </row>
    <row r="5887" spans="11:29" x14ac:dyDescent="0.45">
      <c r="K5887"/>
      <c r="S5887"/>
      <c r="T5887"/>
      <c r="U5887"/>
      <c r="V5887"/>
      <c r="W5887"/>
      <c r="X5887"/>
      <c r="Y5887"/>
      <c r="Z5887"/>
      <c r="AA5887"/>
      <c r="AB5887"/>
      <c r="AC5887"/>
    </row>
    <row r="5888" spans="11:29" x14ac:dyDescent="0.45">
      <c r="K5888"/>
      <c r="S5888"/>
      <c r="T5888"/>
      <c r="U5888"/>
      <c r="V5888"/>
      <c r="W5888"/>
      <c r="X5888"/>
      <c r="Y5888"/>
      <c r="Z5888"/>
      <c r="AA5888"/>
      <c r="AB5888"/>
      <c r="AC5888"/>
    </row>
    <row r="5889" spans="11:29" x14ac:dyDescent="0.45">
      <c r="K5889"/>
      <c r="S5889"/>
      <c r="T5889"/>
      <c r="U5889"/>
      <c r="V5889"/>
      <c r="W5889"/>
      <c r="X5889"/>
      <c r="Y5889"/>
      <c r="Z5889"/>
      <c r="AA5889"/>
      <c r="AB5889"/>
      <c r="AC5889"/>
    </row>
    <row r="5890" spans="11:29" x14ac:dyDescent="0.45">
      <c r="K5890"/>
      <c r="S5890"/>
      <c r="T5890"/>
      <c r="U5890"/>
      <c r="V5890"/>
      <c r="W5890"/>
      <c r="X5890"/>
      <c r="Y5890"/>
      <c r="Z5890"/>
      <c r="AA5890"/>
      <c r="AB5890"/>
      <c r="AC5890"/>
    </row>
    <row r="5891" spans="11:29" x14ac:dyDescent="0.45">
      <c r="K5891"/>
      <c r="S5891"/>
      <c r="T5891"/>
      <c r="U5891"/>
      <c r="V5891"/>
      <c r="W5891"/>
      <c r="X5891"/>
      <c r="Y5891"/>
      <c r="Z5891"/>
      <c r="AA5891"/>
      <c r="AB5891"/>
      <c r="AC5891"/>
    </row>
    <row r="5892" spans="11:29" x14ac:dyDescent="0.45">
      <c r="K5892"/>
      <c r="S5892"/>
      <c r="T5892"/>
      <c r="U5892"/>
      <c r="V5892"/>
      <c r="W5892"/>
      <c r="X5892"/>
      <c r="Y5892"/>
      <c r="Z5892"/>
      <c r="AA5892"/>
      <c r="AB5892"/>
      <c r="AC5892"/>
    </row>
    <row r="5893" spans="11:29" x14ac:dyDescent="0.45">
      <c r="K5893"/>
      <c r="S5893"/>
      <c r="T5893"/>
      <c r="U5893"/>
      <c r="V5893"/>
      <c r="W5893"/>
      <c r="X5893"/>
      <c r="Y5893"/>
      <c r="Z5893"/>
      <c r="AA5893"/>
      <c r="AB5893"/>
      <c r="AC5893"/>
    </row>
    <row r="5894" spans="11:29" x14ac:dyDescent="0.45">
      <c r="K5894"/>
      <c r="S5894"/>
      <c r="T5894"/>
      <c r="U5894"/>
      <c r="V5894"/>
      <c r="W5894"/>
      <c r="X5894"/>
      <c r="Y5894"/>
      <c r="Z5894"/>
      <c r="AA5894"/>
      <c r="AB5894"/>
      <c r="AC5894"/>
    </row>
    <row r="5895" spans="11:29" x14ac:dyDescent="0.45">
      <c r="K5895"/>
      <c r="S5895"/>
      <c r="T5895"/>
      <c r="U5895"/>
      <c r="V5895"/>
      <c r="W5895"/>
      <c r="X5895"/>
      <c r="Y5895"/>
      <c r="Z5895"/>
      <c r="AA5895"/>
      <c r="AB5895"/>
      <c r="AC5895"/>
    </row>
    <row r="5896" spans="11:29" x14ac:dyDescent="0.45">
      <c r="K5896"/>
      <c r="S5896"/>
      <c r="T5896"/>
      <c r="U5896"/>
      <c r="V5896"/>
      <c r="W5896"/>
      <c r="X5896"/>
      <c r="Y5896"/>
      <c r="Z5896"/>
      <c r="AA5896"/>
      <c r="AB5896"/>
      <c r="AC5896"/>
    </row>
    <row r="5897" spans="11:29" x14ac:dyDescent="0.45">
      <c r="K5897"/>
      <c r="S5897"/>
      <c r="T5897"/>
      <c r="U5897"/>
      <c r="V5897"/>
      <c r="W5897"/>
      <c r="X5897"/>
      <c r="Y5897"/>
      <c r="Z5897"/>
      <c r="AA5897"/>
      <c r="AB5897"/>
      <c r="AC5897"/>
    </row>
    <row r="5898" spans="11:29" x14ac:dyDescent="0.45">
      <c r="K5898"/>
      <c r="S5898"/>
      <c r="T5898"/>
      <c r="U5898"/>
      <c r="V5898"/>
      <c r="W5898"/>
      <c r="X5898"/>
      <c r="Y5898"/>
      <c r="Z5898"/>
      <c r="AA5898"/>
      <c r="AB5898"/>
      <c r="AC5898"/>
    </row>
    <row r="5899" spans="11:29" x14ac:dyDescent="0.45">
      <c r="K5899"/>
      <c r="S5899"/>
      <c r="T5899"/>
      <c r="U5899"/>
      <c r="V5899"/>
      <c r="W5899"/>
      <c r="X5899"/>
      <c r="Y5899"/>
      <c r="Z5899"/>
      <c r="AA5899"/>
      <c r="AB5899"/>
      <c r="AC5899"/>
    </row>
    <row r="5900" spans="11:29" x14ac:dyDescent="0.45">
      <c r="K5900"/>
      <c r="S5900"/>
      <c r="T5900"/>
      <c r="U5900"/>
      <c r="V5900"/>
      <c r="W5900"/>
      <c r="X5900"/>
      <c r="Y5900"/>
      <c r="Z5900"/>
      <c r="AA5900"/>
      <c r="AB5900"/>
      <c r="AC5900"/>
    </row>
    <row r="5901" spans="11:29" x14ac:dyDescent="0.45">
      <c r="K5901"/>
      <c r="S5901"/>
      <c r="T5901"/>
      <c r="U5901"/>
      <c r="V5901"/>
      <c r="W5901"/>
      <c r="X5901"/>
      <c r="Y5901"/>
      <c r="Z5901"/>
      <c r="AA5901"/>
      <c r="AB5901"/>
      <c r="AC5901"/>
    </row>
    <row r="5902" spans="11:29" x14ac:dyDescent="0.45">
      <c r="K5902"/>
      <c r="S5902"/>
      <c r="T5902"/>
      <c r="U5902"/>
      <c r="V5902"/>
      <c r="W5902"/>
      <c r="X5902"/>
      <c r="Y5902"/>
      <c r="Z5902"/>
      <c r="AA5902"/>
      <c r="AB5902"/>
      <c r="AC5902"/>
    </row>
    <row r="5903" spans="11:29" x14ac:dyDescent="0.45">
      <c r="K5903"/>
      <c r="S5903"/>
      <c r="T5903"/>
      <c r="U5903"/>
      <c r="V5903"/>
      <c r="W5903"/>
      <c r="X5903"/>
      <c r="Y5903"/>
      <c r="Z5903"/>
      <c r="AA5903"/>
      <c r="AB5903"/>
      <c r="AC5903"/>
    </row>
    <row r="5904" spans="11:29" x14ac:dyDescent="0.45">
      <c r="K5904"/>
      <c r="S5904"/>
      <c r="T5904"/>
      <c r="U5904"/>
      <c r="V5904"/>
      <c r="W5904"/>
      <c r="X5904"/>
      <c r="Y5904"/>
      <c r="Z5904"/>
      <c r="AA5904"/>
      <c r="AB5904"/>
      <c r="AC5904"/>
    </row>
    <row r="5905" spans="11:29" x14ac:dyDescent="0.45">
      <c r="K5905"/>
      <c r="S5905"/>
      <c r="T5905"/>
      <c r="U5905"/>
      <c r="V5905"/>
      <c r="W5905"/>
      <c r="X5905"/>
      <c r="Y5905"/>
      <c r="Z5905"/>
      <c r="AA5905"/>
      <c r="AB5905"/>
      <c r="AC5905"/>
    </row>
    <row r="5906" spans="11:29" x14ac:dyDescent="0.45">
      <c r="K5906"/>
      <c r="S5906"/>
      <c r="T5906"/>
      <c r="U5906"/>
      <c r="V5906"/>
      <c r="W5906"/>
      <c r="X5906"/>
      <c r="Y5906"/>
      <c r="Z5906"/>
      <c r="AA5906"/>
      <c r="AB5906"/>
      <c r="AC5906"/>
    </row>
    <row r="5907" spans="11:29" x14ac:dyDescent="0.45">
      <c r="K5907"/>
      <c r="S5907"/>
      <c r="T5907"/>
      <c r="U5907"/>
      <c r="V5907"/>
      <c r="W5907"/>
      <c r="X5907"/>
      <c r="Y5907"/>
      <c r="Z5907"/>
      <c r="AA5907"/>
      <c r="AB5907"/>
      <c r="AC5907"/>
    </row>
    <row r="5908" spans="11:29" x14ac:dyDescent="0.45">
      <c r="K5908"/>
      <c r="S5908"/>
      <c r="T5908"/>
      <c r="U5908"/>
      <c r="V5908"/>
      <c r="W5908"/>
      <c r="X5908"/>
      <c r="Y5908"/>
      <c r="Z5908"/>
      <c r="AA5908"/>
      <c r="AB5908"/>
      <c r="AC5908"/>
    </row>
    <row r="5909" spans="11:29" x14ac:dyDescent="0.45">
      <c r="K5909"/>
      <c r="S5909"/>
      <c r="T5909"/>
      <c r="U5909"/>
      <c r="V5909"/>
      <c r="W5909"/>
      <c r="X5909"/>
      <c r="Y5909"/>
      <c r="Z5909"/>
      <c r="AA5909"/>
      <c r="AB5909"/>
      <c r="AC5909"/>
    </row>
    <row r="5910" spans="11:29" x14ac:dyDescent="0.45">
      <c r="K5910"/>
      <c r="S5910"/>
      <c r="T5910"/>
      <c r="U5910"/>
      <c r="V5910"/>
      <c r="W5910"/>
      <c r="X5910"/>
      <c r="Y5910"/>
      <c r="Z5910"/>
      <c r="AA5910"/>
      <c r="AB5910"/>
      <c r="AC5910"/>
    </row>
    <row r="5911" spans="11:29" x14ac:dyDescent="0.45">
      <c r="K5911"/>
      <c r="S5911"/>
      <c r="T5911"/>
      <c r="U5911"/>
      <c r="V5911"/>
      <c r="W5911"/>
      <c r="X5911"/>
      <c r="Y5911"/>
      <c r="Z5911"/>
      <c r="AA5911"/>
      <c r="AB5911"/>
      <c r="AC5911"/>
    </row>
    <row r="5912" spans="11:29" x14ac:dyDescent="0.45">
      <c r="K5912"/>
      <c r="S5912"/>
      <c r="T5912"/>
      <c r="U5912"/>
      <c r="V5912"/>
      <c r="W5912"/>
      <c r="X5912"/>
      <c r="Y5912"/>
      <c r="Z5912"/>
      <c r="AA5912"/>
      <c r="AB5912"/>
      <c r="AC5912"/>
    </row>
    <row r="5913" spans="11:29" x14ac:dyDescent="0.45">
      <c r="K5913"/>
      <c r="S5913"/>
      <c r="T5913"/>
      <c r="U5913"/>
      <c r="V5913"/>
      <c r="W5913"/>
      <c r="X5913"/>
      <c r="Y5913"/>
      <c r="Z5913"/>
      <c r="AA5913"/>
      <c r="AB5913"/>
      <c r="AC5913"/>
    </row>
    <row r="5914" spans="11:29" x14ac:dyDescent="0.45">
      <c r="K5914"/>
      <c r="S5914"/>
      <c r="T5914"/>
      <c r="U5914"/>
      <c r="V5914"/>
      <c r="W5914"/>
      <c r="X5914"/>
      <c r="Y5914"/>
      <c r="Z5914"/>
      <c r="AA5914"/>
      <c r="AB5914"/>
      <c r="AC5914"/>
    </row>
    <row r="5915" spans="11:29" x14ac:dyDescent="0.45">
      <c r="K5915"/>
      <c r="S5915"/>
      <c r="T5915"/>
      <c r="U5915"/>
      <c r="V5915"/>
      <c r="W5915"/>
      <c r="X5915"/>
      <c r="Y5915"/>
      <c r="Z5915"/>
      <c r="AA5915"/>
      <c r="AB5915"/>
      <c r="AC5915"/>
    </row>
    <row r="5916" spans="11:29" x14ac:dyDescent="0.45">
      <c r="K5916"/>
      <c r="S5916"/>
      <c r="T5916"/>
      <c r="U5916"/>
      <c r="V5916"/>
      <c r="W5916"/>
      <c r="X5916"/>
      <c r="Y5916"/>
      <c r="Z5916"/>
      <c r="AA5916"/>
      <c r="AB5916"/>
      <c r="AC5916"/>
    </row>
    <row r="5917" spans="11:29" x14ac:dyDescent="0.45">
      <c r="K5917"/>
      <c r="S5917"/>
      <c r="T5917"/>
      <c r="U5917"/>
      <c r="V5917"/>
      <c r="W5917"/>
      <c r="X5917"/>
      <c r="Y5917"/>
      <c r="Z5917"/>
      <c r="AA5917"/>
      <c r="AB5917"/>
      <c r="AC5917"/>
    </row>
    <row r="5918" spans="11:29" x14ac:dyDescent="0.45">
      <c r="K5918"/>
      <c r="S5918"/>
      <c r="T5918"/>
      <c r="U5918"/>
      <c r="V5918"/>
      <c r="W5918"/>
      <c r="X5918"/>
      <c r="Y5918"/>
      <c r="Z5918"/>
      <c r="AA5918"/>
      <c r="AB5918"/>
      <c r="AC5918"/>
    </row>
    <row r="5919" spans="11:29" x14ac:dyDescent="0.45">
      <c r="K5919"/>
      <c r="S5919"/>
      <c r="T5919"/>
      <c r="U5919"/>
      <c r="V5919"/>
      <c r="W5919"/>
      <c r="X5919"/>
      <c r="Y5919"/>
      <c r="Z5919"/>
      <c r="AA5919"/>
      <c r="AB5919"/>
      <c r="AC5919"/>
    </row>
    <row r="5920" spans="11:29" x14ac:dyDescent="0.45">
      <c r="K5920"/>
      <c r="S5920"/>
      <c r="T5920"/>
      <c r="U5920"/>
      <c r="V5920"/>
      <c r="W5920"/>
      <c r="X5920"/>
      <c r="Y5920"/>
      <c r="Z5920"/>
      <c r="AA5920"/>
      <c r="AB5920"/>
      <c r="AC5920"/>
    </row>
    <row r="5921" spans="11:29" x14ac:dyDescent="0.45">
      <c r="K5921"/>
      <c r="S5921"/>
      <c r="T5921"/>
      <c r="U5921"/>
      <c r="V5921"/>
      <c r="W5921"/>
      <c r="X5921"/>
      <c r="Y5921"/>
      <c r="Z5921"/>
      <c r="AA5921"/>
      <c r="AB5921"/>
      <c r="AC5921"/>
    </row>
    <row r="5922" spans="11:29" x14ac:dyDescent="0.45">
      <c r="K5922"/>
      <c r="S5922"/>
      <c r="T5922"/>
      <c r="U5922"/>
      <c r="V5922"/>
      <c r="W5922"/>
      <c r="X5922"/>
      <c r="Y5922"/>
      <c r="Z5922"/>
      <c r="AA5922"/>
      <c r="AB5922"/>
      <c r="AC5922"/>
    </row>
    <row r="5923" spans="11:29" x14ac:dyDescent="0.45">
      <c r="K5923"/>
      <c r="S5923"/>
      <c r="T5923"/>
      <c r="U5923"/>
      <c r="V5923"/>
      <c r="W5923"/>
      <c r="X5923"/>
      <c r="Y5923"/>
      <c r="Z5923"/>
      <c r="AA5923"/>
      <c r="AB5923"/>
      <c r="AC5923"/>
    </row>
    <row r="5924" spans="11:29" x14ac:dyDescent="0.45">
      <c r="K5924"/>
      <c r="S5924"/>
      <c r="T5924"/>
      <c r="U5924"/>
      <c r="V5924"/>
      <c r="W5924"/>
      <c r="X5924"/>
      <c r="Y5924"/>
      <c r="Z5924"/>
      <c r="AA5924"/>
      <c r="AB5924"/>
      <c r="AC5924"/>
    </row>
    <row r="5925" spans="11:29" x14ac:dyDescent="0.45">
      <c r="K5925"/>
      <c r="S5925"/>
      <c r="T5925"/>
      <c r="U5925"/>
      <c r="V5925"/>
      <c r="W5925"/>
      <c r="X5925"/>
      <c r="Y5925"/>
      <c r="Z5925"/>
      <c r="AA5925"/>
      <c r="AB5925"/>
      <c r="AC5925"/>
    </row>
    <row r="5926" spans="11:29" x14ac:dyDescent="0.45">
      <c r="K5926"/>
      <c r="S5926"/>
      <c r="T5926"/>
      <c r="U5926"/>
      <c r="V5926"/>
      <c r="W5926"/>
      <c r="X5926"/>
      <c r="Y5926"/>
      <c r="Z5926"/>
      <c r="AA5926"/>
      <c r="AB5926"/>
      <c r="AC5926"/>
    </row>
    <row r="5927" spans="11:29" x14ac:dyDescent="0.45">
      <c r="K5927"/>
      <c r="S5927"/>
      <c r="T5927"/>
      <c r="U5927"/>
      <c r="V5927"/>
      <c r="W5927"/>
      <c r="X5927"/>
      <c r="Y5927"/>
      <c r="Z5927"/>
      <c r="AA5927"/>
      <c r="AB5927"/>
      <c r="AC5927"/>
    </row>
    <row r="5928" spans="11:29" x14ac:dyDescent="0.45">
      <c r="K5928"/>
      <c r="S5928"/>
      <c r="T5928"/>
      <c r="U5928"/>
      <c r="V5928"/>
      <c r="W5928"/>
      <c r="X5928"/>
      <c r="Y5928"/>
      <c r="Z5928"/>
      <c r="AA5928"/>
      <c r="AB5928"/>
      <c r="AC5928"/>
    </row>
    <row r="5929" spans="11:29" x14ac:dyDescent="0.45">
      <c r="K5929"/>
      <c r="S5929"/>
      <c r="T5929"/>
      <c r="U5929"/>
      <c r="V5929"/>
      <c r="W5929"/>
      <c r="X5929"/>
      <c r="Y5929"/>
      <c r="Z5929"/>
      <c r="AA5929"/>
      <c r="AB5929"/>
      <c r="AC5929"/>
    </row>
    <row r="5930" spans="11:29" x14ac:dyDescent="0.45">
      <c r="K5930"/>
      <c r="S5930"/>
      <c r="T5930"/>
      <c r="U5930"/>
      <c r="V5930"/>
      <c r="W5930"/>
      <c r="X5930"/>
      <c r="Y5930"/>
      <c r="Z5930"/>
      <c r="AA5930"/>
      <c r="AB5930"/>
      <c r="AC5930"/>
    </row>
    <row r="5931" spans="11:29" x14ac:dyDescent="0.45">
      <c r="K5931"/>
      <c r="S5931"/>
      <c r="T5931"/>
      <c r="U5931"/>
      <c r="V5931"/>
      <c r="W5931"/>
      <c r="X5931"/>
      <c r="Y5931"/>
      <c r="Z5931"/>
      <c r="AA5931"/>
      <c r="AB5931"/>
      <c r="AC5931"/>
    </row>
    <row r="5932" spans="11:29" x14ac:dyDescent="0.45">
      <c r="K5932"/>
      <c r="S5932"/>
      <c r="T5932"/>
      <c r="U5932"/>
      <c r="V5932"/>
      <c r="W5932"/>
      <c r="X5932"/>
      <c r="Y5932"/>
      <c r="Z5932"/>
      <c r="AA5932"/>
      <c r="AB5932"/>
      <c r="AC5932"/>
    </row>
    <row r="5933" spans="11:29" x14ac:dyDescent="0.45">
      <c r="K5933"/>
      <c r="S5933"/>
      <c r="T5933"/>
      <c r="U5933"/>
      <c r="V5933"/>
      <c r="W5933"/>
      <c r="X5933"/>
      <c r="Y5933"/>
      <c r="Z5933"/>
      <c r="AA5933"/>
      <c r="AB5933"/>
      <c r="AC5933"/>
    </row>
    <row r="5934" spans="11:29" x14ac:dyDescent="0.45">
      <c r="K5934"/>
      <c r="S5934"/>
      <c r="T5934"/>
      <c r="U5934"/>
      <c r="V5934"/>
      <c r="W5934"/>
      <c r="X5934"/>
      <c r="Y5934"/>
      <c r="Z5934"/>
      <c r="AA5934"/>
      <c r="AB5934"/>
      <c r="AC5934"/>
    </row>
    <row r="5935" spans="11:29" x14ac:dyDescent="0.45">
      <c r="K5935"/>
      <c r="S5935"/>
      <c r="T5935"/>
      <c r="U5935"/>
      <c r="V5935"/>
      <c r="W5935"/>
      <c r="X5935"/>
      <c r="Y5935"/>
      <c r="Z5935"/>
      <c r="AA5935"/>
      <c r="AB5935"/>
      <c r="AC5935"/>
    </row>
    <row r="5936" spans="11:29" x14ac:dyDescent="0.45">
      <c r="K5936"/>
      <c r="S5936"/>
      <c r="T5936"/>
      <c r="U5936"/>
      <c r="V5936"/>
      <c r="W5936"/>
      <c r="X5936"/>
      <c r="Y5936"/>
      <c r="Z5936"/>
      <c r="AA5936"/>
      <c r="AB5936"/>
      <c r="AC5936"/>
    </row>
    <row r="5937" spans="11:29" x14ac:dyDescent="0.45">
      <c r="K5937"/>
      <c r="S5937"/>
      <c r="T5937"/>
      <c r="U5937"/>
      <c r="V5937"/>
      <c r="W5937"/>
      <c r="X5937"/>
      <c r="Y5937"/>
      <c r="Z5937"/>
      <c r="AA5937"/>
      <c r="AB5937"/>
      <c r="AC5937"/>
    </row>
    <row r="5938" spans="11:29" x14ac:dyDescent="0.45">
      <c r="K5938"/>
      <c r="S5938"/>
      <c r="T5938"/>
      <c r="U5938"/>
      <c r="V5938"/>
      <c r="W5938"/>
      <c r="X5938"/>
      <c r="Y5938"/>
      <c r="Z5938"/>
      <c r="AA5938"/>
      <c r="AB5938"/>
      <c r="AC5938"/>
    </row>
    <row r="5939" spans="11:29" x14ac:dyDescent="0.45">
      <c r="K5939"/>
      <c r="S5939"/>
      <c r="T5939"/>
      <c r="U5939"/>
      <c r="V5939"/>
      <c r="W5939"/>
      <c r="X5939"/>
      <c r="Y5939"/>
      <c r="Z5939"/>
      <c r="AA5939"/>
      <c r="AB5939"/>
      <c r="AC5939"/>
    </row>
    <row r="5940" spans="11:29" x14ac:dyDescent="0.45">
      <c r="K5940"/>
      <c r="S5940"/>
      <c r="T5940"/>
      <c r="U5940"/>
      <c r="V5940"/>
      <c r="W5940"/>
      <c r="X5940"/>
      <c r="Y5940"/>
      <c r="Z5940"/>
      <c r="AA5940"/>
      <c r="AB5940"/>
      <c r="AC5940"/>
    </row>
    <row r="5941" spans="11:29" x14ac:dyDescent="0.45">
      <c r="K5941"/>
      <c r="S5941"/>
      <c r="T5941"/>
      <c r="U5941"/>
      <c r="V5941"/>
      <c r="W5941"/>
      <c r="X5941"/>
      <c r="Y5941"/>
      <c r="Z5941"/>
      <c r="AA5941"/>
      <c r="AB5941"/>
      <c r="AC5941"/>
    </row>
    <row r="5942" spans="11:29" x14ac:dyDescent="0.45">
      <c r="K5942"/>
      <c r="S5942"/>
      <c r="T5942"/>
      <c r="U5942"/>
      <c r="V5942"/>
      <c r="W5942"/>
      <c r="X5942"/>
      <c r="Y5942"/>
      <c r="Z5942"/>
      <c r="AA5942"/>
      <c r="AB5942"/>
      <c r="AC5942"/>
    </row>
    <row r="5943" spans="11:29" x14ac:dyDescent="0.45">
      <c r="K5943"/>
      <c r="S5943"/>
      <c r="T5943"/>
      <c r="U5943"/>
      <c r="V5943"/>
      <c r="W5943"/>
      <c r="X5943"/>
      <c r="Y5943"/>
      <c r="Z5943"/>
      <c r="AA5943"/>
      <c r="AB5943"/>
      <c r="AC5943"/>
    </row>
    <row r="5944" spans="11:29" x14ac:dyDescent="0.45">
      <c r="K5944"/>
      <c r="S5944"/>
      <c r="T5944"/>
      <c r="U5944"/>
      <c r="V5944"/>
      <c r="W5944"/>
      <c r="X5944"/>
      <c r="Y5944"/>
      <c r="Z5944"/>
      <c r="AA5944"/>
      <c r="AB5944"/>
      <c r="AC5944"/>
    </row>
    <row r="5945" spans="11:29" x14ac:dyDescent="0.45">
      <c r="K5945"/>
      <c r="S5945"/>
      <c r="T5945"/>
      <c r="U5945"/>
      <c r="V5945"/>
      <c r="W5945"/>
      <c r="X5945"/>
      <c r="Y5945"/>
      <c r="Z5945"/>
      <c r="AA5945"/>
      <c r="AB5945"/>
      <c r="AC5945"/>
    </row>
    <row r="5946" spans="11:29" x14ac:dyDescent="0.45">
      <c r="K5946"/>
      <c r="S5946"/>
      <c r="T5946"/>
      <c r="U5946"/>
      <c r="V5946"/>
      <c r="W5946"/>
      <c r="X5946"/>
      <c r="Y5946"/>
      <c r="Z5946"/>
      <c r="AA5946"/>
      <c r="AB5946"/>
      <c r="AC5946"/>
    </row>
    <row r="5947" spans="11:29" x14ac:dyDescent="0.45">
      <c r="K5947"/>
      <c r="S5947"/>
      <c r="T5947"/>
      <c r="U5947"/>
      <c r="V5947"/>
      <c r="W5947"/>
      <c r="X5947"/>
      <c r="Y5947"/>
      <c r="Z5947"/>
      <c r="AA5947"/>
      <c r="AB5947"/>
      <c r="AC5947"/>
    </row>
    <row r="5948" spans="11:29" x14ac:dyDescent="0.45">
      <c r="K5948"/>
      <c r="S5948"/>
      <c r="T5948"/>
      <c r="U5948"/>
      <c r="V5948"/>
      <c r="W5948"/>
      <c r="X5948"/>
      <c r="Y5948"/>
      <c r="Z5948"/>
      <c r="AA5948"/>
      <c r="AB5948"/>
      <c r="AC5948"/>
    </row>
    <row r="5949" spans="11:29" x14ac:dyDescent="0.45">
      <c r="K5949"/>
      <c r="S5949"/>
      <c r="T5949"/>
      <c r="U5949"/>
      <c r="V5949"/>
      <c r="W5949"/>
      <c r="X5949"/>
      <c r="Y5949"/>
      <c r="Z5949"/>
      <c r="AA5949"/>
      <c r="AB5949"/>
      <c r="AC5949"/>
    </row>
    <row r="5950" spans="11:29" x14ac:dyDescent="0.45">
      <c r="K5950"/>
      <c r="S5950"/>
      <c r="T5950"/>
      <c r="U5950"/>
      <c r="V5950"/>
      <c r="W5950"/>
      <c r="X5950"/>
      <c r="Y5950"/>
      <c r="Z5950"/>
      <c r="AA5950"/>
      <c r="AB5950"/>
      <c r="AC5950"/>
    </row>
    <row r="5951" spans="11:29" x14ac:dyDescent="0.45">
      <c r="K5951"/>
      <c r="S5951"/>
      <c r="T5951"/>
      <c r="U5951"/>
      <c r="V5951"/>
      <c r="W5951"/>
      <c r="X5951"/>
      <c r="Y5951"/>
      <c r="Z5951"/>
      <c r="AA5951"/>
      <c r="AB5951"/>
      <c r="AC5951"/>
    </row>
    <row r="5952" spans="11:29" x14ac:dyDescent="0.45">
      <c r="K5952"/>
      <c r="S5952"/>
      <c r="T5952"/>
      <c r="U5952"/>
      <c r="V5952"/>
      <c r="W5952"/>
      <c r="X5952"/>
      <c r="Y5952"/>
      <c r="Z5952"/>
      <c r="AA5952"/>
      <c r="AB5952"/>
      <c r="AC5952"/>
    </row>
    <row r="5953" spans="11:29" x14ac:dyDescent="0.45">
      <c r="K5953"/>
      <c r="S5953"/>
      <c r="T5953"/>
      <c r="U5953"/>
      <c r="V5953"/>
      <c r="W5953"/>
      <c r="X5953"/>
      <c r="Y5953"/>
      <c r="Z5953"/>
      <c r="AA5953"/>
      <c r="AB5953"/>
      <c r="AC5953"/>
    </row>
    <row r="5954" spans="11:29" x14ac:dyDescent="0.45">
      <c r="K5954"/>
      <c r="S5954"/>
      <c r="T5954"/>
      <c r="U5954"/>
      <c r="V5954"/>
      <c r="W5954"/>
      <c r="X5954"/>
      <c r="Y5954"/>
      <c r="Z5954"/>
      <c r="AA5954"/>
      <c r="AB5954"/>
      <c r="AC5954"/>
    </row>
    <row r="5955" spans="11:29" x14ac:dyDescent="0.45">
      <c r="K5955"/>
      <c r="S5955"/>
      <c r="T5955"/>
      <c r="U5955"/>
      <c r="V5955"/>
      <c r="W5955"/>
      <c r="X5955"/>
      <c r="Y5955"/>
      <c r="Z5955"/>
      <c r="AA5955"/>
      <c r="AB5955"/>
      <c r="AC5955"/>
    </row>
    <row r="5956" spans="11:29" x14ac:dyDescent="0.45">
      <c r="K5956"/>
      <c r="S5956"/>
      <c r="T5956"/>
      <c r="U5956"/>
      <c r="V5956"/>
      <c r="W5956"/>
      <c r="X5956"/>
      <c r="Y5956"/>
      <c r="Z5956"/>
      <c r="AA5956"/>
      <c r="AB5956"/>
      <c r="AC5956"/>
    </row>
    <row r="5957" spans="11:29" x14ac:dyDescent="0.45">
      <c r="K5957"/>
      <c r="S5957"/>
      <c r="T5957"/>
      <c r="U5957"/>
      <c r="V5957"/>
      <c r="W5957"/>
      <c r="X5957"/>
      <c r="Y5957"/>
      <c r="Z5957"/>
      <c r="AA5957"/>
      <c r="AB5957"/>
      <c r="AC5957"/>
    </row>
    <row r="5958" spans="11:29" x14ac:dyDescent="0.45">
      <c r="K5958"/>
      <c r="S5958"/>
      <c r="T5958"/>
      <c r="U5958"/>
      <c r="V5958"/>
      <c r="W5958"/>
      <c r="X5958"/>
      <c r="Y5958"/>
      <c r="Z5958"/>
      <c r="AA5958"/>
      <c r="AB5958"/>
      <c r="AC5958"/>
    </row>
    <row r="5959" spans="11:29" x14ac:dyDescent="0.45">
      <c r="K5959"/>
      <c r="S5959"/>
      <c r="T5959"/>
      <c r="U5959"/>
      <c r="V5959"/>
      <c r="W5959"/>
      <c r="X5959"/>
      <c r="Y5959"/>
      <c r="Z5959"/>
      <c r="AA5959"/>
      <c r="AB5959"/>
      <c r="AC5959"/>
    </row>
    <row r="5960" spans="11:29" x14ac:dyDescent="0.45">
      <c r="K5960"/>
      <c r="S5960"/>
      <c r="T5960"/>
      <c r="U5960"/>
      <c r="V5960"/>
      <c r="W5960"/>
      <c r="X5960"/>
      <c r="Y5960"/>
      <c r="Z5960"/>
      <c r="AA5960"/>
      <c r="AB5960"/>
      <c r="AC5960"/>
    </row>
    <row r="5961" spans="11:29" x14ac:dyDescent="0.45">
      <c r="K5961"/>
      <c r="S5961"/>
      <c r="T5961"/>
      <c r="U5961"/>
      <c r="V5961"/>
      <c r="W5961"/>
      <c r="X5961"/>
      <c r="Y5961"/>
      <c r="Z5961"/>
      <c r="AA5961"/>
      <c r="AB5961"/>
      <c r="AC5961"/>
    </row>
    <row r="5962" spans="11:29" x14ac:dyDescent="0.45">
      <c r="K5962"/>
      <c r="S5962"/>
      <c r="T5962"/>
      <c r="U5962"/>
      <c r="V5962"/>
      <c r="W5962"/>
      <c r="X5962"/>
      <c r="Y5962"/>
      <c r="Z5962"/>
      <c r="AA5962"/>
      <c r="AB5962"/>
      <c r="AC5962"/>
    </row>
    <row r="5963" spans="11:29" x14ac:dyDescent="0.45">
      <c r="K5963"/>
      <c r="S5963"/>
      <c r="T5963"/>
      <c r="U5963"/>
      <c r="V5963"/>
      <c r="W5963"/>
      <c r="X5963"/>
      <c r="Y5963"/>
      <c r="Z5963"/>
      <c r="AA5963"/>
      <c r="AB5963"/>
      <c r="AC5963"/>
    </row>
    <row r="5964" spans="11:29" x14ac:dyDescent="0.45">
      <c r="K5964"/>
      <c r="S5964"/>
      <c r="T5964"/>
      <c r="U5964"/>
      <c r="V5964"/>
      <c r="W5964"/>
      <c r="X5964"/>
      <c r="Y5964"/>
      <c r="Z5964"/>
      <c r="AA5964"/>
      <c r="AB5964"/>
      <c r="AC5964"/>
    </row>
    <row r="5965" spans="11:29" x14ac:dyDescent="0.45">
      <c r="K5965"/>
      <c r="S5965"/>
      <c r="T5965"/>
      <c r="U5965"/>
      <c r="V5965"/>
      <c r="W5965"/>
      <c r="X5965"/>
      <c r="Y5965"/>
      <c r="Z5965"/>
      <c r="AA5965"/>
      <c r="AB5965"/>
      <c r="AC5965"/>
    </row>
    <row r="5966" spans="11:29" x14ac:dyDescent="0.45">
      <c r="K5966"/>
      <c r="S5966"/>
      <c r="T5966"/>
      <c r="U5966"/>
      <c r="V5966"/>
      <c r="W5966"/>
      <c r="X5966"/>
      <c r="Y5966"/>
      <c r="Z5966"/>
      <c r="AA5966"/>
      <c r="AB5966"/>
      <c r="AC5966"/>
    </row>
    <row r="5967" spans="11:29" x14ac:dyDescent="0.45">
      <c r="K5967"/>
      <c r="S5967"/>
      <c r="T5967"/>
      <c r="U5967"/>
      <c r="V5967"/>
      <c r="W5967"/>
      <c r="X5967"/>
      <c r="Y5967"/>
      <c r="Z5967"/>
      <c r="AA5967"/>
      <c r="AB5967"/>
      <c r="AC5967"/>
    </row>
    <row r="5968" spans="11:29" x14ac:dyDescent="0.45">
      <c r="K5968"/>
      <c r="S5968"/>
      <c r="T5968"/>
      <c r="U5968"/>
      <c r="V5968"/>
      <c r="W5968"/>
      <c r="X5968"/>
      <c r="Y5968"/>
      <c r="Z5968"/>
      <c r="AA5968"/>
      <c r="AB5968"/>
      <c r="AC5968"/>
    </row>
    <row r="5969" spans="11:29" x14ac:dyDescent="0.45">
      <c r="K5969"/>
      <c r="S5969"/>
      <c r="T5969"/>
      <c r="U5969"/>
      <c r="V5969"/>
      <c r="W5969"/>
      <c r="X5969"/>
      <c r="Y5969"/>
      <c r="Z5969"/>
      <c r="AA5969"/>
      <c r="AB5969"/>
      <c r="AC5969"/>
    </row>
    <row r="5970" spans="11:29" x14ac:dyDescent="0.45">
      <c r="K5970"/>
      <c r="S5970"/>
      <c r="T5970"/>
      <c r="U5970"/>
      <c r="V5970"/>
      <c r="W5970"/>
      <c r="X5970"/>
      <c r="Y5970"/>
      <c r="Z5970"/>
      <c r="AA5970"/>
      <c r="AB5970"/>
      <c r="AC5970"/>
    </row>
    <row r="5971" spans="11:29" x14ac:dyDescent="0.45">
      <c r="K5971"/>
      <c r="S5971"/>
      <c r="T5971"/>
      <c r="U5971"/>
      <c r="V5971"/>
      <c r="W5971"/>
      <c r="X5971"/>
      <c r="Y5971"/>
      <c r="Z5971"/>
      <c r="AA5971"/>
      <c r="AB5971"/>
      <c r="AC5971"/>
    </row>
    <row r="5972" spans="11:29" x14ac:dyDescent="0.45">
      <c r="K5972"/>
      <c r="S5972"/>
      <c r="T5972"/>
      <c r="U5972"/>
      <c r="V5972"/>
      <c r="W5972"/>
      <c r="X5972"/>
      <c r="Y5972"/>
      <c r="Z5972"/>
      <c r="AA5972"/>
      <c r="AB5972"/>
      <c r="AC5972"/>
    </row>
    <row r="5973" spans="11:29" x14ac:dyDescent="0.45">
      <c r="K5973"/>
      <c r="S5973"/>
      <c r="T5973"/>
      <c r="U5973"/>
      <c r="V5973"/>
      <c r="W5973"/>
      <c r="X5973"/>
      <c r="Y5973"/>
      <c r="Z5973"/>
      <c r="AA5973"/>
      <c r="AB5973"/>
      <c r="AC5973"/>
    </row>
    <row r="5974" spans="11:29" x14ac:dyDescent="0.45">
      <c r="K5974"/>
      <c r="S5974"/>
      <c r="T5974"/>
      <c r="U5974"/>
      <c r="V5974"/>
      <c r="W5974"/>
      <c r="X5974"/>
      <c r="Y5974"/>
      <c r="Z5974"/>
      <c r="AA5974"/>
      <c r="AB5974"/>
      <c r="AC5974"/>
    </row>
    <row r="5975" spans="11:29" x14ac:dyDescent="0.45">
      <c r="K5975"/>
      <c r="S5975"/>
      <c r="T5975"/>
      <c r="U5975"/>
      <c r="V5975"/>
      <c r="W5975"/>
      <c r="X5975"/>
      <c r="Y5975"/>
      <c r="Z5975"/>
      <c r="AA5975"/>
      <c r="AB5975"/>
      <c r="AC5975"/>
    </row>
    <row r="5976" spans="11:29" x14ac:dyDescent="0.45">
      <c r="K5976"/>
      <c r="S5976"/>
      <c r="T5976"/>
      <c r="U5976"/>
      <c r="V5976"/>
      <c r="W5976"/>
      <c r="X5976"/>
      <c r="Y5976"/>
      <c r="Z5976"/>
      <c r="AA5976"/>
      <c r="AB5976"/>
      <c r="AC5976"/>
    </row>
    <row r="5977" spans="11:29" x14ac:dyDescent="0.45">
      <c r="K5977"/>
      <c r="S5977"/>
      <c r="T5977"/>
      <c r="U5977"/>
      <c r="V5977"/>
      <c r="W5977"/>
      <c r="X5977"/>
      <c r="Y5977"/>
      <c r="Z5977"/>
      <c r="AA5977"/>
      <c r="AB5977"/>
      <c r="AC5977"/>
    </row>
    <row r="5978" spans="11:29" x14ac:dyDescent="0.45">
      <c r="K5978"/>
      <c r="S5978"/>
      <c r="T5978"/>
      <c r="U5978"/>
      <c r="V5978"/>
      <c r="W5978"/>
      <c r="X5978"/>
      <c r="Y5978"/>
      <c r="Z5978"/>
      <c r="AA5978"/>
      <c r="AB5978"/>
      <c r="AC5978"/>
    </row>
    <row r="5979" spans="11:29" x14ac:dyDescent="0.45">
      <c r="K5979"/>
      <c r="S5979"/>
      <c r="T5979"/>
      <c r="U5979"/>
      <c r="V5979"/>
      <c r="W5979"/>
      <c r="X5979"/>
      <c r="Y5979"/>
      <c r="Z5979"/>
      <c r="AA5979"/>
      <c r="AB5979"/>
      <c r="AC5979"/>
    </row>
    <row r="5980" spans="11:29" x14ac:dyDescent="0.45">
      <c r="K5980"/>
      <c r="S5980"/>
      <c r="T5980"/>
      <c r="U5980"/>
      <c r="V5980"/>
      <c r="W5980"/>
      <c r="X5980"/>
      <c r="Y5980"/>
      <c r="Z5980"/>
      <c r="AA5980"/>
      <c r="AB5980"/>
      <c r="AC5980"/>
    </row>
    <row r="5981" spans="11:29" x14ac:dyDescent="0.45">
      <c r="K5981"/>
      <c r="S5981"/>
      <c r="T5981"/>
      <c r="U5981"/>
      <c r="V5981"/>
      <c r="W5981"/>
      <c r="X5981"/>
      <c r="Y5981"/>
      <c r="Z5981"/>
      <c r="AA5981"/>
      <c r="AB5981"/>
      <c r="AC5981"/>
    </row>
    <row r="5982" spans="11:29" x14ac:dyDescent="0.45">
      <c r="K5982"/>
      <c r="S5982"/>
      <c r="T5982"/>
      <c r="U5982"/>
      <c r="V5982"/>
      <c r="W5982"/>
      <c r="X5982"/>
      <c r="Y5982"/>
      <c r="Z5982"/>
      <c r="AA5982"/>
      <c r="AB5982"/>
      <c r="AC5982"/>
    </row>
    <row r="5983" spans="11:29" x14ac:dyDescent="0.45">
      <c r="K5983"/>
      <c r="S5983"/>
      <c r="T5983"/>
      <c r="U5983"/>
      <c r="V5983"/>
      <c r="W5983"/>
      <c r="X5983"/>
      <c r="Y5983"/>
      <c r="Z5983"/>
      <c r="AA5983"/>
      <c r="AB5983"/>
      <c r="AC5983"/>
    </row>
    <row r="5984" spans="11:29" x14ac:dyDescent="0.45">
      <c r="K5984"/>
      <c r="S5984"/>
      <c r="T5984"/>
      <c r="U5984"/>
      <c r="V5984"/>
      <c r="W5984"/>
      <c r="X5984"/>
      <c r="Y5984"/>
      <c r="Z5984"/>
      <c r="AA5984"/>
      <c r="AB5984"/>
      <c r="AC5984"/>
    </row>
    <row r="5985" spans="11:29" x14ac:dyDescent="0.45">
      <c r="K5985"/>
      <c r="S5985"/>
      <c r="T5985"/>
      <c r="U5985"/>
      <c r="V5985"/>
      <c r="W5985"/>
      <c r="X5985"/>
      <c r="Y5985"/>
      <c r="Z5985"/>
      <c r="AA5985"/>
      <c r="AB5985"/>
      <c r="AC5985"/>
    </row>
    <row r="5986" spans="11:29" x14ac:dyDescent="0.45">
      <c r="K5986"/>
      <c r="S5986"/>
      <c r="T5986"/>
      <c r="U5986"/>
      <c r="V5986"/>
      <c r="W5986"/>
      <c r="X5986"/>
      <c r="Y5986"/>
      <c r="Z5986"/>
      <c r="AA5986"/>
      <c r="AB5986"/>
      <c r="AC5986"/>
    </row>
    <row r="5987" spans="11:29" x14ac:dyDescent="0.45">
      <c r="K5987"/>
      <c r="S5987"/>
      <c r="T5987"/>
      <c r="U5987"/>
      <c r="V5987"/>
      <c r="W5987"/>
      <c r="X5987"/>
      <c r="Y5987"/>
      <c r="Z5987"/>
      <c r="AA5987"/>
      <c r="AB5987"/>
      <c r="AC5987"/>
    </row>
    <row r="5988" spans="11:29" x14ac:dyDescent="0.45">
      <c r="K5988"/>
      <c r="S5988"/>
      <c r="T5988"/>
      <c r="U5988"/>
      <c r="V5988"/>
      <c r="W5988"/>
      <c r="X5988"/>
      <c r="Y5988"/>
      <c r="Z5988"/>
      <c r="AA5988"/>
      <c r="AB5988"/>
      <c r="AC5988"/>
    </row>
    <row r="5989" spans="11:29" x14ac:dyDescent="0.45">
      <c r="K5989"/>
      <c r="S5989"/>
      <c r="T5989"/>
      <c r="U5989"/>
      <c r="V5989"/>
      <c r="W5989"/>
      <c r="X5989"/>
      <c r="Y5989"/>
      <c r="Z5989"/>
      <c r="AA5989"/>
      <c r="AB5989"/>
      <c r="AC5989"/>
    </row>
    <row r="5990" spans="11:29" x14ac:dyDescent="0.45">
      <c r="K5990"/>
      <c r="S5990"/>
      <c r="T5990"/>
      <c r="U5990"/>
      <c r="V5990"/>
      <c r="W5990"/>
      <c r="X5990"/>
      <c r="Y5990"/>
      <c r="Z5990"/>
      <c r="AA5990"/>
      <c r="AB5990"/>
      <c r="AC5990"/>
    </row>
    <row r="5991" spans="11:29" x14ac:dyDescent="0.45">
      <c r="K5991"/>
      <c r="S5991"/>
      <c r="T5991"/>
      <c r="U5991"/>
      <c r="V5991"/>
      <c r="W5991"/>
      <c r="X5991"/>
      <c r="Y5991"/>
      <c r="Z5991"/>
      <c r="AA5991"/>
      <c r="AB5991"/>
      <c r="AC5991"/>
    </row>
    <row r="5992" spans="11:29" x14ac:dyDescent="0.45">
      <c r="K5992"/>
      <c r="S5992"/>
      <c r="T5992"/>
      <c r="U5992"/>
      <c r="V5992"/>
      <c r="W5992"/>
      <c r="X5992"/>
      <c r="Y5992"/>
      <c r="Z5992"/>
      <c r="AA5992"/>
      <c r="AB5992"/>
      <c r="AC5992"/>
    </row>
    <row r="5993" spans="11:29" x14ac:dyDescent="0.45">
      <c r="K5993"/>
      <c r="S5993"/>
      <c r="T5993"/>
      <c r="U5993"/>
      <c r="V5993"/>
      <c r="W5993"/>
      <c r="X5993"/>
      <c r="Y5993"/>
      <c r="Z5993"/>
      <c r="AA5993"/>
      <c r="AB5993"/>
      <c r="AC5993"/>
    </row>
    <row r="5994" spans="11:29" x14ac:dyDescent="0.45">
      <c r="K5994"/>
      <c r="S5994"/>
      <c r="T5994"/>
      <c r="U5994"/>
      <c r="V5994"/>
      <c r="W5994"/>
      <c r="X5994"/>
      <c r="Y5994"/>
      <c r="Z5994"/>
      <c r="AA5994"/>
      <c r="AB5994"/>
      <c r="AC5994"/>
    </row>
    <row r="5995" spans="11:29" x14ac:dyDescent="0.45">
      <c r="K5995"/>
      <c r="S5995"/>
      <c r="T5995"/>
      <c r="U5995"/>
      <c r="V5995"/>
      <c r="W5995"/>
      <c r="X5995"/>
      <c r="Y5995"/>
      <c r="Z5995"/>
      <c r="AA5995"/>
      <c r="AB5995"/>
      <c r="AC5995"/>
    </row>
    <row r="5996" spans="11:29" x14ac:dyDescent="0.45">
      <c r="K5996"/>
      <c r="S5996"/>
      <c r="T5996"/>
      <c r="U5996"/>
      <c r="V5996"/>
      <c r="W5996"/>
      <c r="X5996"/>
      <c r="Y5996"/>
      <c r="Z5996"/>
      <c r="AA5996"/>
      <c r="AB5996"/>
      <c r="AC5996"/>
    </row>
    <row r="5997" spans="11:29" x14ac:dyDescent="0.45">
      <c r="K5997"/>
      <c r="S5997"/>
      <c r="T5997"/>
      <c r="U5997"/>
      <c r="V5997"/>
      <c r="W5997"/>
      <c r="X5997"/>
      <c r="Y5997"/>
      <c r="Z5997"/>
      <c r="AA5997"/>
      <c r="AB5997"/>
      <c r="AC5997"/>
    </row>
    <row r="5998" spans="11:29" x14ac:dyDescent="0.45">
      <c r="K5998"/>
      <c r="S5998"/>
      <c r="T5998"/>
      <c r="U5998"/>
      <c r="V5998"/>
      <c r="W5998"/>
      <c r="X5998"/>
      <c r="Y5998"/>
      <c r="Z5998"/>
      <c r="AA5998"/>
      <c r="AB5998"/>
      <c r="AC5998"/>
    </row>
    <row r="5999" spans="11:29" x14ac:dyDescent="0.45">
      <c r="K5999"/>
      <c r="S5999"/>
      <c r="T5999"/>
      <c r="U5999"/>
      <c r="V5999"/>
      <c r="W5999"/>
      <c r="X5999"/>
      <c r="Y5999"/>
      <c r="Z5999"/>
      <c r="AA5999"/>
      <c r="AB5999"/>
      <c r="AC5999"/>
    </row>
    <row r="6000" spans="11:29" x14ac:dyDescent="0.45">
      <c r="K6000"/>
      <c r="S6000"/>
      <c r="T6000"/>
      <c r="U6000"/>
      <c r="V6000"/>
      <c r="W6000"/>
      <c r="X6000"/>
      <c r="Y6000"/>
      <c r="Z6000"/>
      <c r="AA6000"/>
      <c r="AB6000"/>
      <c r="AC6000"/>
    </row>
    <row r="6001" spans="11:29" x14ac:dyDescent="0.45">
      <c r="K6001"/>
      <c r="S6001"/>
      <c r="T6001"/>
      <c r="U6001"/>
      <c r="V6001"/>
      <c r="W6001"/>
      <c r="X6001"/>
      <c r="Y6001"/>
      <c r="Z6001"/>
      <c r="AA6001"/>
      <c r="AB6001"/>
      <c r="AC6001"/>
    </row>
    <row r="6002" spans="11:29" x14ac:dyDescent="0.45">
      <c r="K6002"/>
      <c r="S6002"/>
      <c r="T6002"/>
      <c r="U6002"/>
      <c r="V6002"/>
      <c r="W6002"/>
      <c r="X6002"/>
      <c r="Y6002"/>
      <c r="Z6002"/>
      <c r="AA6002"/>
      <c r="AB6002"/>
      <c r="AC6002"/>
    </row>
    <row r="6003" spans="11:29" x14ac:dyDescent="0.45">
      <c r="K6003"/>
      <c r="S6003"/>
      <c r="T6003"/>
      <c r="U6003"/>
      <c r="V6003"/>
      <c r="W6003"/>
      <c r="X6003"/>
      <c r="Y6003"/>
      <c r="Z6003"/>
      <c r="AA6003"/>
      <c r="AB6003"/>
      <c r="AC6003"/>
    </row>
    <row r="6004" spans="11:29" x14ac:dyDescent="0.45">
      <c r="K6004"/>
      <c r="S6004"/>
      <c r="T6004"/>
      <c r="U6004"/>
      <c r="V6004"/>
      <c r="W6004"/>
      <c r="X6004"/>
      <c r="Y6004"/>
      <c r="Z6004"/>
      <c r="AA6004"/>
      <c r="AB6004"/>
      <c r="AC6004"/>
    </row>
    <row r="6005" spans="11:29" x14ac:dyDescent="0.45">
      <c r="K6005"/>
      <c r="S6005"/>
      <c r="T6005"/>
      <c r="U6005"/>
      <c r="V6005"/>
      <c r="W6005"/>
      <c r="X6005"/>
      <c r="Y6005"/>
      <c r="Z6005"/>
      <c r="AA6005"/>
      <c r="AB6005"/>
      <c r="AC6005"/>
    </row>
    <row r="6006" spans="11:29" x14ac:dyDescent="0.45">
      <c r="K6006"/>
      <c r="S6006"/>
      <c r="T6006"/>
      <c r="U6006"/>
      <c r="V6006"/>
      <c r="W6006"/>
      <c r="X6006"/>
      <c r="Y6006"/>
      <c r="Z6006"/>
      <c r="AA6006"/>
      <c r="AB6006"/>
      <c r="AC6006"/>
    </row>
    <row r="6007" spans="11:29" x14ac:dyDescent="0.45">
      <c r="K6007"/>
      <c r="S6007"/>
      <c r="T6007"/>
      <c r="U6007"/>
      <c r="V6007"/>
      <c r="W6007"/>
      <c r="X6007"/>
      <c r="Y6007"/>
      <c r="Z6007"/>
      <c r="AA6007"/>
      <c r="AB6007"/>
      <c r="AC6007"/>
    </row>
    <row r="6008" spans="11:29" x14ac:dyDescent="0.45">
      <c r="K6008"/>
      <c r="S6008"/>
      <c r="T6008"/>
      <c r="U6008"/>
      <c r="V6008"/>
      <c r="W6008"/>
      <c r="X6008"/>
      <c r="Y6008"/>
      <c r="Z6008"/>
      <c r="AA6008"/>
      <c r="AB6008"/>
      <c r="AC6008"/>
    </row>
    <row r="6009" spans="11:29" x14ac:dyDescent="0.45">
      <c r="K6009"/>
      <c r="S6009"/>
      <c r="T6009"/>
      <c r="U6009"/>
      <c r="V6009"/>
      <c r="W6009"/>
      <c r="X6009"/>
      <c r="Y6009"/>
      <c r="Z6009"/>
      <c r="AA6009"/>
      <c r="AB6009"/>
      <c r="AC6009"/>
    </row>
    <row r="6010" spans="11:29" x14ac:dyDescent="0.45">
      <c r="K6010"/>
      <c r="S6010"/>
      <c r="T6010"/>
      <c r="U6010"/>
      <c r="V6010"/>
      <c r="W6010"/>
      <c r="X6010"/>
      <c r="Y6010"/>
      <c r="Z6010"/>
      <c r="AA6010"/>
      <c r="AB6010"/>
      <c r="AC6010"/>
    </row>
    <row r="6011" spans="11:29" x14ac:dyDescent="0.45">
      <c r="K6011"/>
      <c r="S6011"/>
      <c r="T6011"/>
      <c r="U6011"/>
      <c r="V6011"/>
      <c r="W6011"/>
      <c r="X6011"/>
      <c r="Y6011"/>
      <c r="Z6011"/>
      <c r="AA6011"/>
      <c r="AB6011"/>
      <c r="AC6011"/>
    </row>
    <row r="6012" spans="11:29" x14ac:dyDescent="0.45">
      <c r="K6012"/>
      <c r="S6012"/>
      <c r="T6012"/>
      <c r="U6012"/>
      <c r="V6012"/>
      <c r="W6012"/>
      <c r="X6012"/>
      <c r="Y6012"/>
      <c r="Z6012"/>
      <c r="AA6012"/>
      <c r="AB6012"/>
      <c r="AC6012"/>
    </row>
    <row r="6013" spans="11:29" x14ac:dyDescent="0.45">
      <c r="K6013"/>
      <c r="S6013"/>
      <c r="T6013"/>
      <c r="U6013"/>
      <c r="V6013"/>
      <c r="W6013"/>
      <c r="X6013"/>
      <c r="Y6013"/>
      <c r="Z6013"/>
      <c r="AA6013"/>
      <c r="AB6013"/>
      <c r="AC6013"/>
    </row>
    <row r="6014" spans="11:29" x14ac:dyDescent="0.45">
      <c r="K6014"/>
      <c r="S6014"/>
      <c r="T6014"/>
      <c r="U6014"/>
      <c r="V6014"/>
      <c r="W6014"/>
      <c r="X6014"/>
      <c r="Y6014"/>
      <c r="Z6014"/>
      <c r="AA6014"/>
      <c r="AB6014"/>
      <c r="AC6014"/>
    </row>
    <row r="6015" spans="11:29" x14ac:dyDescent="0.45">
      <c r="K6015"/>
      <c r="S6015"/>
      <c r="T6015"/>
      <c r="U6015"/>
      <c r="V6015"/>
      <c r="W6015"/>
      <c r="X6015"/>
      <c r="Y6015"/>
      <c r="Z6015"/>
      <c r="AA6015"/>
      <c r="AB6015"/>
      <c r="AC6015"/>
    </row>
    <row r="6016" spans="11:29" x14ac:dyDescent="0.45">
      <c r="K6016"/>
      <c r="S6016"/>
      <c r="T6016"/>
      <c r="U6016"/>
      <c r="V6016"/>
      <c r="W6016"/>
      <c r="X6016"/>
      <c r="Y6016"/>
      <c r="Z6016"/>
      <c r="AA6016"/>
      <c r="AB6016"/>
      <c r="AC6016"/>
    </row>
    <row r="6017" spans="11:29" x14ac:dyDescent="0.45">
      <c r="K6017"/>
      <c r="S6017"/>
      <c r="T6017"/>
      <c r="U6017"/>
      <c r="V6017"/>
      <c r="W6017"/>
      <c r="X6017"/>
      <c r="Y6017"/>
      <c r="Z6017"/>
      <c r="AA6017"/>
      <c r="AB6017"/>
      <c r="AC6017"/>
    </row>
    <row r="6018" spans="11:29" x14ac:dyDescent="0.45">
      <c r="K6018"/>
      <c r="S6018"/>
      <c r="T6018"/>
      <c r="U6018"/>
      <c r="V6018"/>
      <c r="W6018"/>
      <c r="X6018"/>
      <c r="Y6018"/>
      <c r="Z6018"/>
      <c r="AA6018"/>
      <c r="AB6018"/>
      <c r="AC6018"/>
    </row>
    <row r="6019" spans="11:29" x14ac:dyDescent="0.45">
      <c r="K6019"/>
      <c r="S6019"/>
      <c r="T6019"/>
      <c r="U6019"/>
      <c r="V6019"/>
      <c r="W6019"/>
      <c r="X6019"/>
      <c r="Y6019"/>
      <c r="Z6019"/>
      <c r="AA6019"/>
      <c r="AB6019"/>
      <c r="AC6019"/>
    </row>
    <row r="6020" spans="11:29" x14ac:dyDescent="0.45">
      <c r="K6020"/>
      <c r="S6020"/>
      <c r="T6020"/>
      <c r="U6020"/>
      <c r="V6020"/>
      <c r="W6020"/>
      <c r="X6020"/>
      <c r="Y6020"/>
      <c r="Z6020"/>
      <c r="AA6020"/>
      <c r="AB6020"/>
      <c r="AC6020"/>
    </row>
    <row r="6021" spans="11:29" x14ac:dyDescent="0.45">
      <c r="K6021"/>
      <c r="S6021"/>
      <c r="T6021"/>
      <c r="U6021"/>
      <c r="V6021"/>
      <c r="W6021"/>
      <c r="X6021"/>
      <c r="Y6021"/>
      <c r="Z6021"/>
      <c r="AA6021"/>
      <c r="AB6021"/>
      <c r="AC6021"/>
    </row>
    <row r="6022" spans="11:29" x14ac:dyDescent="0.45">
      <c r="K6022"/>
      <c r="S6022"/>
      <c r="T6022"/>
      <c r="U6022"/>
      <c r="V6022"/>
      <c r="W6022"/>
      <c r="X6022"/>
      <c r="Y6022"/>
      <c r="Z6022"/>
      <c r="AA6022"/>
      <c r="AB6022"/>
      <c r="AC6022"/>
    </row>
    <row r="6023" spans="11:29" x14ac:dyDescent="0.45">
      <c r="K6023"/>
      <c r="S6023"/>
      <c r="T6023"/>
      <c r="U6023"/>
      <c r="V6023"/>
      <c r="W6023"/>
      <c r="X6023"/>
      <c r="Y6023"/>
      <c r="Z6023"/>
      <c r="AA6023"/>
      <c r="AB6023"/>
      <c r="AC6023"/>
    </row>
    <row r="6024" spans="11:29" x14ac:dyDescent="0.45">
      <c r="K6024"/>
      <c r="S6024"/>
      <c r="T6024"/>
      <c r="U6024"/>
      <c r="V6024"/>
      <c r="W6024"/>
      <c r="X6024"/>
      <c r="Y6024"/>
      <c r="Z6024"/>
      <c r="AA6024"/>
      <c r="AB6024"/>
      <c r="AC6024"/>
    </row>
    <row r="6025" spans="11:29" x14ac:dyDescent="0.45">
      <c r="K6025"/>
      <c r="S6025"/>
      <c r="T6025"/>
      <c r="U6025"/>
      <c r="V6025"/>
      <c r="W6025"/>
      <c r="X6025"/>
      <c r="Y6025"/>
      <c r="Z6025"/>
      <c r="AA6025"/>
      <c r="AB6025"/>
      <c r="AC6025"/>
    </row>
    <row r="6026" spans="11:29" x14ac:dyDescent="0.45">
      <c r="K6026"/>
      <c r="S6026"/>
      <c r="T6026"/>
      <c r="U6026"/>
      <c r="V6026"/>
      <c r="W6026"/>
      <c r="X6026"/>
      <c r="Y6026"/>
      <c r="Z6026"/>
      <c r="AA6026"/>
      <c r="AB6026"/>
      <c r="AC6026"/>
    </row>
    <row r="6027" spans="11:29" x14ac:dyDescent="0.45">
      <c r="K6027"/>
      <c r="S6027"/>
      <c r="T6027"/>
      <c r="U6027"/>
      <c r="V6027"/>
      <c r="W6027"/>
      <c r="X6027"/>
      <c r="Y6027"/>
      <c r="Z6027"/>
      <c r="AA6027"/>
      <c r="AB6027"/>
      <c r="AC6027"/>
    </row>
    <row r="6028" spans="11:29" x14ac:dyDescent="0.45">
      <c r="K6028"/>
      <c r="S6028"/>
      <c r="T6028"/>
      <c r="U6028"/>
      <c r="V6028"/>
      <c r="W6028"/>
      <c r="X6028"/>
      <c r="Y6028"/>
      <c r="Z6028"/>
      <c r="AA6028"/>
      <c r="AB6028"/>
      <c r="AC6028"/>
    </row>
    <row r="6029" spans="11:29" x14ac:dyDescent="0.45">
      <c r="K6029"/>
      <c r="S6029"/>
      <c r="T6029"/>
      <c r="U6029"/>
      <c r="V6029"/>
      <c r="W6029"/>
      <c r="X6029"/>
      <c r="Y6029"/>
      <c r="Z6029"/>
      <c r="AA6029"/>
      <c r="AB6029"/>
      <c r="AC6029"/>
    </row>
    <row r="6030" spans="11:29" x14ac:dyDescent="0.45">
      <c r="K6030"/>
      <c r="S6030"/>
      <c r="T6030"/>
      <c r="U6030"/>
      <c r="V6030"/>
      <c r="W6030"/>
      <c r="X6030"/>
      <c r="Y6030"/>
      <c r="Z6030"/>
      <c r="AA6030"/>
      <c r="AB6030"/>
      <c r="AC6030"/>
    </row>
    <row r="6031" spans="11:29" x14ac:dyDescent="0.45">
      <c r="K6031"/>
      <c r="S6031"/>
      <c r="T6031"/>
      <c r="U6031"/>
      <c r="V6031"/>
      <c r="W6031"/>
      <c r="X6031"/>
      <c r="Y6031"/>
      <c r="Z6031"/>
      <c r="AA6031"/>
      <c r="AB6031"/>
      <c r="AC6031"/>
    </row>
    <row r="6032" spans="11:29" x14ac:dyDescent="0.45">
      <c r="K6032"/>
      <c r="S6032"/>
      <c r="T6032"/>
      <c r="U6032"/>
      <c r="V6032"/>
      <c r="W6032"/>
      <c r="X6032"/>
      <c r="Y6032"/>
      <c r="Z6032"/>
      <c r="AA6032"/>
      <c r="AB6032"/>
      <c r="AC6032"/>
    </row>
    <row r="6033" spans="11:29" x14ac:dyDescent="0.45">
      <c r="K6033"/>
      <c r="S6033"/>
      <c r="T6033"/>
      <c r="U6033"/>
      <c r="V6033"/>
      <c r="W6033"/>
      <c r="X6033"/>
      <c r="Y6033"/>
      <c r="Z6033"/>
      <c r="AA6033"/>
      <c r="AB6033"/>
      <c r="AC6033"/>
    </row>
    <row r="6034" spans="11:29" x14ac:dyDescent="0.45">
      <c r="K6034"/>
      <c r="S6034"/>
      <c r="T6034"/>
      <c r="U6034"/>
      <c r="V6034"/>
      <c r="W6034"/>
      <c r="X6034"/>
      <c r="Y6034"/>
      <c r="Z6034"/>
      <c r="AA6034"/>
      <c r="AB6034"/>
      <c r="AC6034"/>
    </row>
    <row r="6035" spans="11:29" x14ac:dyDescent="0.45">
      <c r="K6035"/>
      <c r="S6035"/>
      <c r="T6035"/>
      <c r="U6035"/>
      <c r="V6035"/>
      <c r="W6035"/>
      <c r="X6035"/>
      <c r="Y6035"/>
      <c r="Z6035"/>
      <c r="AA6035"/>
      <c r="AB6035"/>
      <c r="AC6035"/>
    </row>
    <row r="6036" spans="11:29" x14ac:dyDescent="0.45">
      <c r="K6036"/>
      <c r="S6036"/>
      <c r="T6036"/>
      <c r="U6036"/>
      <c r="V6036"/>
      <c r="W6036"/>
      <c r="X6036"/>
      <c r="Y6036"/>
      <c r="Z6036"/>
      <c r="AA6036"/>
      <c r="AB6036"/>
      <c r="AC6036"/>
    </row>
    <row r="6037" spans="11:29" x14ac:dyDescent="0.45">
      <c r="K6037"/>
      <c r="S6037"/>
      <c r="T6037"/>
      <c r="U6037"/>
      <c r="V6037"/>
      <c r="W6037"/>
      <c r="X6037"/>
      <c r="Y6037"/>
      <c r="Z6037"/>
      <c r="AA6037"/>
      <c r="AB6037"/>
      <c r="AC6037"/>
    </row>
    <row r="6038" spans="11:29" x14ac:dyDescent="0.45">
      <c r="K6038"/>
      <c r="S6038"/>
      <c r="T6038"/>
      <c r="U6038"/>
      <c r="V6038"/>
      <c r="W6038"/>
      <c r="X6038"/>
      <c r="Y6038"/>
      <c r="Z6038"/>
      <c r="AA6038"/>
      <c r="AB6038"/>
      <c r="AC6038"/>
    </row>
    <row r="6039" spans="11:29" x14ac:dyDescent="0.45">
      <c r="K6039"/>
      <c r="S6039"/>
      <c r="T6039"/>
      <c r="U6039"/>
      <c r="V6039"/>
      <c r="W6039"/>
      <c r="X6039"/>
      <c r="Y6039"/>
      <c r="Z6039"/>
      <c r="AA6039"/>
      <c r="AB6039"/>
      <c r="AC6039"/>
    </row>
    <row r="6040" spans="11:29" x14ac:dyDescent="0.45">
      <c r="K6040"/>
      <c r="S6040"/>
      <c r="T6040"/>
      <c r="U6040"/>
      <c r="V6040"/>
      <c r="W6040"/>
      <c r="X6040"/>
      <c r="Y6040"/>
      <c r="Z6040"/>
      <c r="AA6040"/>
      <c r="AB6040"/>
      <c r="AC6040"/>
    </row>
    <row r="6041" spans="11:29" x14ac:dyDescent="0.45">
      <c r="K6041"/>
      <c r="S6041"/>
      <c r="T6041"/>
      <c r="U6041"/>
      <c r="V6041"/>
      <c r="W6041"/>
      <c r="X6041"/>
      <c r="Y6041"/>
      <c r="Z6041"/>
      <c r="AA6041"/>
      <c r="AB6041"/>
      <c r="AC6041"/>
    </row>
    <row r="6042" spans="11:29" x14ac:dyDescent="0.45">
      <c r="K6042"/>
      <c r="S6042"/>
      <c r="T6042"/>
      <c r="U6042"/>
      <c r="V6042"/>
      <c r="W6042"/>
      <c r="X6042"/>
      <c r="Y6042"/>
      <c r="Z6042"/>
      <c r="AA6042"/>
      <c r="AB6042"/>
      <c r="AC6042"/>
    </row>
    <row r="6043" spans="11:29" x14ac:dyDescent="0.45">
      <c r="K6043"/>
      <c r="S6043"/>
      <c r="T6043"/>
      <c r="U6043"/>
      <c r="V6043"/>
      <c r="W6043"/>
      <c r="X6043"/>
      <c r="Y6043"/>
      <c r="Z6043"/>
      <c r="AA6043"/>
      <c r="AB6043"/>
      <c r="AC6043"/>
    </row>
    <row r="6044" spans="11:29" x14ac:dyDescent="0.45">
      <c r="K6044"/>
      <c r="S6044"/>
      <c r="T6044"/>
      <c r="U6044"/>
      <c r="V6044"/>
      <c r="W6044"/>
      <c r="X6044"/>
      <c r="Y6044"/>
      <c r="Z6044"/>
      <c r="AA6044"/>
      <c r="AB6044"/>
      <c r="AC6044"/>
    </row>
    <row r="6045" spans="11:29" x14ac:dyDescent="0.45">
      <c r="K6045"/>
      <c r="S6045"/>
      <c r="T6045"/>
      <c r="U6045"/>
      <c r="V6045"/>
      <c r="W6045"/>
      <c r="X6045"/>
      <c r="Y6045"/>
      <c r="Z6045"/>
      <c r="AA6045"/>
      <c r="AB6045"/>
      <c r="AC6045"/>
    </row>
    <row r="6046" spans="11:29" x14ac:dyDescent="0.45">
      <c r="K6046"/>
      <c r="S6046"/>
      <c r="T6046"/>
      <c r="U6046"/>
      <c r="V6046"/>
      <c r="W6046"/>
      <c r="X6046"/>
      <c r="Y6046"/>
      <c r="Z6046"/>
      <c r="AA6046"/>
      <c r="AB6046"/>
      <c r="AC6046"/>
    </row>
    <row r="6047" spans="11:29" x14ac:dyDescent="0.45">
      <c r="K6047"/>
      <c r="S6047"/>
      <c r="T6047"/>
      <c r="U6047"/>
      <c r="V6047"/>
      <c r="W6047"/>
      <c r="X6047"/>
      <c r="Y6047"/>
      <c r="Z6047"/>
      <c r="AA6047"/>
      <c r="AB6047"/>
      <c r="AC6047"/>
    </row>
    <row r="6048" spans="11:29" x14ac:dyDescent="0.45">
      <c r="K6048"/>
      <c r="S6048"/>
      <c r="T6048"/>
      <c r="U6048"/>
      <c r="V6048"/>
      <c r="W6048"/>
      <c r="X6048"/>
      <c r="Y6048"/>
      <c r="Z6048"/>
      <c r="AA6048"/>
      <c r="AB6048"/>
      <c r="AC6048"/>
    </row>
    <row r="6049" spans="11:29" x14ac:dyDescent="0.45">
      <c r="K6049"/>
      <c r="S6049"/>
      <c r="T6049"/>
      <c r="U6049"/>
      <c r="V6049"/>
      <c r="W6049"/>
      <c r="X6049"/>
      <c r="Y6049"/>
      <c r="Z6049"/>
      <c r="AA6049"/>
      <c r="AB6049"/>
      <c r="AC6049"/>
    </row>
    <row r="6050" spans="11:29" x14ac:dyDescent="0.45">
      <c r="K6050"/>
      <c r="S6050"/>
      <c r="T6050"/>
      <c r="U6050"/>
      <c r="V6050"/>
      <c r="W6050"/>
      <c r="X6050"/>
      <c r="Y6050"/>
      <c r="Z6050"/>
      <c r="AA6050"/>
      <c r="AB6050"/>
      <c r="AC6050"/>
    </row>
    <row r="6051" spans="11:29" x14ac:dyDescent="0.45">
      <c r="K6051"/>
      <c r="S6051"/>
      <c r="T6051"/>
      <c r="U6051"/>
      <c r="V6051"/>
      <c r="W6051"/>
      <c r="X6051"/>
      <c r="Y6051"/>
      <c r="Z6051"/>
      <c r="AA6051"/>
      <c r="AB6051"/>
      <c r="AC6051"/>
    </row>
    <row r="6052" spans="11:29" x14ac:dyDescent="0.45">
      <c r="K6052"/>
      <c r="S6052"/>
      <c r="T6052"/>
      <c r="U6052"/>
      <c r="V6052"/>
      <c r="W6052"/>
      <c r="X6052"/>
      <c r="Y6052"/>
      <c r="Z6052"/>
      <c r="AA6052"/>
      <c r="AB6052"/>
      <c r="AC6052"/>
    </row>
    <row r="6053" spans="11:29" x14ac:dyDescent="0.45">
      <c r="K6053"/>
      <c r="S6053"/>
      <c r="T6053"/>
      <c r="U6053"/>
      <c r="V6053"/>
      <c r="W6053"/>
      <c r="X6053"/>
      <c r="Y6053"/>
      <c r="Z6053"/>
      <c r="AA6053"/>
      <c r="AB6053"/>
      <c r="AC6053"/>
    </row>
    <row r="6054" spans="11:29" x14ac:dyDescent="0.45">
      <c r="K6054"/>
      <c r="S6054"/>
      <c r="T6054"/>
      <c r="U6054"/>
      <c r="V6054"/>
      <c r="W6054"/>
      <c r="X6054"/>
      <c r="Y6054"/>
      <c r="Z6054"/>
      <c r="AA6054"/>
      <c r="AB6054"/>
      <c r="AC6054"/>
    </row>
    <row r="6055" spans="11:29" x14ac:dyDescent="0.45">
      <c r="K6055"/>
      <c r="S6055"/>
      <c r="T6055"/>
      <c r="U6055"/>
      <c r="V6055"/>
      <c r="W6055"/>
      <c r="X6055"/>
      <c r="Y6055"/>
      <c r="Z6055"/>
      <c r="AA6055"/>
      <c r="AB6055"/>
      <c r="AC6055"/>
    </row>
    <row r="6056" spans="11:29" x14ac:dyDescent="0.45">
      <c r="K6056"/>
      <c r="S6056"/>
      <c r="T6056"/>
      <c r="U6056"/>
      <c r="V6056"/>
      <c r="W6056"/>
      <c r="X6056"/>
      <c r="Y6056"/>
      <c r="Z6056"/>
      <c r="AA6056"/>
      <c r="AB6056"/>
      <c r="AC6056"/>
    </row>
    <row r="6057" spans="11:29" x14ac:dyDescent="0.45">
      <c r="K6057"/>
      <c r="S6057"/>
      <c r="T6057"/>
      <c r="U6057"/>
      <c r="V6057"/>
      <c r="W6057"/>
      <c r="X6057"/>
      <c r="Y6057"/>
      <c r="Z6057"/>
      <c r="AA6057"/>
      <c r="AB6057"/>
      <c r="AC6057"/>
    </row>
    <row r="6058" spans="11:29" x14ac:dyDescent="0.45">
      <c r="K6058"/>
      <c r="S6058"/>
      <c r="T6058"/>
      <c r="U6058"/>
      <c r="V6058"/>
      <c r="W6058"/>
      <c r="X6058"/>
      <c r="Y6058"/>
      <c r="Z6058"/>
      <c r="AA6058"/>
      <c r="AB6058"/>
      <c r="AC6058"/>
    </row>
    <row r="6059" spans="11:29" x14ac:dyDescent="0.45">
      <c r="K6059"/>
      <c r="S6059"/>
      <c r="T6059"/>
      <c r="U6059"/>
      <c r="V6059"/>
      <c r="W6059"/>
      <c r="X6059"/>
      <c r="Y6059"/>
      <c r="Z6059"/>
      <c r="AA6059"/>
      <c r="AB6059"/>
      <c r="AC6059"/>
    </row>
    <row r="6060" spans="11:29" x14ac:dyDescent="0.45">
      <c r="K6060"/>
      <c r="S6060"/>
      <c r="T6060"/>
      <c r="U6060"/>
      <c r="V6060"/>
      <c r="W6060"/>
      <c r="X6060"/>
      <c r="Y6060"/>
      <c r="Z6060"/>
      <c r="AA6060"/>
      <c r="AB6060"/>
      <c r="AC6060"/>
    </row>
    <row r="6061" spans="11:29" x14ac:dyDescent="0.45">
      <c r="K6061"/>
      <c r="S6061"/>
      <c r="T6061"/>
      <c r="U6061"/>
      <c r="V6061"/>
      <c r="W6061"/>
      <c r="X6061"/>
      <c r="Y6061"/>
      <c r="Z6061"/>
      <c r="AA6061"/>
      <c r="AB6061"/>
      <c r="AC6061"/>
    </row>
    <row r="6062" spans="11:29" x14ac:dyDescent="0.45">
      <c r="K6062"/>
      <c r="S6062"/>
      <c r="T6062"/>
      <c r="U6062"/>
      <c r="V6062"/>
      <c r="W6062"/>
      <c r="X6062"/>
      <c r="Y6062"/>
      <c r="Z6062"/>
      <c r="AA6062"/>
      <c r="AB6062"/>
      <c r="AC6062"/>
    </row>
    <row r="6063" spans="11:29" x14ac:dyDescent="0.45">
      <c r="K6063"/>
      <c r="S6063"/>
      <c r="T6063"/>
      <c r="U6063"/>
      <c r="V6063"/>
      <c r="W6063"/>
      <c r="X6063"/>
      <c r="Y6063"/>
      <c r="Z6063"/>
      <c r="AA6063"/>
      <c r="AB6063"/>
      <c r="AC6063"/>
    </row>
    <row r="6064" spans="11:29" x14ac:dyDescent="0.45">
      <c r="K6064"/>
      <c r="S6064"/>
      <c r="T6064"/>
      <c r="U6064"/>
      <c r="V6064"/>
      <c r="W6064"/>
      <c r="X6064"/>
      <c r="Y6064"/>
      <c r="Z6064"/>
      <c r="AA6064"/>
      <c r="AB6064"/>
      <c r="AC6064"/>
    </row>
    <row r="6065" spans="11:29" x14ac:dyDescent="0.45">
      <c r="K6065"/>
      <c r="S6065"/>
      <c r="T6065"/>
      <c r="U6065"/>
      <c r="V6065"/>
      <c r="W6065"/>
      <c r="X6065"/>
      <c r="Y6065"/>
      <c r="Z6065"/>
      <c r="AA6065"/>
      <c r="AB6065"/>
      <c r="AC6065"/>
    </row>
    <row r="6066" spans="11:29" x14ac:dyDescent="0.45">
      <c r="K6066"/>
      <c r="S6066"/>
      <c r="T6066"/>
      <c r="U6066"/>
      <c r="V6066"/>
      <c r="W6066"/>
      <c r="X6066"/>
      <c r="Y6066"/>
      <c r="Z6066"/>
      <c r="AA6066"/>
      <c r="AB6066"/>
      <c r="AC6066"/>
    </row>
    <row r="6067" spans="11:29" x14ac:dyDescent="0.45">
      <c r="K6067"/>
      <c r="S6067"/>
      <c r="T6067"/>
      <c r="U6067"/>
      <c r="V6067"/>
      <c r="W6067"/>
      <c r="X6067"/>
      <c r="Y6067"/>
      <c r="Z6067"/>
      <c r="AA6067"/>
      <c r="AB6067"/>
      <c r="AC6067"/>
    </row>
    <row r="6068" spans="11:29" x14ac:dyDescent="0.45">
      <c r="K6068"/>
      <c r="S6068"/>
      <c r="T6068"/>
      <c r="U6068"/>
      <c r="V6068"/>
      <c r="W6068"/>
      <c r="X6068"/>
      <c r="Y6068"/>
      <c r="Z6068"/>
      <c r="AA6068"/>
      <c r="AB6068"/>
      <c r="AC6068"/>
    </row>
    <row r="6069" spans="11:29" x14ac:dyDescent="0.45">
      <c r="K6069"/>
      <c r="S6069"/>
      <c r="T6069"/>
      <c r="U6069"/>
      <c r="V6069"/>
      <c r="W6069"/>
      <c r="X6069"/>
      <c r="Y6069"/>
      <c r="Z6069"/>
      <c r="AA6069"/>
      <c r="AB6069"/>
      <c r="AC6069"/>
    </row>
    <row r="6070" spans="11:29" x14ac:dyDescent="0.45">
      <c r="K6070"/>
      <c r="S6070"/>
      <c r="T6070"/>
      <c r="U6070"/>
      <c r="V6070"/>
      <c r="W6070"/>
      <c r="X6070"/>
      <c r="Y6070"/>
      <c r="Z6070"/>
      <c r="AA6070"/>
      <c r="AB6070"/>
      <c r="AC6070"/>
    </row>
    <row r="6071" spans="11:29" x14ac:dyDescent="0.45">
      <c r="K6071"/>
      <c r="S6071"/>
      <c r="T6071"/>
      <c r="U6071"/>
      <c r="V6071"/>
      <c r="W6071"/>
      <c r="X6071"/>
      <c r="Y6071"/>
      <c r="Z6071"/>
      <c r="AA6071"/>
      <c r="AB6071"/>
      <c r="AC6071"/>
    </row>
    <row r="6072" spans="11:29" x14ac:dyDescent="0.45">
      <c r="K6072"/>
      <c r="S6072"/>
      <c r="T6072"/>
      <c r="U6072"/>
      <c r="V6072"/>
      <c r="W6072"/>
      <c r="X6072"/>
      <c r="Y6072"/>
      <c r="Z6072"/>
      <c r="AA6072"/>
      <c r="AB6072"/>
      <c r="AC6072"/>
    </row>
    <row r="6073" spans="11:29" x14ac:dyDescent="0.45">
      <c r="K6073"/>
      <c r="S6073"/>
      <c r="T6073"/>
      <c r="U6073"/>
      <c r="V6073"/>
      <c r="W6073"/>
      <c r="X6073"/>
      <c r="Y6073"/>
      <c r="Z6073"/>
      <c r="AA6073"/>
      <c r="AB6073"/>
      <c r="AC6073"/>
    </row>
    <row r="6074" spans="11:29" x14ac:dyDescent="0.45">
      <c r="K6074"/>
      <c r="S6074"/>
      <c r="T6074"/>
      <c r="U6074"/>
      <c r="V6074"/>
      <c r="W6074"/>
      <c r="X6074"/>
      <c r="Y6074"/>
      <c r="Z6074"/>
      <c r="AA6074"/>
      <c r="AB6074"/>
      <c r="AC6074"/>
    </row>
    <row r="6075" spans="11:29" x14ac:dyDescent="0.45">
      <c r="K6075"/>
      <c r="S6075"/>
      <c r="T6075"/>
      <c r="U6075"/>
      <c r="V6075"/>
      <c r="W6075"/>
      <c r="X6075"/>
      <c r="Y6075"/>
      <c r="Z6075"/>
      <c r="AA6075"/>
      <c r="AB6075"/>
      <c r="AC6075"/>
    </row>
    <row r="6076" spans="11:29" x14ac:dyDescent="0.45">
      <c r="K6076"/>
      <c r="S6076"/>
      <c r="T6076"/>
      <c r="U6076"/>
      <c r="V6076"/>
      <c r="W6076"/>
      <c r="X6076"/>
      <c r="Y6076"/>
      <c r="Z6076"/>
      <c r="AA6076"/>
      <c r="AB6076"/>
      <c r="AC6076"/>
    </row>
    <row r="6077" spans="11:29" x14ac:dyDescent="0.45">
      <c r="K6077"/>
      <c r="S6077"/>
      <c r="T6077"/>
      <c r="U6077"/>
      <c r="V6077"/>
      <c r="W6077"/>
      <c r="X6077"/>
      <c r="Y6077"/>
      <c r="Z6077"/>
      <c r="AA6077"/>
      <c r="AB6077"/>
      <c r="AC6077"/>
    </row>
    <row r="6078" spans="11:29" x14ac:dyDescent="0.45">
      <c r="K6078"/>
      <c r="S6078"/>
      <c r="T6078"/>
      <c r="U6078"/>
      <c r="V6078"/>
      <c r="W6078"/>
      <c r="X6078"/>
      <c r="Y6078"/>
      <c r="Z6078"/>
      <c r="AA6078"/>
      <c r="AB6078"/>
      <c r="AC6078"/>
    </row>
    <row r="6079" spans="11:29" x14ac:dyDescent="0.45">
      <c r="K6079"/>
      <c r="S6079"/>
      <c r="T6079"/>
      <c r="U6079"/>
      <c r="V6079"/>
      <c r="W6079"/>
      <c r="X6079"/>
      <c r="Y6079"/>
      <c r="Z6079"/>
      <c r="AA6079"/>
      <c r="AB6079"/>
      <c r="AC6079"/>
    </row>
    <row r="6080" spans="11:29" x14ac:dyDescent="0.45">
      <c r="K6080"/>
      <c r="S6080"/>
      <c r="T6080"/>
      <c r="U6080"/>
      <c r="V6080"/>
      <c r="W6080"/>
      <c r="X6080"/>
      <c r="Y6080"/>
      <c r="Z6080"/>
      <c r="AA6080"/>
      <c r="AB6080"/>
      <c r="AC6080"/>
    </row>
    <row r="6081" spans="11:29" x14ac:dyDescent="0.45">
      <c r="K6081"/>
      <c r="S6081"/>
      <c r="T6081"/>
      <c r="U6081"/>
      <c r="V6081"/>
      <c r="W6081"/>
      <c r="X6081"/>
      <c r="Y6081"/>
      <c r="Z6081"/>
      <c r="AA6081"/>
      <c r="AB6081"/>
      <c r="AC6081"/>
    </row>
    <row r="6082" spans="11:29" x14ac:dyDescent="0.45">
      <c r="K6082"/>
      <c r="S6082"/>
      <c r="T6082"/>
      <c r="U6082"/>
      <c r="V6082"/>
      <c r="W6082"/>
      <c r="X6082"/>
      <c r="Y6082"/>
      <c r="Z6082"/>
      <c r="AA6082"/>
      <c r="AB6082"/>
      <c r="AC6082"/>
    </row>
    <row r="6083" spans="11:29" x14ac:dyDescent="0.45">
      <c r="K6083"/>
      <c r="S6083"/>
      <c r="T6083"/>
      <c r="U6083"/>
      <c r="V6083"/>
      <c r="W6083"/>
      <c r="X6083"/>
      <c r="Y6083"/>
      <c r="Z6083"/>
      <c r="AA6083"/>
      <c r="AB6083"/>
      <c r="AC6083"/>
    </row>
    <row r="6084" spans="11:29" x14ac:dyDescent="0.45">
      <c r="K6084"/>
      <c r="S6084"/>
      <c r="T6084"/>
      <c r="U6084"/>
      <c r="V6084"/>
      <c r="W6084"/>
      <c r="X6084"/>
      <c r="Y6084"/>
      <c r="Z6084"/>
      <c r="AA6084"/>
      <c r="AB6084"/>
      <c r="AC6084"/>
    </row>
    <row r="6085" spans="11:29" x14ac:dyDescent="0.45">
      <c r="K6085"/>
      <c r="S6085"/>
      <c r="T6085"/>
      <c r="U6085"/>
      <c r="V6085"/>
      <c r="W6085"/>
      <c r="X6085"/>
      <c r="Y6085"/>
      <c r="Z6085"/>
      <c r="AA6085"/>
      <c r="AB6085"/>
      <c r="AC6085"/>
    </row>
    <row r="6086" spans="11:29" x14ac:dyDescent="0.45">
      <c r="K6086"/>
      <c r="S6086"/>
      <c r="T6086"/>
      <c r="U6086"/>
      <c r="V6086"/>
      <c r="W6086"/>
      <c r="X6086"/>
      <c r="Y6086"/>
      <c r="Z6086"/>
      <c r="AA6086"/>
      <c r="AB6086"/>
      <c r="AC6086"/>
    </row>
    <row r="6087" spans="11:29" x14ac:dyDescent="0.45">
      <c r="K6087"/>
      <c r="S6087"/>
      <c r="T6087"/>
      <c r="U6087"/>
      <c r="V6087"/>
      <c r="W6087"/>
      <c r="X6087"/>
      <c r="Y6087"/>
      <c r="Z6087"/>
      <c r="AA6087"/>
      <c r="AB6087"/>
      <c r="AC6087"/>
    </row>
    <row r="6088" spans="11:29" x14ac:dyDescent="0.45">
      <c r="K6088"/>
      <c r="S6088"/>
      <c r="T6088"/>
      <c r="U6088"/>
      <c r="V6088"/>
      <c r="W6088"/>
      <c r="X6088"/>
      <c r="Y6088"/>
      <c r="Z6088"/>
      <c r="AA6088"/>
      <c r="AB6088"/>
      <c r="AC6088"/>
    </row>
    <row r="6089" spans="11:29" x14ac:dyDescent="0.45">
      <c r="K6089"/>
      <c r="S6089"/>
      <c r="T6089"/>
      <c r="U6089"/>
      <c r="V6089"/>
      <c r="W6089"/>
      <c r="X6089"/>
      <c r="Y6089"/>
      <c r="Z6089"/>
      <c r="AA6089"/>
      <c r="AB6089"/>
      <c r="AC6089"/>
    </row>
    <row r="6090" spans="11:29" x14ac:dyDescent="0.45">
      <c r="K6090"/>
      <c r="S6090"/>
      <c r="T6090"/>
      <c r="U6090"/>
      <c r="V6090"/>
      <c r="W6090"/>
      <c r="X6090"/>
      <c r="Y6090"/>
      <c r="Z6090"/>
      <c r="AA6090"/>
      <c r="AB6090"/>
      <c r="AC6090"/>
    </row>
    <row r="6091" spans="11:29" x14ac:dyDescent="0.45">
      <c r="K6091"/>
      <c r="S6091"/>
      <c r="T6091"/>
      <c r="U6091"/>
      <c r="V6091"/>
      <c r="W6091"/>
      <c r="X6091"/>
      <c r="Y6091"/>
      <c r="Z6091"/>
      <c r="AA6091"/>
      <c r="AB6091"/>
      <c r="AC6091"/>
    </row>
    <row r="6092" spans="11:29" x14ac:dyDescent="0.45">
      <c r="K6092"/>
      <c r="S6092"/>
      <c r="T6092"/>
      <c r="U6092"/>
      <c r="V6092"/>
      <c r="W6092"/>
      <c r="X6092"/>
      <c r="Y6092"/>
      <c r="Z6092"/>
      <c r="AA6092"/>
      <c r="AB6092"/>
      <c r="AC6092"/>
    </row>
    <row r="6093" spans="11:29" x14ac:dyDescent="0.45">
      <c r="K6093"/>
      <c r="S6093"/>
      <c r="T6093"/>
      <c r="U6093"/>
      <c r="V6093"/>
      <c r="W6093"/>
      <c r="X6093"/>
      <c r="Y6093"/>
      <c r="Z6093"/>
      <c r="AA6093"/>
      <c r="AB6093"/>
      <c r="AC6093"/>
    </row>
    <row r="6094" spans="11:29" x14ac:dyDescent="0.45">
      <c r="K6094"/>
      <c r="S6094"/>
      <c r="T6094"/>
      <c r="U6094"/>
      <c r="V6094"/>
      <c r="W6094"/>
      <c r="X6094"/>
      <c r="Y6094"/>
      <c r="Z6094"/>
      <c r="AA6094"/>
      <c r="AB6094"/>
      <c r="AC6094"/>
    </row>
    <row r="6095" spans="11:29" x14ac:dyDescent="0.45">
      <c r="K6095"/>
      <c r="S6095"/>
      <c r="T6095"/>
      <c r="U6095"/>
      <c r="V6095"/>
      <c r="W6095"/>
      <c r="X6095"/>
      <c r="Y6095"/>
      <c r="Z6095"/>
      <c r="AA6095"/>
      <c r="AB6095"/>
      <c r="AC6095"/>
    </row>
    <row r="6096" spans="11:29" x14ac:dyDescent="0.45">
      <c r="K6096"/>
      <c r="S6096"/>
      <c r="T6096"/>
      <c r="U6096"/>
      <c r="V6096"/>
      <c r="W6096"/>
      <c r="X6096"/>
      <c r="Y6096"/>
      <c r="Z6096"/>
      <c r="AA6096"/>
      <c r="AB6096"/>
      <c r="AC6096"/>
    </row>
    <row r="6097" spans="11:29" x14ac:dyDescent="0.45">
      <c r="K6097"/>
      <c r="S6097"/>
      <c r="T6097"/>
      <c r="U6097"/>
      <c r="V6097"/>
      <c r="W6097"/>
      <c r="X6097"/>
      <c r="Y6097"/>
      <c r="Z6097"/>
      <c r="AA6097"/>
      <c r="AB6097"/>
      <c r="AC6097"/>
    </row>
    <row r="6098" spans="11:29" x14ac:dyDescent="0.45">
      <c r="K6098"/>
      <c r="S6098"/>
      <c r="T6098"/>
      <c r="U6098"/>
      <c r="V6098"/>
      <c r="W6098"/>
      <c r="X6098"/>
      <c r="Y6098"/>
      <c r="Z6098"/>
      <c r="AA6098"/>
      <c r="AB6098"/>
      <c r="AC6098"/>
    </row>
    <row r="6099" spans="11:29" x14ac:dyDescent="0.45">
      <c r="K6099"/>
      <c r="S6099"/>
      <c r="T6099"/>
      <c r="U6099"/>
      <c r="V6099"/>
      <c r="W6099"/>
      <c r="X6099"/>
      <c r="Y6099"/>
      <c r="Z6099"/>
      <c r="AA6099"/>
      <c r="AB6099"/>
      <c r="AC6099"/>
    </row>
    <row r="6100" spans="11:29" x14ac:dyDescent="0.45">
      <c r="K6100"/>
      <c r="S6100"/>
      <c r="T6100"/>
      <c r="U6100"/>
      <c r="V6100"/>
      <c r="W6100"/>
      <c r="X6100"/>
      <c r="Y6100"/>
      <c r="Z6100"/>
      <c r="AA6100"/>
      <c r="AB6100"/>
      <c r="AC6100"/>
    </row>
    <row r="6101" spans="11:29" x14ac:dyDescent="0.45">
      <c r="K6101"/>
      <c r="S6101"/>
      <c r="T6101"/>
      <c r="U6101"/>
      <c r="V6101"/>
      <c r="W6101"/>
      <c r="X6101"/>
      <c r="Y6101"/>
      <c r="Z6101"/>
      <c r="AA6101"/>
      <c r="AB6101"/>
      <c r="AC6101"/>
    </row>
    <row r="6102" spans="11:29" x14ac:dyDescent="0.45">
      <c r="K6102"/>
      <c r="S6102"/>
      <c r="T6102"/>
      <c r="U6102"/>
      <c r="V6102"/>
      <c r="W6102"/>
      <c r="X6102"/>
      <c r="Y6102"/>
      <c r="Z6102"/>
      <c r="AA6102"/>
      <c r="AB6102"/>
      <c r="AC6102"/>
    </row>
    <row r="6103" spans="11:29" x14ac:dyDescent="0.45">
      <c r="K6103"/>
      <c r="S6103"/>
      <c r="T6103"/>
      <c r="U6103"/>
      <c r="V6103"/>
      <c r="W6103"/>
      <c r="X6103"/>
      <c r="Y6103"/>
      <c r="Z6103"/>
      <c r="AA6103"/>
      <c r="AB6103"/>
      <c r="AC6103"/>
    </row>
    <row r="6104" spans="11:29" x14ac:dyDescent="0.45">
      <c r="K6104"/>
      <c r="S6104"/>
      <c r="T6104"/>
      <c r="U6104"/>
      <c r="V6104"/>
      <c r="W6104"/>
      <c r="X6104"/>
      <c r="Y6104"/>
      <c r="Z6104"/>
      <c r="AA6104"/>
      <c r="AB6104"/>
      <c r="AC6104"/>
    </row>
    <row r="6105" spans="11:29" x14ac:dyDescent="0.45">
      <c r="K6105"/>
      <c r="S6105"/>
      <c r="T6105"/>
      <c r="U6105"/>
      <c r="V6105"/>
      <c r="W6105"/>
      <c r="X6105"/>
      <c r="Y6105"/>
      <c r="Z6105"/>
      <c r="AA6105"/>
      <c r="AB6105"/>
      <c r="AC6105"/>
    </row>
    <row r="6106" spans="11:29" x14ac:dyDescent="0.45">
      <c r="K6106"/>
      <c r="S6106"/>
      <c r="T6106"/>
      <c r="U6106"/>
      <c r="V6106"/>
      <c r="W6106"/>
      <c r="X6106"/>
      <c r="Y6106"/>
      <c r="Z6106"/>
      <c r="AA6106"/>
      <c r="AB6106"/>
      <c r="AC6106"/>
    </row>
    <row r="6107" spans="11:29" x14ac:dyDescent="0.45">
      <c r="K6107"/>
      <c r="S6107"/>
      <c r="T6107"/>
      <c r="U6107"/>
      <c r="V6107"/>
      <c r="W6107"/>
      <c r="X6107"/>
      <c r="Y6107"/>
      <c r="Z6107"/>
      <c r="AA6107"/>
      <c r="AB6107"/>
      <c r="AC6107"/>
    </row>
    <row r="6108" spans="11:29" x14ac:dyDescent="0.45">
      <c r="K6108"/>
      <c r="S6108"/>
      <c r="T6108"/>
      <c r="U6108"/>
      <c r="V6108"/>
      <c r="W6108"/>
      <c r="X6108"/>
      <c r="Y6108"/>
      <c r="Z6108"/>
      <c r="AA6108"/>
      <c r="AB6108"/>
      <c r="AC6108"/>
    </row>
    <row r="6109" spans="11:29" x14ac:dyDescent="0.45">
      <c r="K6109"/>
      <c r="S6109"/>
      <c r="T6109"/>
      <c r="U6109"/>
      <c r="V6109"/>
      <c r="W6109"/>
      <c r="X6109"/>
      <c r="Y6109"/>
      <c r="Z6109"/>
      <c r="AA6109"/>
      <c r="AB6109"/>
      <c r="AC6109"/>
    </row>
    <row r="6110" spans="11:29" x14ac:dyDescent="0.45">
      <c r="K6110"/>
      <c r="S6110"/>
      <c r="T6110"/>
      <c r="U6110"/>
      <c r="V6110"/>
      <c r="W6110"/>
      <c r="X6110"/>
      <c r="Y6110"/>
      <c r="Z6110"/>
      <c r="AA6110"/>
      <c r="AB6110"/>
      <c r="AC6110"/>
    </row>
    <row r="6111" spans="11:29" x14ac:dyDescent="0.45">
      <c r="K6111"/>
      <c r="S6111"/>
      <c r="T6111"/>
      <c r="U6111"/>
      <c r="V6111"/>
      <c r="W6111"/>
      <c r="X6111"/>
      <c r="Y6111"/>
      <c r="Z6111"/>
      <c r="AA6111"/>
      <c r="AB6111"/>
      <c r="AC6111"/>
    </row>
    <row r="6112" spans="11:29" x14ac:dyDescent="0.45">
      <c r="K6112"/>
      <c r="S6112"/>
      <c r="T6112"/>
      <c r="U6112"/>
      <c r="V6112"/>
      <c r="W6112"/>
      <c r="X6112"/>
      <c r="Y6112"/>
      <c r="Z6112"/>
      <c r="AA6112"/>
      <c r="AB6112"/>
      <c r="AC6112"/>
    </row>
    <row r="6113" spans="11:29" x14ac:dyDescent="0.45">
      <c r="K6113"/>
      <c r="S6113"/>
      <c r="T6113"/>
      <c r="U6113"/>
      <c r="V6113"/>
      <c r="W6113"/>
      <c r="X6113"/>
      <c r="Y6113"/>
      <c r="Z6113"/>
      <c r="AA6113"/>
      <c r="AB6113"/>
      <c r="AC6113"/>
    </row>
    <row r="6114" spans="11:29" x14ac:dyDescent="0.45">
      <c r="K6114"/>
      <c r="S6114"/>
      <c r="T6114"/>
      <c r="U6114"/>
      <c r="V6114"/>
      <c r="W6114"/>
      <c r="X6114"/>
      <c r="Y6114"/>
      <c r="Z6114"/>
      <c r="AA6114"/>
      <c r="AB6114"/>
      <c r="AC6114"/>
    </row>
    <row r="6115" spans="11:29" x14ac:dyDescent="0.45">
      <c r="K6115"/>
      <c r="S6115"/>
      <c r="T6115"/>
      <c r="U6115"/>
      <c r="V6115"/>
      <c r="W6115"/>
      <c r="X6115"/>
      <c r="Y6115"/>
      <c r="Z6115"/>
      <c r="AA6115"/>
      <c r="AB6115"/>
      <c r="AC6115"/>
    </row>
    <row r="6116" spans="11:29" x14ac:dyDescent="0.45">
      <c r="K6116"/>
      <c r="S6116"/>
      <c r="T6116"/>
      <c r="U6116"/>
      <c r="V6116"/>
      <c r="W6116"/>
      <c r="X6116"/>
      <c r="Y6116"/>
      <c r="Z6116"/>
      <c r="AA6116"/>
      <c r="AB6116"/>
      <c r="AC6116"/>
    </row>
    <row r="6117" spans="11:29" x14ac:dyDescent="0.45">
      <c r="K6117"/>
      <c r="S6117"/>
      <c r="T6117"/>
      <c r="U6117"/>
      <c r="V6117"/>
      <c r="W6117"/>
      <c r="X6117"/>
      <c r="Y6117"/>
      <c r="Z6117"/>
      <c r="AA6117"/>
      <c r="AB6117"/>
      <c r="AC6117"/>
    </row>
    <row r="6118" spans="11:29" x14ac:dyDescent="0.45">
      <c r="K6118"/>
      <c r="S6118"/>
      <c r="T6118"/>
      <c r="U6118"/>
      <c r="V6118"/>
      <c r="W6118"/>
      <c r="X6118"/>
      <c r="Y6118"/>
      <c r="Z6118"/>
      <c r="AA6118"/>
      <c r="AB6118"/>
      <c r="AC6118"/>
    </row>
    <row r="6119" spans="11:29" x14ac:dyDescent="0.45">
      <c r="K6119"/>
      <c r="S6119"/>
      <c r="T6119"/>
      <c r="U6119"/>
      <c r="V6119"/>
      <c r="W6119"/>
      <c r="X6119"/>
      <c r="Y6119"/>
      <c r="Z6119"/>
      <c r="AA6119"/>
      <c r="AB6119"/>
      <c r="AC6119"/>
    </row>
    <row r="6120" spans="11:29" x14ac:dyDescent="0.45">
      <c r="K6120"/>
      <c r="S6120"/>
      <c r="T6120"/>
      <c r="U6120"/>
      <c r="V6120"/>
      <c r="W6120"/>
      <c r="X6120"/>
      <c r="Y6120"/>
      <c r="Z6120"/>
      <c r="AA6120"/>
      <c r="AB6120"/>
      <c r="AC6120"/>
    </row>
    <row r="6121" spans="11:29" x14ac:dyDescent="0.45">
      <c r="K6121"/>
      <c r="S6121"/>
      <c r="T6121"/>
      <c r="U6121"/>
      <c r="V6121"/>
      <c r="W6121"/>
      <c r="X6121"/>
      <c r="Y6121"/>
      <c r="Z6121"/>
      <c r="AA6121"/>
      <c r="AB6121"/>
      <c r="AC6121"/>
    </row>
    <row r="6122" spans="11:29" x14ac:dyDescent="0.45">
      <c r="K6122"/>
      <c r="S6122"/>
      <c r="T6122"/>
      <c r="U6122"/>
      <c r="V6122"/>
      <c r="W6122"/>
      <c r="X6122"/>
      <c r="Y6122"/>
      <c r="Z6122"/>
      <c r="AA6122"/>
      <c r="AB6122"/>
      <c r="AC6122"/>
    </row>
    <row r="6123" spans="11:29" x14ac:dyDescent="0.45">
      <c r="K6123"/>
      <c r="S6123"/>
      <c r="T6123"/>
      <c r="U6123"/>
      <c r="V6123"/>
      <c r="W6123"/>
      <c r="X6123"/>
      <c r="Y6123"/>
      <c r="Z6123"/>
      <c r="AA6123"/>
      <c r="AB6123"/>
      <c r="AC6123"/>
    </row>
    <row r="6124" spans="11:29" x14ac:dyDescent="0.45">
      <c r="K6124"/>
      <c r="S6124"/>
      <c r="T6124"/>
      <c r="U6124"/>
      <c r="V6124"/>
      <c r="W6124"/>
      <c r="X6124"/>
      <c r="Y6124"/>
      <c r="Z6124"/>
      <c r="AA6124"/>
      <c r="AB6124"/>
      <c r="AC6124"/>
    </row>
    <row r="6125" spans="11:29" x14ac:dyDescent="0.45">
      <c r="K6125"/>
      <c r="S6125"/>
      <c r="T6125"/>
      <c r="U6125"/>
      <c r="V6125"/>
      <c r="W6125"/>
      <c r="X6125"/>
      <c r="Y6125"/>
      <c r="Z6125"/>
      <c r="AA6125"/>
      <c r="AB6125"/>
      <c r="AC6125"/>
    </row>
    <row r="6126" spans="11:29" x14ac:dyDescent="0.45">
      <c r="K6126"/>
      <c r="S6126"/>
      <c r="T6126"/>
      <c r="U6126"/>
      <c r="V6126"/>
      <c r="W6126"/>
      <c r="X6126"/>
      <c r="Y6126"/>
      <c r="Z6126"/>
      <c r="AA6126"/>
      <c r="AB6126"/>
      <c r="AC6126"/>
    </row>
    <row r="6127" spans="11:29" x14ac:dyDescent="0.45">
      <c r="K6127"/>
      <c r="S6127"/>
      <c r="T6127"/>
      <c r="U6127"/>
      <c r="V6127"/>
      <c r="W6127"/>
      <c r="X6127"/>
      <c r="Y6127"/>
      <c r="Z6127"/>
      <c r="AA6127"/>
      <c r="AB6127"/>
      <c r="AC6127"/>
    </row>
    <row r="6128" spans="11:29" x14ac:dyDescent="0.45">
      <c r="K6128"/>
      <c r="S6128"/>
      <c r="T6128"/>
      <c r="U6128"/>
      <c r="V6128"/>
      <c r="W6128"/>
      <c r="X6128"/>
      <c r="Y6128"/>
      <c r="Z6128"/>
      <c r="AA6128"/>
      <c r="AB6128"/>
      <c r="AC6128"/>
    </row>
    <row r="6129" spans="11:29" x14ac:dyDescent="0.45">
      <c r="K6129"/>
      <c r="S6129"/>
      <c r="T6129"/>
      <c r="U6129"/>
      <c r="V6129"/>
      <c r="W6129"/>
      <c r="X6129"/>
      <c r="Y6129"/>
      <c r="Z6129"/>
      <c r="AA6129"/>
      <c r="AB6129"/>
      <c r="AC6129"/>
    </row>
    <row r="6130" spans="11:29" x14ac:dyDescent="0.45">
      <c r="K6130"/>
      <c r="S6130"/>
      <c r="T6130"/>
      <c r="U6130"/>
      <c r="V6130"/>
      <c r="W6130"/>
      <c r="X6130"/>
      <c r="Y6130"/>
      <c r="Z6130"/>
      <c r="AA6130"/>
      <c r="AB6130"/>
      <c r="AC6130"/>
    </row>
    <row r="6131" spans="11:29" x14ac:dyDescent="0.45">
      <c r="K6131"/>
      <c r="S6131"/>
      <c r="T6131"/>
      <c r="U6131"/>
      <c r="V6131"/>
      <c r="W6131"/>
      <c r="X6131"/>
      <c r="Y6131"/>
      <c r="Z6131"/>
      <c r="AA6131"/>
      <c r="AB6131"/>
      <c r="AC6131"/>
    </row>
    <row r="6132" spans="11:29" x14ac:dyDescent="0.45">
      <c r="K6132"/>
      <c r="S6132"/>
      <c r="T6132"/>
      <c r="U6132"/>
      <c r="V6132"/>
      <c r="W6132"/>
      <c r="X6132"/>
      <c r="Y6132"/>
      <c r="Z6132"/>
      <c r="AA6132"/>
      <c r="AB6132"/>
      <c r="AC6132"/>
    </row>
    <row r="6133" spans="11:29" x14ac:dyDescent="0.45">
      <c r="K6133"/>
      <c r="S6133"/>
      <c r="T6133"/>
      <c r="U6133"/>
      <c r="V6133"/>
      <c r="W6133"/>
      <c r="X6133"/>
      <c r="Y6133"/>
      <c r="Z6133"/>
      <c r="AA6133"/>
      <c r="AB6133"/>
      <c r="AC6133"/>
    </row>
    <row r="6134" spans="11:29" x14ac:dyDescent="0.45">
      <c r="K6134"/>
      <c r="S6134"/>
      <c r="T6134"/>
      <c r="U6134"/>
      <c r="V6134"/>
      <c r="W6134"/>
      <c r="X6134"/>
      <c r="Y6134"/>
      <c r="Z6134"/>
      <c r="AA6134"/>
      <c r="AB6134"/>
      <c r="AC6134"/>
    </row>
    <row r="6135" spans="11:29" x14ac:dyDescent="0.45">
      <c r="K6135"/>
      <c r="S6135"/>
      <c r="T6135"/>
      <c r="U6135"/>
      <c r="V6135"/>
      <c r="W6135"/>
      <c r="X6135"/>
      <c r="Y6135"/>
      <c r="Z6135"/>
      <c r="AA6135"/>
      <c r="AB6135"/>
      <c r="AC6135"/>
    </row>
    <row r="6136" spans="11:29" x14ac:dyDescent="0.45">
      <c r="K6136"/>
      <c r="S6136"/>
      <c r="T6136"/>
      <c r="U6136"/>
      <c r="V6136"/>
      <c r="W6136"/>
      <c r="X6136"/>
      <c r="Y6136"/>
      <c r="Z6136"/>
      <c r="AA6136"/>
      <c r="AB6136"/>
      <c r="AC6136"/>
    </row>
    <row r="6137" spans="11:29" x14ac:dyDescent="0.45">
      <c r="K6137"/>
      <c r="S6137"/>
      <c r="T6137"/>
      <c r="U6137"/>
      <c r="V6137"/>
      <c r="W6137"/>
      <c r="X6137"/>
      <c r="Y6137"/>
      <c r="Z6137"/>
      <c r="AA6137"/>
      <c r="AB6137"/>
      <c r="AC6137"/>
    </row>
    <row r="6138" spans="11:29" x14ac:dyDescent="0.45">
      <c r="K6138"/>
      <c r="S6138"/>
      <c r="T6138"/>
      <c r="U6138"/>
      <c r="V6138"/>
      <c r="W6138"/>
      <c r="X6138"/>
      <c r="Y6138"/>
      <c r="Z6138"/>
      <c r="AA6138"/>
      <c r="AB6138"/>
      <c r="AC6138"/>
    </row>
    <row r="6139" spans="11:29" x14ac:dyDescent="0.45">
      <c r="K6139"/>
      <c r="S6139"/>
      <c r="T6139"/>
      <c r="U6139"/>
      <c r="V6139"/>
      <c r="W6139"/>
      <c r="X6139"/>
      <c r="Y6139"/>
      <c r="Z6139"/>
      <c r="AA6139"/>
      <c r="AB6139"/>
      <c r="AC6139"/>
    </row>
    <row r="6140" spans="11:29" x14ac:dyDescent="0.45">
      <c r="K6140"/>
      <c r="S6140"/>
      <c r="T6140"/>
      <c r="U6140"/>
      <c r="V6140"/>
      <c r="W6140"/>
      <c r="X6140"/>
      <c r="Y6140"/>
      <c r="Z6140"/>
      <c r="AA6140"/>
      <c r="AB6140"/>
      <c r="AC6140"/>
    </row>
    <row r="6141" spans="11:29" x14ac:dyDescent="0.45">
      <c r="K6141"/>
      <c r="S6141"/>
      <c r="T6141"/>
      <c r="U6141"/>
      <c r="V6141"/>
      <c r="W6141"/>
      <c r="X6141"/>
      <c r="Y6141"/>
      <c r="Z6141"/>
      <c r="AA6141"/>
      <c r="AB6141"/>
      <c r="AC6141"/>
    </row>
    <row r="6142" spans="11:29" x14ac:dyDescent="0.45">
      <c r="K6142"/>
      <c r="S6142"/>
      <c r="T6142"/>
      <c r="U6142"/>
      <c r="V6142"/>
      <c r="W6142"/>
      <c r="X6142"/>
      <c r="Y6142"/>
      <c r="Z6142"/>
      <c r="AA6142"/>
      <c r="AB6142"/>
      <c r="AC6142"/>
    </row>
    <row r="6143" spans="11:29" x14ac:dyDescent="0.45">
      <c r="K6143"/>
      <c r="S6143"/>
      <c r="T6143"/>
      <c r="U6143"/>
      <c r="V6143"/>
      <c r="W6143"/>
      <c r="X6143"/>
      <c r="Y6143"/>
      <c r="Z6143"/>
      <c r="AA6143"/>
      <c r="AB6143"/>
      <c r="AC6143"/>
    </row>
    <row r="6144" spans="11:29" x14ac:dyDescent="0.45">
      <c r="K6144"/>
      <c r="S6144"/>
      <c r="T6144"/>
      <c r="U6144"/>
      <c r="V6144"/>
      <c r="W6144"/>
      <c r="X6144"/>
      <c r="Y6144"/>
      <c r="Z6144"/>
      <c r="AA6144"/>
      <c r="AB6144"/>
      <c r="AC6144"/>
    </row>
    <row r="6145" spans="11:29" x14ac:dyDescent="0.45">
      <c r="K6145"/>
      <c r="S6145"/>
      <c r="T6145"/>
      <c r="U6145"/>
      <c r="V6145"/>
      <c r="W6145"/>
      <c r="X6145"/>
      <c r="Y6145"/>
      <c r="Z6145"/>
      <c r="AA6145"/>
      <c r="AB6145"/>
      <c r="AC6145"/>
    </row>
    <row r="6146" spans="11:29" x14ac:dyDescent="0.45">
      <c r="K6146"/>
      <c r="S6146"/>
      <c r="T6146"/>
      <c r="U6146"/>
      <c r="V6146"/>
      <c r="W6146"/>
      <c r="X6146"/>
      <c r="Y6146"/>
      <c r="Z6146"/>
      <c r="AA6146"/>
      <c r="AB6146"/>
      <c r="AC6146"/>
    </row>
    <row r="6147" spans="11:29" x14ac:dyDescent="0.45">
      <c r="K6147"/>
      <c r="S6147"/>
      <c r="T6147"/>
      <c r="U6147"/>
      <c r="V6147"/>
      <c r="W6147"/>
      <c r="X6147"/>
      <c r="Y6147"/>
      <c r="Z6147"/>
      <c r="AA6147"/>
      <c r="AB6147"/>
      <c r="AC6147"/>
    </row>
    <row r="6148" spans="11:29" x14ac:dyDescent="0.45">
      <c r="K6148"/>
      <c r="S6148"/>
      <c r="T6148"/>
      <c r="U6148"/>
      <c r="V6148"/>
      <c r="W6148"/>
      <c r="X6148"/>
      <c r="Y6148"/>
      <c r="Z6148"/>
      <c r="AA6148"/>
      <c r="AB6148"/>
      <c r="AC6148"/>
    </row>
    <row r="6149" spans="11:29" x14ac:dyDescent="0.45">
      <c r="K6149"/>
      <c r="S6149"/>
      <c r="T6149"/>
      <c r="U6149"/>
      <c r="V6149"/>
      <c r="W6149"/>
      <c r="X6149"/>
      <c r="Y6149"/>
      <c r="Z6149"/>
      <c r="AA6149"/>
      <c r="AB6149"/>
      <c r="AC6149"/>
    </row>
    <row r="6150" spans="11:29" x14ac:dyDescent="0.45">
      <c r="K6150"/>
      <c r="S6150"/>
      <c r="T6150"/>
      <c r="U6150"/>
      <c r="V6150"/>
      <c r="W6150"/>
      <c r="X6150"/>
      <c r="Y6150"/>
      <c r="Z6150"/>
      <c r="AA6150"/>
      <c r="AB6150"/>
      <c r="AC6150"/>
    </row>
    <row r="6151" spans="11:29" x14ac:dyDescent="0.45">
      <c r="K6151"/>
      <c r="S6151"/>
      <c r="T6151"/>
      <c r="U6151"/>
      <c r="V6151"/>
      <c r="W6151"/>
      <c r="X6151"/>
      <c r="Y6151"/>
      <c r="Z6151"/>
      <c r="AA6151"/>
      <c r="AB6151"/>
      <c r="AC6151"/>
    </row>
    <row r="6152" spans="11:29" x14ac:dyDescent="0.45">
      <c r="K6152"/>
      <c r="S6152"/>
      <c r="T6152"/>
      <c r="U6152"/>
      <c r="V6152"/>
      <c r="W6152"/>
      <c r="X6152"/>
      <c r="Y6152"/>
      <c r="Z6152"/>
      <c r="AA6152"/>
      <c r="AB6152"/>
      <c r="AC6152"/>
    </row>
    <row r="6153" spans="11:29" x14ac:dyDescent="0.45">
      <c r="K6153"/>
      <c r="S6153"/>
      <c r="T6153"/>
      <c r="U6153"/>
      <c r="V6153"/>
      <c r="W6153"/>
      <c r="X6153"/>
      <c r="Y6153"/>
      <c r="Z6153"/>
      <c r="AA6153"/>
      <c r="AB6153"/>
      <c r="AC6153"/>
    </row>
    <row r="6154" spans="11:29" x14ac:dyDescent="0.45">
      <c r="K6154"/>
      <c r="S6154"/>
      <c r="T6154"/>
      <c r="U6154"/>
      <c r="V6154"/>
      <c r="W6154"/>
      <c r="X6154"/>
      <c r="Y6154"/>
      <c r="Z6154"/>
      <c r="AA6154"/>
      <c r="AB6154"/>
      <c r="AC6154"/>
    </row>
    <row r="6155" spans="11:29" x14ac:dyDescent="0.45">
      <c r="K6155"/>
      <c r="S6155"/>
      <c r="T6155"/>
      <c r="U6155"/>
      <c r="V6155"/>
      <c r="W6155"/>
      <c r="X6155"/>
      <c r="Y6155"/>
      <c r="Z6155"/>
      <c r="AA6155"/>
      <c r="AB6155"/>
      <c r="AC6155"/>
    </row>
    <row r="6156" spans="11:29" x14ac:dyDescent="0.45">
      <c r="K6156"/>
      <c r="S6156"/>
      <c r="T6156"/>
      <c r="U6156"/>
      <c r="V6156"/>
      <c r="W6156"/>
      <c r="X6156"/>
      <c r="Y6156"/>
      <c r="Z6156"/>
      <c r="AA6156"/>
      <c r="AB6156"/>
      <c r="AC6156"/>
    </row>
    <row r="6157" spans="11:29" x14ac:dyDescent="0.45">
      <c r="K6157"/>
      <c r="S6157"/>
      <c r="T6157"/>
      <c r="U6157"/>
      <c r="V6157"/>
      <c r="W6157"/>
      <c r="X6157"/>
      <c r="Y6157"/>
      <c r="Z6157"/>
      <c r="AA6157"/>
      <c r="AB6157"/>
      <c r="AC6157"/>
    </row>
    <row r="6158" spans="11:29" x14ac:dyDescent="0.45">
      <c r="K6158"/>
      <c r="S6158"/>
      <c r="T6158"/>
      <c r="U6158"/>
      <c r="V6158"/>
      <c r="W6158"/>
      <c r="X6158"/>
      <c r="Y6158"/>
      <c r="Z6158"/>
      <c r="AA6158"/>
      <c r="AB6158"/>
      <c r="AC6158"/>
    </row>
    <row r="6159" spans="11:29" x14ac:dyDescent="0.45">
      <c r="K6159"/>
      <c r="S6159"/>
      <c r="T6159"/>
      <c r="U6159"/>
      <c r="V6159"/>
      <c r="W6159"/>
      <c r="X6159"/>
      <c r="Y6159"/>
      <c r="Z6159"/>
      <c r="AA6159"/>
      <c r="AB6159"/>
      <c r="AC6159"/>
    </row>
    <row r="6160" spans="11:29" x14ac:dyDescent="0.45">
      <c r="K6160"/>
      <c r="S6160"/>
      <c r="T6160"/>
      <c r="U6160"/>
      <c r="V6160"/>
      <c r="W6160"/>
      <c r="X6160"/>
      <c r="Y6160"/>
      <c r="Z6160"/>
      <c r="AA6160"/>
      <c r="AB6160"/>
      <c r="AC6160"/>
    </row>
    <row r="6161" spans="11:29" x14ac:dyDescent="0.45">
      <c r="K6161"/>
      <c r="S6161"/>
      <c r="T6161"/>
      <c r="U6161"/>
      <c r="V6161"/>
      <c r="W6161"/>
      <c r="X6161"/>
      <c r="Y6161"/>
      <c r="Z6161"/>
      <c r="AA6161"/>
      <c r="AB6161"/>
      <c r="AC6161"/>
    </row>
    <row r="6162" spans="11:29" x14ac:dyDescent="0.45">
      <c r="K6162"/>
      <c r="S6162"/>
      <c r="T6162"/>
      <c r="U6162"/>
      <c r="V6162"/>
      <c r="W6162"/>
      <c r="X6162"/>
      <c r="Y6162"/>
      <c r="Z6162"/>
      <c r="AA6162"/>
      <c r="AB6162"/>
      <c r="AC6162"/>
    </row>
    <row r="6163" spans="11:29" x14ac:dyDescent="0.45">
      <c r="K6163"/>
      <c r="S6163"/>
      <c r="T6163"/>
      <c r="U6163"/>
      <c r="V6163"/>
      <c r="W6163"/>
      <c r="X6163"/>
      <c r="Y6163"/>
      <c r="Z6163"/>
      <c r="AA6163"/>
      <c r="AB6163"/>
      <c r="AC6163"/>
    </row>
    <row r="6164" spans="11:29" x14ac:dyDescent="0.45">
      <c r="K6164"/>
      <c r="S6164"/>
      <c r="T6164"/>
      <c r="U6164"/>
      <c r="V6164"/>
      <c r="W6164"/>
      <c r="X6164"/>
      <c r="Y6164"/>
      <c r="Z6164"/>
      <c r="AA6164"/>
      <c r="AB6164"/>
      <c r="AC6164"/>
    </row>
    <row r="6165" spans="11:29" x14ac:dyDescent="0.45">
      <c r="K6165"/>
      <c r="S6165"/>
      <c r="T6165"/>
      <c r="U6165"/>
      <c r="V6165"/>
      <c r="W6165"/>
      <c r="X6165"/>
      <c r="Y6165"/>
      <c r="Z6165"/>
      <c r="AA6165"/>
      <c r="AB6165"/>
      <c r="AC6165"/>
    </row>
    <row r="6166" spans="11:29" x14ac:dyDescent="0.45">
      <c r="K6166"/>
      <c r="S6166"/>
      <c r="T6166"/>
      <c r="U6166"/>
      <c r="V6166"/>
      <c r="W6166"/>
      <c r="X6166"/>
      <c r="Y6166"/>
      <c r="Z6166"/>
      <c r="AA6166"/>
      <c r="AB6166"/>
      <c r="AC6166"/>
    </row>
    <row r="6167" spans="11:29" x14ac:dyDescent="0.45">
      <c r="K6167"/>
      <c r="S6167"/>
      <c r="T6167"/>
      <c r="U6167"/>
      <c r="V6167"/>
      <c r="W6167"/>
      <c r="X6167"/>
      <c r="Y6167"/>
      <c r="Z6167"/>
      <c r="AA6167"/>
      <c r="AB6167"/>
      <c r="AC6167"/>
    </row>
    <row r="6168" spans="11:29" x14ac:dyDescent="0.45">
      <c r="K6168"/>
      <c r="S6168"/>
      <c r="T6168"/>
      <c r="U6168"/>
      <c r="V6168"/>
      <c r="W6168"/>
      <c r="X6168"/>
      <c r="Y6168"/>
      <c r="Z6168"/>
      <c r="AA6168"/>
      <c r="AB6168"/>
      <c r="AC6168"/>
    </row>
    <row r="6169" spans="11:29" x14ac:dyDescent="0.45">
      <c r="K6169"/>
      <c r="S6169"/>
      <c r="T6169"/>
      <c r="U6169"/>
      <c r="V6169"/>
      <c r="W6169"/>
      <c r="X6169"/>
      <c r="Y6169"/>
      <c r="Z6169"/>
      <c r="AA6169"/>
      <c r="AB6169"/>
      <c r="AC6169"/>
    </row>
    <row r="6170" spans="11:29" x14ac:dyDescent="0.45">
      <c r="K6170"/>
      <c r="S6170"/>
      <c r="T6170"/>
      <c r="U6170"/>
      <c r="V6170"/>
      <c r="W6170"/>
      <c r="X6170"/>
      <c r="Y6170"/>
      <c r="Z6170"/>
      <c r="AA6170"/>
      <c r="AB6170"/>
      <c r="AC6170"/>
    </row>
    <row r="6171" spans="11:29" x14ac:dyDescent="0.45">
      <c r="K6171"/>
      <c r="S6171"/>
      <c r="T6171"/>
      <c r="U6171"/>
      <c r="V6171"/>
      <c r="W6171"/>
      <c r="X6171"/>
      <c r="Y6171"/>
      <c r="Z6171"/>
      <c r="AA6171"/>
      <c r="AB6171"/>
      <c r="AC6171"/>
    </row>
    <row r="6172" spans="11:29" x14ac:dyDescent="0.45">
      <c r="K6172"/>
      <c r="S6172"/>
      <c r="T6172"/>
      <c r="U6172"/>
      <c r="V6172"/>
      <c r="W6172"/>
      <c r="X6172"/>
      <c r="Y6172"/>
      <c r="Z6172"/>
      <c r="AA6172"/>
      <c r="AB6172"/>
      <c r="AC6172"/>
    </row>
    <row r="6173" spans="11:29" x14ac:dyDescent="0.45">
      <c r="K6173"/>
      <c r="S6173"/>
      <c r="T6173"/>
      <c r="U6173"/>
      <c r="V6173"/>
      <c r="W6173"/>
      <c r="X6173"/>
      <c r="Y6173"/>
      <c r="Z6173"/>
      <c r="AA6173"/>
      <c r="AB6173"/>
      <c r="AC6173"/>
    </row>
    <row r="6174" spans="11:29" x14ac:dyDescent="0.45">
      <c r="K6174"/>
      <c r="S6174"/>
      <c r="T6174"/>
      <c r="U6174"/>
      <c r="V6174"/>
      <c r="W6174"/>
      <c r="X6174"/>
      <c r="Y6174"/>
      <c r="Z6174"/>
      <c r="AA6174"/>
      <c r="AB6174"/>
      <c r="AC6174"/>
    </row>
    <row r="6175" spans="11:29" x14ac:dyDescent="0.45">
      <c r="K6175"/>
      <c r="S6175"/>
      <c r="T6175"/>
      <c r="U6175"/>
      <c r="V6175"/>
      <c r="W6175"/>
      <c r="X6175"/>
      <c r="Y6175"/>
      <c r="Z6175"/>
      <c r="AA6175"/>
      <c r="AB6175"/>
      <c r="AC6175"/>
    </row>
    <row r="6176" spans="11:29" x14ac:dyDescent="0.45">
      <c r="K6176"/>
      <c r="S6176"/>
      <c r="T6176"/>
      <c r="U6176"/>
      <c r="V6176"/>
      <c r="W6176"/>
      <c r="X6176"/>
      <c r="Y6176"/>
      <c r="Z6176"/>
      <c r="AA6176"/>
      <c r="AB6176"/>
      <c r="AC6176"/>
    </row>
    <row r="6177" spans="11:29" x14ac:dyDescent="0.45">
      <c r="K6177"/>
      <c r="S6177"/>
      <c r="T6177"/>
      <c r="U6177"/>
      <c r="V6177"/>
      <c r="W6177"/>
      <c r="X6177"/>
      <c r="Y6177"/>
      <c r="Z6177"/>
      <c r="AA6177"/>
      <c r="AB6177"/>
      <c r="AC6177"/>
    </row>
    <row r="6178" spans="11:29" x14ac:dyDescent="0.45">
      <c r="K6178"/>
      <c r="S6178"/>
      <c r="T6178"/>
      <c r="U6178"/>
      <c r="V6178"/>
      <c r="W6178"/>
      <c r="X6178"/>
      <c r="Y6178"/>
      <c r="Z6178"/>
      <c r="AA6178"/>
      <c r="AB6178"/>
      <c r="AC6178"/>
    </row>
    <row r="6179" spans="11:29" x14ac:dyDescent="0.45">
      <c r="K6179"/>
      <c r="S6179"/>
      <c r="T6179"/>
      <c r="U6179"/>
      <c r="V6179"/>
      <c r="W6179"/>
      <c r="X6179"/>
      <c r="Y6179"/>
      <c r="Z6179"/>
      <c r="AA6179"/>
      <c r="AB6179"/>
      <c r="AC6179"/>
    </row>
    <row r="6180" spans="11:29" x14ac:dyDescent="0.45">
      <c r="K6180"/>
      <c r="S6180"/>
      <c r="T6180"/>
      <c r="U6180"/>
      <c r="V6180"/>
      <c r="W6180"/>
      <c r="X6180"/>
      <c r="Y6180"/>
      <c r="Z6180"/>
      <c r="AA6180"/>
      <c r="AB6180"/>
      <c r="AC6180"/>
    </row>
    <row r="6181" spans="11:29" x14ac:dyDescent="0.45">
      <c r="K6181"/>
      <c r="S6181"/>
      <c r="T6181"/>
      <c r="U6181"/>
      <c r="V6181"/>
      <c r="W6181"/>
      <c r="X6181"/>
      <c r="Y6181"/>
      <c r="Z6181"/>
      <c r="AA6181"/>
      <c r="AB6181"/>
      <c r="AC6181"/>
    </row>
    <row r="6182" spans="11:29" x14ac:dyDescent="0.45">
      <c r="K6182"/>
      <c r="S6182"/>
      <c r="T6182"/>
      <c r="U6182"/>
      <c r="V6182"/>
      <c r="W6182"/>
      <c r="X6182"/>
      <c r="Y6182"/>
      <c r="Z6182"/>
      <c r="AA6182"/>
      <c r="AB6182"/>
      <c r="AC6182"/>
    </row>
    <row r="6183" spans="11:29" x14ac:dyDescent="0.45">
      <c r="K6183"/>
      <c r="S6183"/>
      <c r="T6183"/>
      <c r="U6183"/>
      <c r="V6183"/>
      <c r="W6183"/>
      <c r="X6183"/>
      <c r="Y6183"/>
      <c r="Z6183"/>
      <c r="AA6183"/>
      <c r="AB6183"/>
      <c r="AC6183"/>
    </row>
    <row r="6184" spans="11:29" x14ac:dyDescent="0.45">
      <c r="K6184"/>
      <c r="S6184"/>
      <c r="T6184"/>
      <c r="U6184"/>
      <c r="V6184"/>
      <c r="W6184"/>
      <c r="X6184"/>
      <c r="Y6184"/>
      <c r="Z6184"/>
      <c r="AA6184"/>
      <c r="AB6184"/>
      <c r="AC6184"/>
    </row>
    <row r="6185" spans="11:29" x14ac:dyDescent="0.45">
      <c r="K6185"/>
      <c r="S6185"/>
      <c r="T6185"/>
      <c r="U6185"/>
      <c r="V6185"/>
      <c r="W6185"/>
      <c r="X6185"/>
      <c r="Y6185"/>
      <c r="Z6185"/>
      <c r="AA6185"/>
      <c r="AB6185"/>
      <c r="AC6185"/>
    </row>
    <row r="6186" spans="11:29" x14ac:dyDescent="0.45">
      <c r="K6186"/>
      <c r="S6186"/>
      <c r="T6186"/>
      <c r="U6186"/>
      <c r="V6186"/>
      <c r="W6186"/>
      <c r="X6186"/>
      <c r="Y6186"/>
      <c r="Z6186"/>
      <c r="AA6186"/>
      <c r="AB6186"/>
      <c r="AC6186"/>
    </row>
    <row r="6187" spans="11:29" x14ac:dyDescent="0.45">
      <c r="K6187"/>
      <c r="S6187"/>
      <c r="T6187"/>
      <c r="U6187"/>
      <c r="V6187"/>
      <c r="W6187"/>
      <c r="X6187"/>
      <c r="Y6187"/>
      <c r="Z6187"/>
      <c r="AA6187"/>
      <c r="AB6187"/>
      <c r="AC6187"/>
    </row>
    <row r="6188" spans="11:29" x14ac:dyDescent="0.45">
      <c r="K6188"/>
      <c r="S6188"/>
      <c r="T6188"/>
      <c r="U6188"/>
      <c r="V6188"/>
      <c r="W6188"/>
      <c r="X6188"/>
      <c r="Y6188"/>
      <c r="Z6188"/>
      <c r="AA6188"/>
      <c r="AB6188"/>
      <c r="AC6188"/>
    </row>
    <row r="6189" spans="11:29" x14ac:dyDescent="0.45">
      <c r="K6189"/>
      <c r="S6189"/>
      <c r="T6189"/>
      <c r="U6189"/>
      <c r="V6189"/>
      <c r="W6189"/>
      <c r="X6189"/>
      <c r="Y6189"/>
      <c r="Z6189"/>
      <c r="AA6189"/>
      <c r="AB6189"/>
      <c r="AC6189"/>
    </row>
    <row r="6190" spans="11:29" x14ac:dyDescent="0.45">
      <c r="K6190"/>
      <c r="S6190"/>
      <c r="T6190"/>
      <c r="U6190"/>
      <c r="V6190"/>
      <c r="W6190"/>
      <c r="X6190"/>
      <c r="Y6190"/>
      <c r="Z6190"/>
      <c r="AA6190"/>
      <c r="AB6190"/>
      <c r="AC6190"/>
    </row>
    <row r="6191" spans="11:29" x14ac:dyDescent="0.45">
      <c r="K6191"/>
      <c r="S6191"/>
      <c r="T6191"/>
      <c r="U6191"/>
      <c r="V6191"/>
      <c r="W6191"/>
      <c r="X6191"/>
      <c r="Y6191"/>
      <c r="Z6191"/>
      <c r="AA6191"/>
      <c r="AB6191"/>
      <c r="AC6191"/>
    </row>
    <row r="6192" spans="11:29" x14ac:dyDescent="0.45">
      <c r="K6192"/>
      <c r="S6192"/>
      <c r="T6192"/>
      <c r="U6192"/>
      <c r="V6192"/>
      <c r="W6192"/>
      <c r="X6192"/>
      <c r="Y6192"/>
      <c r="Z6192"/>
      <c r="AA6192"/>
      <c r="AB6192"/>
      <c r="AC6192"/>
    </row>
    <row r="6193" spans="11:29" x14ac:dyDescent="0.45">
      <c r="K6193"/>
      <c r="S6193"/>
      <c r="T6193"/>
      <c r="U6193"/>
      <c r="V6193"/>
      <c r="W6193"/>
      <c r="X6193"/>
      <c r="Y6193"/>
      <c r="Z6193"/>
      <c r="AA6193"/>
      <c r="AB6193"/>
      <c r="AC6193"/>
    </row>
    <row r="6194" spans="11:29" x14ac:dyDescent="0.45">
      <c r="K6194"/>
      <c r="S6194"/>
      <c r="T6194"/>
      <c r="U6194"/>
      <c r="V6194"/>
      <c r="W6194"/>
      <c r="X6194"/>
      <c r="Y6194"/>
      <c r="Z6194"/>
      <c r="AA6194"/>
      <c r="AB6194"/>
      <c r="AC6194"/>
    </row>
    <row r="6195" spans="11:29" x14ac:dyDescent="0.45">
      <c r="K6195"/>
      <c r="S6195"/>
      <c r="T6195"/>
      <c r="U6195"/>
      <c r="V6195"/>
      <c r="W6195"/>
      <c r="X6195"/>
      <c r="Y6195"/>
      <c r="Z6195"/>
      <c r="AA6195"/>
      <c r="AB6195"/>
      <c r="AC6195"/>
    </row>
    <row r="6196" spans="11:29" x14ac:dyDescent="0.45">
      <c r="K6196"/>
      <c r="S6196"/>
      <c r="T6196"/>
      <c r="U6196"/>
      <c r="V6196"/>
      <c r="W6196"/>
      <c r="X6196"/>
      <c r="Y6196"/>
      <c r="Z6196"/>
      <c r="AA6196"/>
      <c r="AB6196"/>
      <c r="AC6196"/>
    </row>
    <row r="6197" spans="11:29" x14ac:dyDescent="0.45">
      <c r="K6197"/>
      <c r="S6197"/>
      <c r="T6197"/>
      <c r="U6197"/>
      <c r="V6197"/>
      <c r="W6197"/>
      <c r="X6197"/>
      <c r="Y6197"/>
      <c r="Z6197"/>
      <c r="AA6197"/>
      <c r="AB6197"/>
      <c r="AC6197"/>
    </row>
    <row r="6198" spans="11:29" x14ac:dyDescent="0.45">
      <c r="K6198"/>
      <c r="S6198"/>
      <c r="T6198"/>
      <c r="U6198"/>
      <c r="V6198"/>
      <c r="W6198"/>
      <c r="X6198"/>
      <c r="Y6198"/>
      <c r="Z6198"/>
      <c r="AA6198"/>
      <c r="AB6198"/>
      <c r="AC6198"/>
    </row>
    <row r="6199" spans="11:29" x14ac:dyDescent="0.45">
      <c r="K6199"/>
      <c r="S6199"/>
      <c r="T6199"/>
      <c r="U6199"/>
      <c r="V6199"/>
      <c r="W6199"/>
      <c r="X6199"/>
      <c r="Y6199"/>
      <c r="Z6199"/>
      <c r="AA6199"/>
      <c r="AB6199"/>
      <c r="AC6199"/>
    </row>
    <row r="6200" spans="11:29" x14ac:dyDescent="0.45">
      <c r="K6200"/>
      <c r="S6200"/>
      <c r="T6200"/>
      <c r="U6200"/>
      <c r="V6200"/>
      <c r="W6200"/>
      <c r="X6200"/>
      <c r="Y6200"/>
      <c r="Z6200"/>
      <c r="AA6200"/>
      <c r="AB6200"/>
      <c r="AC6200"/>
    </row>
    <row r="6201" spans="11:29" x14ac:dyDescent="0.45">
      <c r="K6201"/>
      <c r="S6201"/>
      <c r="T6201"/>
      <c r="U6201"/>
      <c r="V6201"/>
      <c r="W6201"/>
      <c r="X6201"/>
      <c r="Y6201"/>
      <c r="Z6201"/>
      <c r="AA6201"/>
      <c r="AB6201"/>
      <c r="AC6201"/>
    </row>
    <row r="6202" spans="11:29" x14ac:dyDescent="0.45">
      <c r="K6202"/>
      <c r="S6202"/>
      <c r="T6202"/>
      <c r="U6202"/>
      <c r="V6202"/>
      <c r="W6202"/>
      <c r="X6202"/>
      <c r="Y6202"/>
      <c r="Z6202"/>
      <c r="AA6202"/>
      <c r="AB6202"/>
      <c r="AC6202"/>
    </row>
    <row r="6203" spans="11:29" x14ac:dyDescent="0.45">
      <c r="K6203"/>
      <c r="S6203"/>
      <c r="T6203"/>
      <c r="U6203"/>
      <c r="V6203"/>
      <c r="W6203"/>
      <c r="X6203"/>
      <c r="Y6203"/>
      <c r="Z6203"/>
      <c r="AA6203"/>
      <c r="AB6203"/>
      <c r="AC6203"/>
    </row>
    <row r="6204" spans="11:29" x14ac:dyDescent="0.45">
      <c r="K6204"/>
      <c r="S6204"/>
      <c r="T6204"/>
      <c r="U6204"/>
      <c r="V6204"/>
      <c r="W6204"/>
      <c r="X6204"/>
      <c r="Y6204"/>
      <c r="Z6204"/>
      <c r="AA6204"/>
      <c r="AB6204"/>
      <c r="AC6204"/>
    </row>
    <row r="6205" spans="11:29" x14ac:dyDescent="0.45">
      <c r="K6205"/>
      <c r="S6205"/>
      <c r="T6205"/>
      <c r="U6205"/>
      <c r="V6205"/>
      <c r="W6205"/>
      <c r="X6205"/>
      <c r="Y6205"/>
      <c r="Z6205"/>
      <c r="AA6205"/>
      <c r="AB6205"/>
      <c r="AC6205"/>
    </row>
    <row r="6206" spans="11:29" x14ac:dyDescent="0.45">
      <c r="K6206"/>
      <c r="S6206"/>
      <c r="T6206"/>
      <c r="U6206"/>
      <c r="V6206"/>
      <c r="W6206"/>
      <c r="X6206"/>
      <c r="Y6206"/>
      <c r="Z6206"/>
      <c r="AA6206"/>
      <c r="AB6206"/>
      <c r="AC6206"/>
    </row>
    <row r="6207" spans="11:29" x14ac:dyDescent="0.45">
      <c r="K6207"/>
      <c r="S6207"/>
      <c r="T6207"/>
      <c r="U6207"/>
      <c r="V6207"/>
      <c r="W6207"/>
      <c r="X6207"/>
      <c r="Y6207"/>
      <c r="Z6207"/>
      <c r="AA6207"/>
      <c r="AB6207"/>
      <c r="AC6207"/>
    </row>
    <row r="6208" spans="11:29" x14ac:dyDescent="0.45">
      <c r="K6208"/>
      <c r="S6208"/>
      <c r="T6208"/>
      <c r="U6208"/>
      <c r="V6208"/>
      <c r="W6208"/>
      <c r="X6208"/>
      <c r="Y6208"/>
      <c r="Z6208"/>
      <c r="AA6208"/>
      <c r="AB6208"/>
      <c r="AC6208"/>
    </row>
    <row r="6209" spans="11:29" x14ac:dyDescent="0.45">
      <c r="K6209"/>
      <c r="S6209"/>
      <c r="T6209"/>
      <c r="U6209"/>
      <c r="V6209"/>
      <c r="W6209"/>
      <c r="X6209"/>
      <c r="Y6209"/>
      <c r="Z6209"/>
      <c r="AA6209"/>
      <c r="AB6209"/>
      <c r="AC6209"/>
    </row>
    <row r="6210" spans="11:29" x14ac:dyDescent="0.45">
      <c r="K6210"/>
      <c r="S6210"/>
      <c r="T6210"/>
      <c r="U6210"/>
      <c r="V6210"/>
      <c r="W6210"/>
      <c r="X6210"/>
      <c r="Y6210"/>
      <c r="Z6210"/>
      <c r="AA6210"/>
      <c r="AB6210"/>
      <c r="AC6210"/>
    </row>
    <row r="6211" spans="11:29" x14ac:dyDescent="0.45">
      <c r="K6211"/>
      <c r="S6211"/>
      <c r="T6211"/>
      <c r="U6211"/>
      <c r="V6211"/>
      <c r="W6211"/>
      <c r="X6211"/>
      <c r="Y6211"/>
      <c r="Z6211"/>
      <c r="AA6211"/>
      <c r="AB6211"/>
      <c r="AC6211"/>
    </row>
    <row r="6212" spans="11:29" x14ac:dyDescent="0.45">
      <c r="K6212"/>
      <c r="S6212"/>
      <c r="T6212"/>
      <c r="U6212"/>
      <c r="V6212"/>
      <c r="W6212"/>
      <c r="X6212"/>
      <c r="Y6212"/>
      <c r="Z6212"/>
      <c r="AA6212"/>
      <c r="AB6212"/>
      <c r="AC6212"/>
    </row>
    <row r="6213" spans="11:29" x14ac:dyDescent="0.45">
      <c r="K6213"/>
      <c r="S6213"/>
      <c r="T6213"/>
      <c r="U6213"/>
      <c r="V6213"/>
      <c r="W6213"/>
      <c r="X6213"/>
      <c r="Y6213"/>
      <c r="Z6213"/>
      <c r="AA6213"/>
      <c r="AB6213"/>
      <c r="AC6213"/>
    </row>
    <row r="6214" spans="11:29" x14ac:dyDescent="0.45">
      <c r="K6214"/>
      <c r="S6214"/>
      <c r="T6214"/>
      <c r="U6214"/>
      <c r="V6214"/>
      <c r="W6214"/>
      <c r="X6214"/>
      <c r="Y6214"/>
      <c r="Z6214"/>
      <c r="AA6214"/>
      <c r="AB6214"/>
      <c r="AC6214"/>
    </row>
    <row r="6215" spans="11:29" x14ac:dyDescent="0.45">
      <c r="K6215"/>
      <c r="S6215"/>
      <c r="T6215"/>
      <c r="U6215"/>
      <c r="V6215"/>
      <c r="W6215"/>
      <c r="X6215"/>
      <c r="Y6215"/>
      <c r="Z6215"/>
      <c r="AA6215"/>
      <c r="AB6215"/>
      <c r="AC6215"/>
    </row>
    <row r="6216" spans="11:29" x14ac:dyDescent="0.45">
      <c r="K6216"/>
      <c r="S6216"/>
      <c r="T6216"/>
      <c r="U6216"/>
      <c r="V6216"/>
      <c r="W6216"/>
      <c r="X6216"/>
      <c r="Y6216"/>
      <c r="Z6216"/>
      <c r="AA6216"/>
      <c r="AB6216"/>
      <c r="AC6216"/>
    </row>
    <row r="6217" spans="11:29" x14ac:dyDescent="0.45">
      <c r="K6217"/>
      <c r="S6217"/>
      <c r="T6217"/>
      <c r="U6217"/>
      <c r="V6217"/>
      <c r="W6217"/>
      <c r="X6217"/>
      <c r="Y6217"/>
      <c r="Z6217"/>
      <c r="AA6217"/>
      <c r="AB6217"/>
      <c r="AC6217"/>
    </row>
    <row r="6218" spans="11:29" x14ac:dyDescent="0.45">
      <c r="K6218"/>
      <c r="S6218"/>
      <c r="T6218"/>
      <c r="U6218"/>
      <c r="V6218"/>
      <c r="W6218"/>
      <c r="X6218"/>
      <c r="Y6218"/>
      <c r="Z6218"/>
      <c r="AA6218"/>
      <c r="AB6218"/>
      <c r="AC6218"/>
    </row>
    <row r="6219" spans="11:29" x14ac:dyDescent="0.45">
      <c r="K6219"/>
      <c r="S6219"/>
      <c r="T6219"/>
      <c r="U6219"/>
      <c r="V6219"/>
      <c r="W6219"/>
      <c r="X6219"/>
      <c r="Y6219"/>
      <c r="Z6219"/>
      <c r="AA6219"/>
      <c r="AB6219"/>
      <c r="AC6219"/>
    </row>
    <row r="6220" spans="11:29" x14ac:dyDescent="0.45">
      <c r="K6220"/>
      <c r="S6220"/>
      <c r="T6220"/>
      <c r="U6220"/>
      <c r="V6220"/>
      <c r="W6220"/>
      <c r="X6220"/>
      <c r="Y6220"/>
      <c r="Z6220"/>
      <c r="AA6220"/>
      <c r="AB6220"/>
      <c r="AC6220"/>
    </row>
    <row r="6221" spans="11:29" x14ac:dyDescent="0.45">
      <c r="K6221"/>
      <c r="S6221"/>
      <c r="T6221"/>
      <c r="U6221"/>
      <c r="V6221"/>
      <c r="W6221"/>
      <c r="X6221"/>
      <c r="Y6221"/>
      <c r="Z6221"/>
      <c r="AA6221"/>
      <c r="AB6221"/>
      <c r="AC6221"/>
    </row>
    <row r="6222" spans="11:29" x14ac:dyDescent="0.45">
      <c r="K6222"/>
      <c r="S6222"/>
      <c r="T6222"/>
      <c r="U6222"/>
      <c r="V6222"/>
      <c r="W6222"/>
      <c r="X6222"/>
      <c r="Y6222"/>
      <c r="Z6222"/>
      <c r="AA6222"/>
      <c r="AB6222"/>
      <c r="AC6222"/>
    </row>
    <row r="6223" spans="11:29" x14ac:dyDescent="0.45">
      <c r="K6223"/>
      <c r="S6223"/>
      <c r="T6223"/>
      <c r="U6223"/>
      <c r="V6223"/>
      <c r="W6223"/>
      <c r="X6223"/>
      <c r="Y6223"/>
      <c r="Z6223"/>
      <c r="AA6223"/>
      <c r="AB6223"/>
      <c r="AC6223"/>
    </row>
    <row r="6224" spans="11:29" x14ac:dyDescent="0.45">
      <c r="K6224"/>
      <c r="S6224"/>
      <c r="T6224"/>
      <c r="U6224"/>
      <c r="V6224"/>
      <c r="W6224"/>
      <c r="X6224"/>
      <c r="Y6224"/>
      <c r="Z6224"/>
      <c r="AA6224"/>
      <c r="AB6224"/>
      <c r="AC6224"/>
    </row>
    <row r="6225" spans="11:29" x14ac:dyDescent="0.45">
      <c r="K6225"/>
      <c r="S6225"/>
      <c r="T6225"/>
      <c r="U6225"/>
      <c r="V6225"/>
      <c r="W6225"/>
      <c r="X6225"/>
      <c r="Y6225"/>
      <c r="Z6225"/>
      <c r="AA6225"/>
      <c r="AB6225"/>
      <c r="AC6225"/>
    </row>
    <row r="6226" spans="11:29" x14ac:dyDescent="0.45">
      <c r="K6226"/>
      <c r="S6226"/>
      <c r="T6226"/>
      <c r="U6226"/>
      <c r="V6226"/>
      <c r="W6226"/>
      <c r="X6226"/>
      <c r="Y6226"/>
      <c r="Z6226"/>
      <c r="AA6226"/>
      <c r="AB6226"/>
      <c r="AC6226"/>
    </row>
    <row r="6227" spans="11:29" x14ac:dyDescent="0.45">
      <c r="K6227"/>
      <c r="S6227"/>
      <c r="T6227"/>
      <c r="U6227"/>
      <c r="V6227"/>
      <c r="W6227"/>
      <c r="X6227"/>
      <c r="Y6227"/>
      <c r="Z6227"/>
      <c r="AA6227"/>
      <c r="AB6227"/>
      <c r="AC6227"/>
    </row>
    <row r="6228" spans="11:29" x14ac:dyDescent="0.45">
      <c r="K6228"/>
      <c r="S6228"/>
      <c r="T6228"/>
      <c r="U6228"/>
      <c r="V6228"/>
      <c r="W6228"/>
      <c r="X6228"/>
      <c r="Y6228"/>
      <c r="Z6228"/>
      <c r="AA6228"/>
      <c r="AB6228"/>
      <c r="AC6228"/>
    </row>
    <row r="6229" spans="11:29" x14ac:dyDescent="0.45">
      <c r="K6229"/>
      <c r="S6229"/>
      <c r="T6229"/>
      <c r="U6229"/>
      <c r="V6229"/>
      <c r="W6229"/>
      <c r="X6229"/>
      <c r="Y6229"/>
      <c r="Z6229"/>
      <c r="AA6229"/>
      <c r="AB6229"/>
      <c r="AC6229"/>
    </row>
    <row r="6230" spans="11:29" x14ac:dyDescent="0.45">
      <c r="K6230"/>
      <c r="S6230"/>
      <c r="T6230"/>
      <c r="U6230"/>
      <c r="V6230"/>
      <c r="W6230"/>
      <c r="X6230"/>
      <c r="Y6230"/>
      <c r="Z6230"/>
      <c r="AA6230"/>
      <c r="AB6230"/>
      <c r="AC6230"/>
    </row>
    <row r="6231" spans="11:29" x14ac:dyDescent="0.45">
      <c r="K6231"/>
      <c r="S6231"/>
      <c r="T6231"/>
      <c r="U6231"/>
      <c r="V6231"/>
      <c r="W6231"/>
      <c r="X6231"/>
      <c r="Y6231"/>
      <c r="Z6231"/>
      <c r="AA6231"/>
      <c r="AB6231"/>
      <c r="AC6231"/>
    </row>
    <row r="6232" spans="11:29" x14ac:dyDescent="0.45">
      <c r="K6232"/>
      <c r="S6232"/>
      <c r="T6232"/>
      <c r="U6232"/>
      <c r="V6232"/>
      <c r="W6232"/>
      <c r="X6232"/>
      <c r="Y6232"/>
      <c r="Z6232"/>
      <c r="AA6232"/>
      <c r="AB6232"/>
      <c r="AC6232"/>
    </row>
    <row r="6233" spans="11:29" x14ac:dyDescent="0.45">
      <c r="K6233"/>
      <c r="S6233"/>
      <c r="T6233"/>
      <c r="U6233"/>
      <c r="V6233"/>
      <c r="W6233"/>
      <c r="X6233"/>
      <c r="Y6233"/>
      <c r="Z6233"/>
      <c r="AA6233"/>
      <c r="AB6233"/>
      <c r="AC6233"/>
    </row>
    <row r="6234" spans="11:29" x14ac:dyDescent="0.45">
      <c r="K6234"/>
      <c r="S6234"/>
      <c r="T6234"/>
      <c r="U6234"/>
      <c r="V6234"/>
      <c r="W6234"/>
      <c r="X6234"/>
      <c r="Y6234"/>
      <c r="Z6234"/>
      <c r="AA6234"/>
      <c r="AB6234"/>
      <c r="AC6234"/>
    </row>
    <row r="6235" spans="11:29" x14ac:dyDescent="0.45">
      <c r="K6235"/>
      <c r="S6235"/>
      <c r="T6235"/>
      <c r="U6235"/>
      <c r="V6235"/>
      <c r="W6235"/>
      <c r="X6235"/>
      <c r="Y6235"/>
      <c r="Z6235"/>
      <c r="AA6235"/>
      <c r="AB6235"/>
      <c r="AC6235"/>
    </row>
    <row r="6236" spans="11:29" x14ac:dyDescent="0.45">
      <c r="K6236"/>
      <c r="S6236"/>
      <c r="T6236"/>
      <c r="U6236"/>
      <c r="V6236"/>
      <c r="W6236"/>
      <c r="X6236"/>
      <c r="Y6236"/>
      <c r="Z6236"/>
      <c r="AA6236"/>
      <c r="AB6236"/>
      <c r="AC6236"/>
    </row>
    <row r="6237" spans="11:29" x14ac:dyDescent="0.45">
      <c r="K6237"/>
      <c r="S6237"/>
      <c r="T6237"/>
      <c r="U6237"/>
      <c r="V6237"/>
      <c r="W6237"/>
      <c r="X6237"/>
      <c r="Y6237"/>
      <c r="Z6237"/>
      <c r="AA6237"/>
      <c r="AB6237"/>
      <c r="AC6237"/>
    </row>
    <row r="6238" spans="11:29" x14ac:dyDescent="0.45">
      <c r="K6238"/>
      <c r="S6238"/>
      <c r="T6238"/>
      <c r="U6238"/>
      <c r="V6238"/>
      <c r="W6238"/>
      <c r="X6238"/>
      <c r="Y6238"/>
      <c r="Z6238"/>
      <c r="AA6238"/>
      <c r="AB6238"/>
      <c r="AC6238"/>
    </row>
    <row r="6239" spans="11:29" x14ac:dyDescent="0.45">
      <c r="K6239"/>
      <c r="S6239"/>
      <c r="T6239"/>
      <c r="U6239"/>
      <c r="V6239"/>
      <c r="W6239"/>
      <c r="X6239"/>
      <c r="Y6239"/>
      <c r="Z6239"/>
      <c r="AA6239"/>
      <c r="AB6239"/>
      <c r="AC6239"/>
    </row>
    <row r="6240" spans="11:29" x14ac:dyDescent="0.45">
      <c r="K6240"/>
      <c r="S6240"/>
      <c r="T6240"/>
      <c r="U6240"/>
      <c r="V6240"/>
      <c r="W6240"/>
      <c r="X6240"/>
      <c r="Y6240"/>
      <c r="Z6240"/>
      <c r="AA6240"/>
      <c r="AB6240"/>
      <c r="AC6240"/>
    </row>
    <row r="6241" spans="11:29" x14ac:dyDescent="0.45">
      <c r="K6241"/>
      <c r="S6241"/>
      <c r="T6241"/>
      <c r="U6241"/>
      <c r="V6241"/>
      <c r="W6241"/>
      <c r="X6241"/>
      <c r="Y6241"/>
      <c r="Z6241"/>
      <c r="AA6241"/>
      <c r="AB6241"/>
      <c r="AC6241"/>
    </row>
    <row r="6242" spans="11:29" x14ac:dyDescent="0.45">
      <c r="K6242"/>
      <c r="S6242"/>
      <c r="T6242"/>
      <c r="U6242"/>
      <c r="V6242"/>
      <c r="W6242"/>
      <c r="X6242"/>
      <c r="Y6242"/>
      <c r="Z6242"/>
      <c r="AA6242"/>
      <c r="AB6242"/>
      <c r="AC6242"/>
    </row>
    <row r="6243" spans="11:29" x14ac:dyDescent="0.45">
      <c r="K6243"/>
      <c r="S6243"/>
      <c r="T6243"/>
      <c r="U6243"/>
      <c r="V6243"/>
      <c r="W6243"/>
      <c r="X6243"/>
      <c r="Y6243"/>
      <c r="Z6243"/>
      <c r="AA6243"/>
      <c r="AB6243"/>
      <c r="AC6243"/>
    </row>
    <row r="6244" spans="11:29" x14ac:dyDescent="0.45">
      <c r="K6244"/>
      <c r="S6244"/>
      <c r="T6244"/>
      <c r="U6244"/>
      <c r="V6244"/>
      <c r="W6244"/>
      <c r="X6244"/>
      <c r="Y6244"/>
      <c r="Z6244"/>
      <c r="AA6244"/>
      <c r="AB6244"/>
      <c r="AC6244"/>
    </row>
    <row r="6245" spans="11:29" x14ac:dyDescent="0.45">
      <c r="K6245"/>
      <c r="S6245"/>
      <c r="T6245"/>
      <c r="U6245"/>
      <c r="V6245"/>
      <c r="W6245"/>
      <c r="X6245"/>
      <c r="Y6245"/>
      <c r="Z6245"/>
      <c r="AA6245"/>
      <c r="AB6245"/>
      <c r="AC6245"/>
    </row>
    <row r="6246" spans="11:29" x14ac:dyDescent="0.45">
      <c r="K6246"/>
      <c r="S6246"/>
      <c r="T6246"/>
      <c r="U6246"/>
      <c r="V6246"/>
      <c r="W6246"/>
      <c r="X6246"/>
      <c r="Y6246"/>
      <c r="Z6246"/>
      <c r="AA6246"/>
      <c r="AB6246"/>
      <c r="AC6246"/>
    </row>
    <row r="6247" spans="11:29" x14ac:dyDescent="0.45">
      <c r="K6247"/>
      <c r="S6247"/>
      <c r="T6247"/>
      <c r="U6247"/>
      <c r="V6247"/>
      <c r="W6247"/>
      <c r="X6247"/>
      <c r="Y6247"/>
      <c r="Z6247"/>
      <c r="AA6247"/>
      <c r="AB6247"/>
      <c r="AC6247"/>
    </row>
    <row r="6248" spans="11:29" x14ac:dyDescent="0.45">
      <c r="K6248"/>
      <c r="S6248"/>
      <c r="T6248"/>
      <c r="U6248"/>
      <c r="V6248"/>
      <c r="W6248"/>
      <c r="X6248"/>
      <c r="Y6248"/>
      <c r="Z6248"/>
      <c r="AA6248"/>
      <c r="AB6248"/>
      <c r="AC6248"/>
    </row>
    <row r="6249" spans="11:29" x14ac:dyDescent="0.45">
      <c r="K6249"/>
      <c r="S6249"/>
      <c r="T6249"/>
      <c r="U6249"/>
      <c r="V6249"/>
      <c r="W6249"/>
      <c r="X6249"/>
      <c r="Y6249"/>
      <c r="Z6249"/>
      <c r="AA6249"/>
      <c r="AB6249"/>
      <c r="AC6249"/>
    </row>
    <row r="6250" spans="11:29" x14ac:dyDescent="0.45">
      <c r="K6250"/>
      <c r="S6250"/>
      <c r="T6250"/>
      <c r="U6250"/>
      <c r="V6250"/>
      <c r="W6250"/>
      <c r="X6250"/>
      <c r="Y6250"/>
      <c r="Z6250"/>
      <c r="AA6250"/>
      <c r="AB6250"/>
      <c r="AC6250"/>
    </row>
    <row r="6251" spans="11:29" x14ac:dyDescent="0.45">
      <c r="K6251"/>
      <c r="S6251"/>
      <c r="T6251"/>
      <c r="U6251"/>
      <c r="V6251"/>
      <c r="W6251"/>
      <c r="X6251"/>
      <c r="Y6251"/>
      <c r="Z6251"/>
      <c r="AA6251"/>
      <c r="AB6251"/>
      <c r="AC6251"/>
    </row>
    <row r="6252" spans="11:29" x14ac:dyDescent="0.45">
      <c r="K6252"/>
      <c r="S6252"/>
      <c r="T6252"/>
      <c r="U6252"/>
      <c r="V6252"/>
      <c r="W6252"/>
      <c r="X6252"/>
      <c r="Y6252"/>
      <c r="Z6252"/>
      <c r="AA6252"/>
      <c r="AB6252"/>
      <c r="AC6252"/>
    </row>
    <row r="6253" spans="11:29" x14ac:dyDescent="0.45">
      <c r="K6253"/>
      <c r="S6253"/>
      <c r="T6253"/>
      <c r="U6253"/>
      <c r="V6253"/>
      <c r="W6253"/>
      <c r="X6253"/>
      <c r="Y6253"/>
      <c r="Z6253"/>
      <c r="AA6253"/>
      <c r="AB6253"/>
      <c r="AC6253"/>
    </row>
    <row r="6254" spans="11:29" x14ac:dyDescent="0.45">
      <c r="K6254"/>
      <c r="S6254"/>
      <c r="T6254"/>
      <c r="U6254"/>
      <c r="V6254"/>
      <c r="W6254"/>
      <c r="X6254"/>
      <c r="Y6254"/>
      <c r="Z6254"/>
      <c r="AA6254"/>
      <c r="AB6254"/>
      <c r="AC6254"/>
    </row>
    <row r="6255" spans="11:29" x14ac:dyDescent="0.45">
      <c r="K6255"/>
      <c r="S6255"/>
      <c r="T6255"/>
      <c r="U6255"/>
      <c r="V6255"/>
      <c r="W6255"/>
      <c r="X6255"/>
      <c r="Y6255"/>
      <c r="Z6255"/>
      <c r="AA6255"/>
      <c r="AB6255"/>
      <c r="AC6255"/>
    </row>
    <row r="6256" spans="11:29" x14ac:dyDescent="0.45">
      <c r="K6256"/>
      <c r="S6256"/>
      <c r="T6256"/>
      <c r="U6256"/>
      <c r="V6256"/>
      <c r="W6256"/>
      <c r="X6256"/>
      <c r="Y6256"/>
      <c r="Z6256"/>
      <c r="AA6256"/>
      <c r="AB6256"/>
      <c r="AC6256"/>
    </row>
    <row r="6257" spans="11:29" x14ac:dyDescent="0.45">
      <c r="K6257"/>
      <c r="S6257"/>
      <c r="T6257"/>
      <c r="U6257"/>
      <c r="V6257"/>
      <c r="W6257"/>
      <c r="X6257"/>
      <c r="Y6257"/>
      <c r="Z6257"/>
      <c r="AA6257"/>
      <c r="AB6257"/>
      <c r="AC6257"/>
    </row>
    <row r="6258" spans="11:29" x14ac:dyDescent="0.45">
      <c r="K6258"/>
      <c r="S6258"/>
      <c r="T6258"/>
      <c r="U6258"/>
      <c r="V6258"/>
      <c r="W6258"/>
      <c r="X6258"/>
      <c r="Y6258"/>
      <c r="Z6258"/>
      <c r="AA6258"/>
      <c r="AB6258"/>
      <c r="AC6258"/>
    </row>
    <row r="6259" spans="11:29" x14ac:dyDescent="0.45">
      <c r="K6259"/>
      <c r="S6259"/>
      <c r="T6259"/>
      <c r="U6259"/>
      <c r="V6259"/>
      <c r="W6259"/>
      <c r="X6259"/>
      <c r="Y6259"/>
      <c r="Z6259"/>
      <c r="AA6259"/>
      <c r="AB6259"/>
      <c r="AC6259"/>
    </row>
    <row r="6260" spans="11:29" x14ac:dyDescent="0.45">
      <c r="K6260"/>
      <c r="S6260"/>
      <c r="T6260"/>
      <c r="U6260"/>
      <c r="V6260"/>
      <c r="W6260"/>
      <c r="X6260"/>
      <c r="Y6260"/>
      <c r="Z6260"/>
      <c r="AA6260"/>
      <c r="AB6260"/>
      <c r="AC6260"/>
    </row>
    <row r="6261" spans="11:29" x14ac:dyDescent="0.45">
      <c r="K6261"/>
      <c r="S6261"/>
      <c r="T6261"/>
      <c r="U6261"/>
      <c r="V6261"/>
      <c r="W6261"/>
      <c r="X6261"/>
      <c r="Y6261"/>
      <c r="Z6261"/>
      <c r="AA6261"/>
      <c r="AB6261"/>
      <c r="AC6261"/>
    </row>
    <row r="6262" spans="11:29" x14ac:dyDescent="0.45">
      <c r="K6262"/>
      <c r="S6262"/>
      <c r="T6262"/>
      <c r="U6262"/>
      <c r="V6262"/>
      <c r="W6262"/>
      <c r="X6262"/>
      <c r="Y6262"/>
      <c r="Z6262"/>
      <c r="AA6262"/>
      <c r="AB6262"/>
      <c r="AC6262"/>
    </row>
    <row r="6263" spans="11:29" x14ac:dyDescent="0.45">
      <c r="K6263"/>
      <c r="S6263"/>
      <c r="T6263"/>
      <c r="U6263"/>
      <c r="V6263"/>
      <c r="W6263"/>
      <c r="X6263"/>
      <c r="Y6263"/>
      <c r="Z6263"/>
      <c r="AA6263"/>
      <c r="AB6263"/>
      <c r="AC6263"/>
    </row>
    <row r="6264" spans="11:29" x14ac:dyDescent="0.45">
      <c r="K6264"/>
      <c r="S6264"/>
      <c r="T6264"/>
      <c r="U6264"/>
      <c r="V6264"/>
      <c r="W6264"/>
      <c r="X6264"/>
      <c r="Y6264"/>
      <c r="Z6264"/>
      <c r="AA6264"/>
      <c r="AB6264"/>
      <c r="AC6264"/>
    </row>
    <row r="6265" spans="11:29" x14ac:dyDescent="0.45">
      <c r="K6265"/>
      <c r="S6265"/>
      <c r="T6265"/>
      <c r="U6265"/>
      <c r="V6265"/>
      <c r="W6265"/>
      <c r="X6265"/>
      <c r="Y6265"/>
      <c r="Z6265"/>
      <c r="AA6265"/>
      <c r="AB6265"/>
      <c r="AC6265"/>
    </row>
    <row r="6266" spans="11:29" x14ac:dyDescent="0.45">
      <c r="K6266"/>
      <c r="S6266"/>
      <c r="T6266"/>
      <c r="U6266"/>
      <c r="V6266"/>
      <c r="W6266"/>
      <c r="X6266"/>
      <c r="Y6266"/>
      <c r="Z6266"/>
      <c r="AA6266"/>
      <c r="AB6266"/>
      <c r="AC6266"/>
    </row>
    <row r="6267" spans="11:29" x14ac:dyDescent="0.45">
      <c r="K6267"/>
      <c r="S6267"/>
      <c r="T6267"/>
      <c r="U6267"/>
      <c r="V6267"/>
      <c r="W6267"/>
      <c r="X6267"/>
      <c r="Y6267"/>
      <c r="Z6267"/>
      <c r="AA6267"/>
      <c r="AB6267"/>
      <c r="AC6267"/>
    </row>
    <row r="6268" spans="11:29" x14ac:dyDescent="0.45">
      <c r="K6268"/>
      <c r="S6268"/>
      <c r="T6268"/>
      <c r="U6268"/>
      <c r="V6268"/>
      <c r="W6268"/>
      <c r="X6268"/>
      <c r="Y6268"/>
      <c r="Z6268"/>
      <c r="AA6268"/>
      <c r="AB6268"/>
      <c r="AC6268"/>
    </row>
    <row r="6269" spans="11:29" x14ac:dyDescent="0.45">
      <c r="K6269"/>
      <c r="S6269"/>
      <c r="T6269"/>
      <c r="U6269"/>
      <c r="V6269"/>
      <c r="W6269"/>
      <c r="X6269"/>
      <c r="Y6269"/>
      <c r="Z6269"/>
      <c r="AA6269"/>
      <c r="AB6269"/>
      <c r="AC6269"/>
    </row>
    <row r="6270" spans="11:29" x14ac:dyDescent="0.45">
      <c r="K6270"/>
      <c r="S6270"/>
      <c r="T6270"/>
      <c r="U6270"/>
      <c r="V6270"/>
      <c r="W6270"/>
      <c r="X6270"/>
      <c r="Y6270"/>
      <c r="Z6270"/>
      <c r="AA6270"/>
      <c r="AB6270"/>
      <c r="AC6270"/>
    </row>
    <row r="6271" spans="11:29" x14ac:dyDescent="0.45">
      <c r="K6271"/>
      <c r="S6271"/>
      <c r="T6271"/>
      <c r="U6271"/>
      <c r="V6271"/>
      <c r="W6271"/>
      <c r="X6271"/>
      <c r="Y6271"/>
      <c r="Z6271"/>
      <c r="AA6271"/>
      <c r="AB6271"/>
      <c r="AC6271"/>
    </row>
    <row r="6272" spans="11:29" x14ac:dyDescent="0.45">
      <c r="K6272"/>
      <c r="S6272"/>
      <c r="T6272"/>
      <c r="U6272"/>
      <c r="V6272"/>
      <c r="W6272"/>
      <c r="X6272"/>
      <c r="Y6272"/>
      <c r="Z6272"/>
      <c r="AA6272"/>
      <c r="AB6272"/>
      <c r="AC6272"/>
    </row>
    <row r="6273" spans="11:29" x14ac:dyDescent="0.45">
      <c r="K6273"/>
      <c r="S6273"/>
      <c r="T6273"/>
      <c r="U6273"/>
      <c r="V6273"/>
      <c r="W6273"/>
      <c r="X6273"/>
      <c r="Y6273"/>
      <c r="Z6273"/>
      <c r="AA6273"/>
      <c r="AB6273"/>
      <c r="AC6273"/>
    </row>
    <row r="6274" spans="11:29" x14ac:dyDescent="0.45">
      <c r="K6274"/>
      <c r="S6274"/>
      <c r="T6274"/>
      <c r="U6274"/>
      <c r="V6274"/>
      <c r="W6274"/>
      <c r="X6274"/>
      <c r="Y6274"/>
      <c r="Z6274"/>
      <c r="AA6274"/>
      <c r="AB6274"/>
      <c r="AC6274"/>
    </row>
    <row r="6275" spans="11:29" x14ac:dyDescent="0.45">
      <c r="K6275"/>
      <c r="S6275"/>
      <c r="T6275"/>
      <c r="U6275"/>
      <c r="V6275"/>
      <c r="W6275"/>
      <c r="X6275"/>
      <c r="Y6275"/>
      <c r="Z6275"/>
      <c r="AA6275"/>
      <c r="AB6275"/>
      <c r="AC6275"/>
    </row>
    <row r="6276" spans="11:29" x14ac:dyDescent="0.45">
      <c r="K6276"/>
      <c r="S6276"/>
      <c r="T6276"/>
      <c r="U6276"/>
      <c r="V6276"/>
      <c r="W6276"/>
      <c r="X6276"/>
      <c r="Y6276"/>
      <c r="Z6276"/>
      <c r="AA6276"/>
      <c r="AB6276"/>
      <c r="AC6276"/>
    </row>
    <row r="6277" spans="11:29" x14ac:dyDescent="0.45">
      <c r="K6277"/>
      <c r="S6277"/>
      <c r="T6277"/>
      <c r="U6277"/>
      <c r="V6277"/>
      <c r="W6277"/>
      <c r="X6277"/>
      <c r="Y6277"/>
      <c r="Z6277"/>
      <c r="AA6277"/>
      <c r="AB6277"/>
      <c r="AC6277"/>
    </row>
    <row r="6278" spans="11:29" x14ac:dyDescent="0.45">
      <c r="K6278"/>
      <c r="S6278"/>
      <c r="T6278"/>
      <c r="U6278"/>
      <c r="V6278"/>
      <c r="W6278"/>
      <c r="X6278"/>
      <c r="Y6278"/>
      <c r="Z6278"/>
      <c r="AA6278"/>
      <c r="AB6278"/>
      <c r="AC6278"/>
    </row>
    <row r="6279" spans="11:29" x14ac:dyDescent="0.45">
      <c r="K6279"/>
      <c r="S6279"/>
      <c r="T6279"/>
      <c r="U6279"/>
      <c r="V6279"/>
      <c r="W6279"/>
      <c r="X6279"/>
      <c r="Y6279"/>
      <c r="Z6279"/>
      <c r="AA6279"/>
      <c r="AB6279"/>
      <c r="AC6279"/>
    </row>
    <row r="6280" spans="11:29" x14ac:dyDescent="0.45">
      <c r="K6280"/>
      <c r="S6280"/>
      <c r="T6280"/>
      <c r="U6280"/>
      <c r="V6280"/>
      <c r="W6280"/>
      <c r="X6280"/>
      <c r="Y6280"/>
      <c r="Z6280"/>
      <c r="AA6280"/>
      <c r="AB6280"/>
      <c r="AC6280"/>
    </row>
    <row r="6281" spans="11:29" x14ac:dyDescent="0.45">
      <c r="K6281"/>
      <c r="S6281"/>
      <c r="T6281"/>
      <c r="U6281"/>
      <c r="V6281"/>
      <c r="W6281"/>
      <c r="X6281"/>
      <c r="Y6281"/>
      <c r="Z6281"/>
      <c r="AA6281"/>
      <c r="AB6281"/>
      <c r="AC6281"/>
    </row>
    <row r="6282" spans="11:29" x14ac:dyDescent="0.45">
      <c r="K6282"/>
      <c r="S6282"/>
      <c r="T6282"/>
      <c r="U6282"/>
      <c r="V6282"/>
      <c r="W6282"/>
      <c r="X6282"/>
      <c r="Y6282"/>
      <c r="Z6282"/>
      <c r="AA6282"/>
      <c r="AB6282"/>
      <c r="AC6282"/>
    </row>
    <row r="6283" spans="11:29" x14ac:dyDescent="0.45">
      <c r="K6283"/>
      <c r="S6283"/>
      <c r="T6283"/>
      <c r="U6283"/>
      <c r="V6283"/>
      <c r="W6283"/>
      <c r="X6283"/>
      <c r="Y6283"/>
      <c r="Z6283"/>
      <c r="AA6283"/>
      <c r="AB6283"/>
      <c r="AC6283"/>
    </row>
    <row r="6284" spans="11:29" x14ac:dyDescent="0.45">
      <c r="K6284"/>
      <c r="S6284"/>
      <c r="T6284"/>
      <c r="U6284"/>
      <c r="V6284"/>
      <c r="W6284"/>
      <c r="X6284"/>
      <c r="Y6284"/>
      <c r="Z6284"/>
      <c r="AA6284"/>
      <c r="AB6284"/>
      <c r="AC6284"/>
    </row>
    <row r="6285" spans="11:29" x14ac:dyDescent="0.45">
      <c r="K6285"/>
      <c r="S6285"/>
      <c r="T6285"/>
      <c r="U6285"/>
      <c r="V6285"/>
      <c r="W6285"/>
      <c r="X6285"/>
      <c r="Y6285"/>
      <c r="Z6285"/>
      <c r="AA6285"/>
      <c r="AB6285"/>
      <c r="AC6285"/>
    </row>
    <row r="6286" spans="11:29" x14ac:dyDescent="0.45">
      <c r="K6286"/>
      <c r="S6286"/>
      <c r="T6286"/>
      <c r="U6286"/>
      <c r="V6286"/>
      <c r="W6286"/>
      <c r="X6286"/>
      <c r="Y6286"/>
      <c r="Z6286"/>
      <c r="AA6286"/>
      <c r="AB6286"/>
      <c r="AC6286"/>
    </row>
    <row r="6287" spans="11:29" x14ac:dyDescent="0.45">
      <c r="K6287"/>
      <c r="S6287"/>
      <c r="T6287"/>
      <c r="U6287"/>
      <c r="V6287"/>
      <c r="W6287"/>
      <c r="X6287"/>
      <c r="Y6287"/>
      <c r="Z6287"/>
      <c r="AA6287"/>
      <c r="AB6287"/>
      <c r="AC6287"/>
    </row>
    <row r="6288" spans="11:29" x14ac:dyDescent="0.45">
      <c r="K6288"/>
      <c r="S6288"/>
      <c r="T6288"/>
      <c r="U6288"/>
      <c r="V6288"/>
      <c r="W6288"/>
      <c r="X6288"/>
      <c r="Y6288"/>
      <c r="Z6288"/>
      <c r="AA6288"/>
      <c r="AB6288"/>
      <c r="AC6288"/>
    </row>
    <row r="6289" spans="11:29" x14ac:dyDescent="0.45">
      <c r="K6289"/>
      <c r="S6289"/>
      <c r="T6289"/>
      <c r="U6289"/>
      <c r="V6289"/>
      <c r="W6289"/>
      <c r="X6289"/>
      <c r="Y6289"/>
      <c r="Z6289"/>
      <c r="AA6289"/>
      <c r="AB6289"/>
      <c r="AC6289"/>
    </row>
    <row r="6290" spans="11:29" x14ac:dyDescent="0.45">
      <c r="K6290"/>
      <c r="S6290"/>
      <c r="T6290"/>
      <c r="U6290"/>
      <c r="V6290"/>
      <c r="W6290"/>
      <c r="X6290"/>
      <c r="Y6290"/>
      <c r="Z6290"/>
      <c r="AA6290"/>
      <c r="AB6290"/>
      <c r="AC6290"/>
    </row>
    <row r="6291" spans="11:29" x14ac:dyDescent="0.45">
      <c r="K6291"/>
      <c r="S6291"/>
      <c r="T6291"/>
      <c r="U6291"/>
      <c r="V6291"/>
      <c r="W6291"/>
      <c r="X6291"/>
      <c r="Y6291"/>
      <c r="Z6291"/>
      <c r="AA6291"/>
      <c r="AB6291"/>
      <c r="AC6291"/>
    </row>
    <row r="6292" spans="11:29" x14ac:dyDescent="0.45">
      <c r="K6292"/>
      <c r="S6292"/>
      <c r="T6292"/>
      <c r="U6292"/>
      <c r="V6292"/>
      <c r="W6292"/>
      <c r="X6292"/>
      <c r="Y6292"/>
      <c r="Z6292"/>
      <c r="AA6292"/>
      <c r="AB6292"/>
      <c r="AC6292"/>
    </row>
    <row r="6293" spans="11:29" x14ac:dyDescent="0.45">
      <c r="K6293"/>
      <c r="S6293"/>
      <c r="T6293"/>
      <c r="U6293"/>
      <c r="V6293"/>
      <c r="W6293"/>
      <c r="X6293"/>
      <c r="Y6293"/>
      <c r="Z6293"/>
      <c r="AA6293"/>
      <c r="AB6293"/>
      <c r="AC6293"/>
    </row>
    <row r="6294" spans="11:29" x14ac:dyDescent="0.45">
      <c r="K6294"/>
      <c r="S6294"/>
      <c r="T6294"/>
      <c r="U6294"/>
      <c r="V6294"/>
      <c r="W6294"/>
      <c r="X6294"/>
      <c r="Y6294"/>
      <c r="Z6294"/>
      <c r="AA6294"/>
      <c r="AB6294"/>
      <c r="AC6294"/>
    </row>
    <row r="6295" spans="11:29" x14ac:dyDescent="0.45">
      <c r="K6295"/>
      <c r="S6295"/>
      <c r="T6295"/>
      <c r="U6295"/>
      <c r="V6295"/>
      <c r="W6295"/>
      <c r="X6295"/>
      <c r="Y6295"/>
      <c r="Z6295"/>
      <c r="AA6295"/>
      <c r="AB6295"/>
      <c r="AC6295"/>
    </row>
    <row r="6296" spans="11:29" x14ac:dyDescent="0.45">
      <c r="K6296"/>
      <c r="S6296"/>
      <c r="T6296"/>
      <c r="U6296"/>
      <c r="V6296"/>
      <c r="W6296"/>
      <c r="X6296"/>
      <c r="Y6296"/>
      <c r="Z6296"/>
      <c r="AA6296"/>
      <c r="AB6296"/>
      <c r="AC6296"/>
    </row>
    <row r="6297" spans="11:29" x14ac:dyDescent="0.45">
      <c r="K6297"/>
      <c r="S6297"/>
      <c r="T6297"/>
      <c r="U6297"/>
      <c r="V6297"/>
      <c r="W6297"/>
      <c r="X6297"/>
      <c r="Y6297"/>
      <c r="Z6297"/>
      <c r="AA6297"/>
      <c r="AB6297"/>
      <c r="AC6297"/>
    </row>
    <row r="6298" spans="11:29" x14ac:dyDescent="0.45">
      <c r="K6298"/>
      <c r="S6298"/>
      <c r="T6298"/>
      <c r="U6298"/>
      <c r="V6298"/>
      <c r="W6298"/>
      <c r="X6298"/>
      <c r="Y6298"/>
      <c r="Z6298"/>
      <c r="AA6298"/>
      <c r="AB6298"/>
      <c r="AC6298"/>
    </row>
    <row r="6299" spans="11:29" x14ac:dyDescent="0.45">
      <c r="K6299"/>
      <c r="S6299"/>
      <c r="T6299"/>
      <c r="U6299"/>
      <c r="V6299"/>
      <c r="W6299"/>
      <c r="X6299"/>
      <c r="Y6299"/>
      <c r="Z6299"/>
      <c r="AA6299"/>
      <c r="AB6299"/>
      <c r="AC6299"/>
    </row>
    <row r="6300" spans="11:29" x14ac:dyDescent="0.45">
      <c r="K6300"/>
      <c r="S6300"/>
      <c r="T6300"/>
      <c r="U6300"/>
      <c r="V6300"/>
      <c r="W6300"/>
      <c r="X6300"/>
      <c r="Y6300"/>
      <c r="Z6300"/>
      <c r="AA6300"/>
      <c r="AB6300"/>
      <c r="AC6300"/>
    </row>
    <row r="6301" spans="11:29" x14ac:dyDescent="0.45">
      <c r="K6301"/>
      <c r="S6301"/>
      <c r="T6301"/>
      <c r="U6301"/>
      <c r="V6301"/>
      <c r="W6301"/>
      <c r="X6301"/>
      <c r="Y6301"/>
      <c r="Z6301"/>
      <c r="AA6301"/>
      <c r="AB6301"/>
      <c r="AC6301"/>
    </row>
    <row r="6302" spans="11:29" x14ac:dyDescent="0.45">
      <c r="K6302"/>
      <c r="S6302"/>
      <c r="T6302"/>
      <c r="U6302"/>
      <c r="V6302"/>
      <c r="W6302"/>
      <c r="X6302"/>
      <c r="Y6302"/>
      <c r="Z6302"/>
      <c r="AA6302"/>
      <c r="AB6302"/>
      <c r="AC6302"/>
    </row>
    <row r="6303" spans="11:29" x14ac:dyDescent="0.45">
      <c r="K6303"/>
      <c r="S6303"/>
      <c r="T6303"/>
      <c r="U6303"/>
      <c r="V6303"/>
      <c r="W6303"/>
      <c r="X6303"/>
      <c r="Y6303"/>
      <c r="Z6303"/>
      <c r="AA6303"/>
      <c r="AB6303"/>
      <c r="AC6303"/>
    </row>
    <row r="6304" spans="11:29" x14ac:dyDescent="0.45">
      <c r="K6304"/>
      <c r="S6304"/>
      <c r="T6304"/>
      <c r="U6304"/>
      <c r="V6304"/>
      <c r="W6304"/>
      <c r="X6304"/>
      <c r="Y6304"/>
      <c r="Z6304"/>
      <c r="AA6304"/>
      <c r="AB6304"/>
      <c r="AC6304"/>
    </row>
    <row r="6305" spans="11:29" x14ac:dyDescent="0.45">
      <c r="K6305"/>
      <c r="S6305"/>
      <c r="T6305"/>
      <c r="U6305"/>
      <c r="V6305"/>
      <c r="W6305"/>
      <c r="X6305"/>
      <c r="Y6305"/>
      <c r="Z6305"/>
      <c r="AA6305"/>
      <c r="AB6305"/>
      <c r="AC6305"/>
    </row>
    <row r="6306" spans="11:29" x14ac:dyDescent="0.45">
      <c r="K6306"/>
      <c r="S6306"/>
      <c r="T6306"/>
      <c r="U6306"/>
      <c r="V6306"/>
      <c r="W6306"/>
      <c r="X6306"/>
      <c r="Y6306"/>
      <c r="Z6306"/>
      <c r="AA6306"/>
      <c r="AB6306"/>
      <c r="AC6306"/>
    </row>
    <row r="6307" spans="11:29" x14ac:dyDescent="0.45">
      <c r="K6307"/>
      <c r="S6307"/>
      <c r="T6307"/>
      <c r="U6307"/>
      <c r="V6307"/>
      <c r="W6307"/>
      <c r="X6307"/>
      <c r="Y6307"/>
      <c r="Z6307"/>
      <c r="AA6307"/>
      <c r="AB6307"/>
      <c r="AC6307"/>
    </row>
    <row r="6308" spans="11:29" x14ac:dyDescent="0.45">
      <c r="K6308"/>
      <c r="S6308"/>
      <c r="T6308"/>
      <c r="U6308"/>
      <c r="V6308"/>
      <c r="W6308"/>
      <c r="X6308"/>
      <c r="Y6308"/>
      <c r="Z6308"/>
      <c r="AA6308"/>
      <c r="AB6308"/>
      <c r="AC6308"/>
    </row>
    <row r="6309" spans="11:29" x14ac:dyDescent="0.45">
      <c r="K6309"/>
      <c r="S6309"/>
      <c r="T6309"/>
      <c r="U6309"/>
      <c r="V6309"/>
      <c r="W6309"/>
      <c r="X6309"/>
      <c r="Y6309"/>
      <c r="Z6309"/>
      <c r="AA6309"/>
      <c r="AB6309"/>
      <c r="AC6309"/>
    </row>
    <row r="6310" spans="11:29" x14ac:dyDescent="0.45">
      <c r="K6310"/>
      <c r="S6310"/>
      <c r="T6310"/>
      <c r="U6310"/>
      <c r="V6310"/>
      <c r="W6310"/>
      <c r="X6310"/>
      <c r="Y6310"/>
      <c r="Z6310"/>
      <c r="AA6310"/>
      <c r="AB6310"/>
      <c r="AC6310"/>
    </row>
    <row r="6311" spans="11:29" x14ac:dyDescent="0.45">
      <c r="K6311"/>
      <c r="S6311"/>
      <c r="T6311"/>
      <c r="U6311"/>
      <c r="V6311"/>
      <c r="W6311"/>
      <c r="X6311"/>
      <c r="Y6311"/>
      <c r="Z6311"/>
      <c r="AA6311"/>
      <c r="AB6311"/>
      <c r="AC6311"/>
    </row>
    <row r="6312" spans="11:29" x14ac:dyDescent="0.45">
      <c r="K6312"/>
      <c r="S6312"/>
      <c r="T6312"/>
      <c r="U6312"/>
      <c r="V6312"/>
      <c r="W6312"/>
      <c r="X6312"/>
      <c r="Y6312"/>
      <c r="Z6312"/>
      <c r="AA6312"/>
      <c r="AB6312"/>
      <c r="AC6312"/>
    </row>
    <row r="6313" spans="11:29" x14ac:dyDescent="0.45">
      <c r="K6313"/>
      <c r="S6313"/>
      <c r="T6313"/>
      <c r="U6313"/>
      <c r="V6313"/>
      <c r="W6313"/>
      <c r="X6313"/>
      <c r="Y6313"/>
      <c r="Z6313"/>
      <c r="AA6313"/>
      <c r="AB6313"/>
      <c r="AC6313"/>
    </row>
    <row r="6314" spans="11:29" x14ac:dyDescent="0.45">
      <c r="K6314"/>
      <c r="S6314"/>
      <c r="T6314"/>
      <c r="U6314"/>
      <c r="V6314"/>
      <c r="W6314"/>
      <c r="X6314"/>
      <c r="Y6314"/>
      <c r="Z6314"/>
      <c r="AA6314"/>
      <c r="AB6314"/>
      <c r="AC6314"/>
    </row>
    <row r="6315" spans="11:29" x14ac:dyDescent="0.45">
      <c r="K6315"/>
      <c r="S6315"/>
      <c r="T6315"/>
      <c r="U6315"/>
      <c r="V6315"/>
      <c r="W6315"/>
      <c r="X6315"/>
      <c r="Y6315"/>
      <c r="Z6315"/>
      <c r="AA6315"/>
      <c r="AB6315"/>
      <c r="AC6315"/>
    </row>
    <row r="6316" spans="11:29" x14ac:dyDescent="0.45">
      <c r="K6316"/>
      <c r="S6316"/>
      <c r="T6316"/>
      <c r="U6316"/>
      <c r="V6316"/>
      <c r="W6316"/>
      <c r="X6316"/>
      <c r="Y6316"/>
      <c r="Z6316"/>
      <c r="AA6316"/>
      <c r="AB6316"/>
      <c r="AC6316"/>
    </row>
    <row r="6317" spans="11:29" x14ac:dyDescent="0.45">
      <c r="K6317"/>
      <c r="S6317"/>
      <c r="T6317"/>
      <c r="U6317"/>
      <c r="V6317"/>
      <c r="W6317"/>
      <c r="X6317"/>
      <c r="Y6317"/>
      <c r="Z6317"/>
      <c r="AA6317"/>
      <c r="AB6317"/>
      <c r="AC6317"/>
    </row>
    <row r="6318" spans="11:29" x14ac:dyDescent="0.45">
      <c r="K6318"/>
      <c r="S6318"/>
      <c r="T6318"/>
      <c r="U6318"/>
      <c r="V6318"/>
      <c r="W6318"/>
      <c r="X6318"/>
      <c r="Y6318"/>
      <c r="Z6318"/>
      <c r="AA6318"/>
      <c r="AB6318"/>
      <c r="AC6318"/>
    </row>
    <row r="6319" spans="11:29" x14ac:dyDescent="0.45">
      <c r="K6319"/>
      <c r="S6319"/>
      <c r="T6319"/>
      <c r="U6319"/>
      <c r="V6319"/>
      <c r="W6319"/>
      <c r="X6319"/>
      <c r="Y6319"/>
      <c r="Z6319"/>
      <c r="AA6319"/>
      <c r="AB6319"/>
      <c r="AC6319"/>
    </row>
    <row r="6320" spans="11:29" x14ac:dyDescent="0.45">
      <c r="K6320"/>
      <c r="S6320"/>
      <c r="T6320"/>
      <c r="U6320"/>
      <c r="V6320"/>
      <c r="W6320"/>
      <c r="X6320"/>
      <c r="Y6320"/>
      <c r="Z6320"/>
      <c r="AA6320"/>
      <c r="AB6320"/>
      <c r="AC6320"/>
    </row>
    <row r="6321" spans="11:29" x14ac:dyDescent="0.45">
      <c r="K6321"/>
      <c r="S6321"/>
      <c r="T6321"/>
      <c r="U6321"/>
      <c r="V6321"/>
      <c r="W6321"/>
      <c r="X6321"/>
      <c r="Y6321"/>
      <c r="Z6321"/>
      <c r="AA6321"/>
      <c r="AB6321"/>
      <c r="AC6321"/>
    </row>
    <row r="6322" spans="11:29" x14ac:dyDescent="0.45">
      <c r="K6322"/>
      <c r="S6322"/>
      <c r="T6322"/>
      <c r="U6322"/>
      <c r="V6322"/>
      <c r="W6322"/>
      <c r="X6322"/>
      <c r="Y6322"/>
      <c r="Z6322"/>
      <c r="AA6322"/>
      <c r="AB6322"/>
      <c r="AC6322"/>
    </row>
    <row r="6323" spans="11:29" x14ac:dyDescent="0.45">
      <c r="K6323"/>
      <c r="S6323"/>
      <c r="T6323"/>
      <c r="U6323"/>
      <c r="V6323"/>
      <c r="W6323"/>
      <c r="X6323"/>
      <c r="Y6323"/>
      <c r="Z6323"/>
      <c r="AA6323"/>
      <c r="AB6323"/>
      <c r="AC6323"/>
    </row>
    <row r="6324" spans="11:29" x14ac:dyDescent="0.45">
      <c r="K6324"/>
      <c r="S6324"/>
      <c r="T6324"/>
      <c r="U6324"/>
      <c r="V6324"/>
      <c r="W6324"/>
      <c r="X6324"/>
      <c r="Y6324"/>
      <c r="Z6324"/>
      <c r="AA6324"/>
      <c r="AB6324"/>
      <c r="AC6324"/>
    </row>
    <row r="6325" spans="11:29" x14ac:dyDescent="0.45">
      <c r="K6325"/>
      <c r="S6325"/>
      <c r="T6325"/>
      <c r="U6325"/>
      <c r="V6325"/>
      <c r="W6325"/>
      <c r="X6325"/>
      <c r="Y6325"/>
      <c r="Z6325"/>
      <c r="AA6325"/>
      <c r="AB6325"/>
      <c r="AC6325"/>
    </row>
    <row r="6326" spans="11:29" x14ac:dyDescent="0.45">
      <c r="K6326"/>
      <c r="S6326"/>
      <c r="T6326"/>
      <c r="U6326"/>
      <c r="V6326"/>
      <c r="W6326"/>
      <c r="X6326"/>
      <c r="Y6326"/>
      <c r="Z6326"/>
      <c r="AA6326"/>
      <c r="AB6326"/>
      <c r="AC6326"/>
    </row>
    <row r="6327" spans="11:29" x14ac:dyDescent="0.45">
      <c r="K6327"/>
      <c r="S6327"/>
      <c r="T6327"/>
      <c r="U6327"/>
      <c r="V6327"/>
      <c r="W6327"/>
      <c r="X6327"/>
      <c r="Y6327"/>
      <c r="Z6327"/>
      <c r="AA6327"/>
      <c r="AB6327"/>
      <c r="AC6327"/>
    </row>
    <row r="6328" spans="11:29" x14ac:dyDescent="0.45">
      <c r="K6328"/>
      <c r="S6328"/>
      <c r="T6328"/>
      <c r="U6328"/>
      <c r="V6328"/>
      <c r="W6328"/>
      <c r="X6328"/>
      <c r="Y6328"/>
      <c r="Z6328"/>
      <c r="AA6328"/>
      <c r="AB6328"/>
      <c r="AC6328"/>
    </row>
    <row r="6329" spans="11:29" x14ac:dyDescent="0.45">
      <c r="K6329"/>
      <c r="S6329"/>
      <c r="T6329"/>
      <c r="U6329"/>
      <c r="V6329"/>
      <c r="W6329"/>
      <c r="X6329"/>
      <c r="Y6329"/>
      <c r="Z6329"/>
      <c r="AA6329"/>
      <c r="AB6329"/>
      <c r="AC6329"/>
    </row>
    <row r="6330" spans="11:29" x14ac:dyDescent="0.45">
      <c r="K6330"/>
      <c r="S6330"/>
      <c r="T6330"/>
      <c r="U6330"/>
      <c r="V6330"/>
      <c r="W6330"/>
      <c r="X6330"/>
      <c r="Y6330"/>
      <c r="Z6330"/>
      <c r="AA6330"/>
      <c r="AB6330"/>
      <c r="AC6330"/>
    </row>
    <row r="6331" spans="11:29" x14ac:dyDescent="0.45">
      <c r="K6331"/>
      <c r="S6331"/>
      <c r="T6331"/>
      <c r="U6331"/>
      <c r="V6331"/>
      <c r="W6331"/>
      <c r="X6331"/>
      <c r="Y6331"/>
      <c r="Z6331"/>
      <c r="AA6331"/>
      <c r="AB6331"/>
      <c r="AC6331"/>
    </row>
    <row r="6332" spans="11:29" x14ac:dyDescent="0.45">
      <c r="K6332"/>
      <c r="S6332"/>
      <c r="T6332"/>
      <c r="U6332"/>
      <c r="V6332"/>
      <c r="W6332"/>
      <c r="X6332"/>
      <c r="Y6332"/>
      <c r="Z6332"/>
      <c r="AA6332"/>
      <c r="AB6332"/>
      <c r="AC6332"/>
    </row>
    <row r="6333" spans="11:29" x14ac:dyDescent="0.45">
      <c r="K6333"/>
      <c r="S6333"/>
      <c r="T6333"/>
      <c r="U6333"/>
      <c r="V6333"/>
      <c r="W6333"/>
      <c r="X6333"/>
      <c r="Y6333"/>
      <c r="Z6333"/>
      <c r="AA6333"/>
      <c r="AB6333"/>
      <c r="AC6333"/>
    </row>
    <row r="6334" spans="11:29" x14ac:dyDescent="0.45">
      <c r="K6334"/>
      <c r="S6334"/>
      <c r="T6334"/>
      <c r="U6334"/>
      <c r="V6334"/>
      <c r="W6334"/>
      <c r="X6334"/>
      <c r="Y6334"/>
      <c r="Z6334"/>
      <c r="AA6334"/>
      <c r="AB6334"/>
      <c r="AC6334"/>
    </row>
    <row r="6335" spans="11:29" x14ac:dyDescent="0.45">
      <c r="K6335"/>
      <c r="S6335"/>
      <c r="T6335"/>
      <c r="U6335"/>
      <c r="V6335"/>
      <c r="W6335"/>
      <c r="X6335"/>
      <c r="Y6335"/>
      <c r="Z6335"/>
      <c r="AA6335"/>
      <c r="AB6335"/>
      <c r="AC6335"/>
    </row>
    <row r="6336" spans="11:29" x14ac:dyDescent="0.45">
      <c r="K6336"/>
      <c r="S6336"/>
      <c r="T6336"/>
      <c r="U6336"/>
      <c r="V6336"/>
      <c r="W6336"/>
      <c r="X6336"/>
      <c r="Y6336"/>
      <c r="Z6336"/>
      <c r="AA6336"/>
      <c r="AB6336"/>
      <c r="AC6336"/>
    </row>
    <row r="6337" spans="11:29" x14ac:dyDescent="0.45">
      <c r="K6337"/>
      <c r="S6337"/>
      <c r="T6337"/>
      <c r="U6337"/>
      <c r="V6337"/>
      <c r="W6337"/>
      <c r="X6337"/>
      <c r="Y6337"/>
      <c r="Z6337"/>
      <c r="AA6337"/>
      <c r="AB6337"/>
      <c r="AC6337"/>
    </row>
    <row r="6338" spans="11:29" x14ac:dyDescent="0.45">
      <c r="K6338"/>
      <c r="S6338"/>
      <c r="T6338"/>
      <c r="U6338"/>
      <c r="V6338"/>
      <c r="W6338"/>
      <c r="X6338"/>
      <c r="Y6338"/>
      <c r="Z6338"/>
      <c r="AA6338"/>
      <c r="AB6338"/>
      <c r="AC6338"/>
    </row>
    <row r="6339" spans="11:29" x14ac:dyDescent="0.45">
      <c r="K6339"/>
      <c r="S6339"/>
      <c r="T6339"/>
      <c r="U6339"/>
      <c r="V6339"/>
      <c r="W6339"/>
      <c r="X6339"/>
      <c r="Y6339"/>
      <c r="Z6339"/>
      <c r="AA6339"/>
      <c r="AB6339"/>
      <c r="AC6339"/>
    </row>
    <row r="6340" spans="11:29" x14ac:dyDescent="0.45">
      <c r="K6340"/>
      <c r="S6340"/>
      <c r="T6340"/>
      <c r="U6340"/>
      <c r="V6340"/>
      <c r="W6340"/>
      <c r="X6340"/>
      <c r="Y6340"/>
      <c r="Z6340"/>
      <c r="AA6340"/>
      <c r="AB6340"/>
      <c r="AC6340"/>
    </row>
    <row r="6341" spans="11:29" x14ac:dyDescent="0.45">
      <c r="K6341"/>
      <c r="S6341"/>
      <c r="T6341"/>
      <c r="U6341"/>
      <c r="V6341"/>
      <c r="W6341"/>
      <c r="X6341"/>
      <c r="Y6341"/>
      <c r="Z6341"/>
      <c r="AA6341"/>
      <c r="AB6341"/>
      <c r="AC6341"/>
    </row>
    <row r="6342" spans="11:29" x14ac:dyDescent="0.45">
      <c r="K6342"/>
      <c r="S6342"/>
      <c r="T6342"/>
      <c r="U6342"/>
      <c r="V6342"/>
      <c r="W6342"/>
      <c r="X6342"/>
      <c r="Y6342"/>
      <c r="Z6342"/>
      <c r="AA6342"/>
      <c r="AB6342"/>
      <c r="AC6342"/>
    </row>
    <row r="6343" spans="11:29" x14ac:dyDescent="0.45">
      <c r="K6343"/>
      <c r="S6343"/>
      <c r="T6343"/>
      <c r="U6343"/>
      <c r="V6343"/>
      <c r="W6343"/>
      <c r="X6343"/>
      <c r="Y6343"/>
      <c r="Z6343"/>
      <c r="AA6343"/>
      <c r="AB6343"/>
      <c r="AC6343"/>
    </row>
    <row r="6344" spans="11:29" x14ac:dyDescent="0.45">
      <c r="K6344"/>
      <c r="S6344"/>
      <c r="T6344"/>
      <c r="U6344"/>
      <c r="V6344"/>
      <c r="W6344"/>
      <c r="X6344"/>
      <c r="Y6344"/>
      <c r="Z6344"/>
      <c r="AA6344"/>
      <c r="AB6344"/>
      <c r="AC6344"/>
    </row>
    <row r="6345" spans="11:29" x14ac:dyDescent="0.45">
      <c r="K6345"/>
      <c r="S6345"/>
      <c r="T6345"/>
      <c r="U6345"/>
      <c r="V6345"/>
      <c r="W6345"/>
      <c r="X6345"/>
      <c r="Y6345"/>
      <c r="Z6345"/>
      <c r="AA6345"/>
      <c r="AB6345"/>
      <c r="AC6345"/>
    </row>
    <row r="6346" spans="11:29" x14ac:dyDescent="0.45">
      <c r="K6346"/>
      <c r="S6346"/>
      <c r="T6346"/>
      <c r="U6346"/>
      <c r="V6346"/>
      <c r="W6346"/>
      <c r="X6346"/>
      <c r="Y6346"/>
      <c r="Z6346"/>
      <c r="AA6346"/>
      <c r="AB6346"/>
      <c r="AC6346"/>
    </row>
    <row r="6347" spans="11:29" x14ac:dyDescent="0.45">
      <c r="K6347"/>
      <c r="S6347"/>
      <c r="T6347"/>
      <c r="U6347"/>
      <c r="V6347"/>
      <c r="W6347"/>
      <c r="X6347"/>
      <c r="Y6347"/>
      <c r="Z6347"/>
      <c r="AA6347"/>
      <c r="AB6347"/>
      <c r="AC6347"/>
    </row>
    <row r="6348" spans="11:29" x14ac:dyDescent="0.45">
      <c r="K6348"/>
      <c r="S6348"/>
      <c r="T6348"/>
      <c r="U6348"/>
      <c r="V6348"/>
      <c r="W6348"/>
      <c r="X6348"/>
      <c r="Y6348"/>
      <c r="Z6348"/>
      <c r="AA6348"/>
      <c r="AB6348"/>
      <c r="AC6348"/>
    </row>
    <row r="6349" spans="11:29" x14ac:dyDescent="0.45">
      <c r="K6349"/>
      <c r="S6349"/>
      <c r="T6349"/>
      <c r="U6349"/>
      <c r="V6349"/>
      <c r="W6349"/>
      <c r="X6349"/>
      <c r="Y6349"/>
      <c r="Z6349"/>
      <c r="AA6349"/>
      <c r="AB6349"/>
      <c r="AC6349"/>
    </row>
    <row r="6350" spans="11:29" x14ac:dyDescent="0.45">
      <c r="K6350"/>
      <c r="S6350"/>
      <c r="T6350"/>
      <c r="U6350"/>
      <c r="V6350"/>
      <c r="W6350"/>
      <c r="X6350"/>
      <c r="Y6350"/>
      <c r="Z6350"/>
      <c r="AA6350"/>
      <c r="AB6350"/>
      <c r="AC6350"/>
    </row>
    <row r="6351" spans="11:29" x14ac:dyDescent="0.45">
      <c r="K6351"/>
      <c r="S6351"/>
      <c r="T6351"/>
      <c r="U6351"/>
      <c r="V6351"/>
      <c r="W6351"/>
      <c r="X6351"/>
      <c r="Y6351"/>
      <c r="Z6351"/>
      <c r="AA6351"/>
      <c r="AB6351"/>
      <c r="AC6351"/>
    </row>
    <row r="6352" spans="11:29" x14ac:dyDescent="0.45">
      <c r="K6352"/>
      <c r="S6352"/>
      <c r="T6352"/>
      <c r="U6352"/>
      <c r="V6352"/>
      <c r="W6352"/>
      <c r="X6352"/>
      <c r="Y6352"/>
      <c r="Z6352"/>
      <c r="AA6352"/>
      <c r="AB6352"/>
      <c r="AC6352"/>
    </row>
    <row r="6353" spans="11:29" x14ac:dyDescent="0.45">
      <c r="K6353"/>
      <c r="S6353"/>
      <c r="T6353"/>
      <c r="U6353"/>
      <c r="V6353"/>
      <c r="W6353"/>
      <c r="X6353"/>
      <c r="Y6353"/>
      <c r="Z6353"/>
      <c r="AA6353"/>
      <c r="AB6353"/>
      <c r="AC6353"/>
    </row>
    <row r="6354" spans="11:29" x14ac:dyDescent="0.45">
      <c r="K6354"/>
      <c r="S6354"/>
      <c r="T6354"/>
      <c r="U6354"/>
      <c r="V6354"/>
      <c r="W6354"/>
      <c r="X6354"/>
      <c r="Y6354"/>
      <c r="Z6354"/>
      <c r="AA6354"/>
      <c r="AB6354"/>
      <c r="AC6354"/>
    </row>
    <row r="6355" spans="11:29" x14ac:dyDescent="0.45">
      <c r="K6355"/>
      <c r="S6355"/>
      <c r="T6355"/>
      <c r="U6355"/>
      <c r="V6355"/>
      <c r="W6355"/>
      <c r="X6355"/>
      <c r="Y6355"/>
      <c r="Z6355"/>
      <c r="AA6355"/>
      <c r="AB6355"/>
      <c r="AC6355"/>
    </row>
    <row r="6356" spans="11:29" x14ac:dyDescent="0.45">
      <c r="K6356"/>
      <c r="S6356"/>
      <c r="T6356"/>
      <c r="U6356"/>
      <c r="V6356"/>
      <c r="W6356"/>
      <c r="X6356"/>
      <c r="Y6356"/>
      <c r="Z6356"/>
      <c r="AA6356"/>
      <c r="AB6356"/>
      <c r="AC6356"/>
    </row>
    <row r="6357" spans="11:29" x14ac:dyDescent="0.45">
      <c r="K6357"/>
      <c r="S6357"/>
      <c r="T6357"/>
      <c r="U6357"/>
      <c r="V6357"/>
      <c r="W6357"/>
      <c r="X6357"/>
      <c r="Y6357"/>
      <c r="Z6357"/>
      <c r="AA6357"/>
      <c r="AB6357"/>
      <c r="AC6357"/>
    </row>
    <row r="6358" spans="11:29" x14ac:dyDescent="0.45">
      <c r="K6358"/>
      <c r="S6358"/>
      <c r="T6358"/>
      <c r="U6358"/>
      <c r="V6358"/>
      <c r="W6358"/>
      <c r="X6358"/>
      <c r="Y6358"/>
      <c r="Z6358"/>
      <c r="AA6358"/>
      <c r="AB6358"/>
      <c r="AC6358"/>
    </row>
    <row r="6359" spans="11:29" x14ac:dyDescent="0.45">
      <c r="K6359"/>
      <c r="S6359"/>
      <c r="T6359"/>
      <c r="U6359"/>
      <c r="V6359"/>
      <c r="W6359"/>
      <c r="X6359"/>
      <c r="Y6359"/>
      <c r="Z6359"/>
      <c r="AA6359"/>
      <c r="AB6359"/>
      <c r="AC6359"/>
    </row>
    <row r="6360" spans="11:29" x14ac:dyDescent="0.45">
      <c r="K6360"/>
      <c r="S6360"/>
      <c r="T6360"/>
      <c r="U6360"/>
      <c r="V6360"/>
      <c r="W6360"/>
      <c r="X6360"/>
      <c r="Y6360"/>
      <c r="Z6360"/>
      <c r="AA6360"/>
      <c r="AB6360"/>
      <c r="AC6360"/>
    </row>
    <row r="6361" spans="11:29" x14ac:dyDescent="0.45">
      <c r="K6361"/>
      <c r="S6361"/>
      <c r="T6361"/>
      <c r="U6361"/>
      <c r="V6361"/>
      <c r="W6361"/>
      <c r="X6361"/>
      <c r="Y6361"/>
      <c r="Z6361"/>
      <c r="AA6361"/>
      <c r="AB6361"/>
      <c r="AC6361"/>
    </row>
    <row r="6362" spans="11:29" x14ac:dyDescent="0.45">
      <c r="K6362"/>
      <c r="S6362"/>
      <c r="T6362"/>
      <c r="U6362"/>
      <c r="V6362"/>
      <c r="W6362"/>
      <c r="X6362"/>
      <c r="Y6362"/>
      <c r="Z6362"/>
      <c r="AA6362"/>
      <c r="AB6362"/>
      <c r="AC6362"/>
    </row>
    <row r="6363" spans="11:29" x14ac:dyDescent="0.45">
      <c r="K6363"/>
      <c r="S6363"/>
      <c r="T6363"/>
      <c r="U6363"/>
      <c r="V6363"/>
      <c r="W6363"/>
      <c r="X6363"/>
      <c r="Y6363"/>
      <c r="Z6363"/>
      <c r="AA6363"/>
      <c r="AB6363"/>
      <c r="AC6363"/>
    </row>
    <row r="6364" spans="11:29" x14ac:dyDescent="0.45">
      <c r="K6364"/>
      <c r="S6364"/>
      <c r="T6364"/>
      <c r="U6364"/>
      <c r="V6364"/>
      <c r="W6364"/>
      <c r="X6364"/>
      <c r="Y6364"/>
      <c r="Z6364"/>
      <c r="AA6364"/>
      <c r="AB6364"/>
      <c r="AC6364"/>
    </row>
    <row r="6365" spans="11:29" x14ac:dyDescent="0.45">
      <c r="K6365"/>
      <c r="S6365"/>
      <c r="T6365"/>
      <c r="U6365"/>
      <c r="V6365"/>
      <c r="W6365"/>
      <c r="X6365"/>
      <c r="Y6365"/>
      <c r="Z6365"/>
      <c r="AA6365"/>
      <c r="AB6365"/>
      <c r="AC6365"/>
    </row>
    <row r="6366" spans="11:29" x14ac:dyDescent="0.45">
      <c r="K6366"/>
      <c r="S6366"/>
      <c r="T6366"/>
      <c r="U6366"/>
      <c r="V6366"/>
      <c r="W6366"/>
      <c r="X6366"/>
      <c r="Y6366"/>
      <c r="Z6366"/>
      <c r="AA6366"/>
      <c r="AB6366"/>
      <c r="AC6366"/>
    </row>
    <row r="6367" spans="11:29" x14ac:dyDescent="0.45">
      <c r="K6367"/>
      <c r="S6367"/>
      <c r="T6367"/>
      <c r="U6367"/>
      <c r="V6367"/>
      <c r="W6367"/>
      <c r="X6367"/>
      <c r="Y6367"/>
      <c r="Z6367"/>
      <c r="AA6367"/>
      <c r="AB6367"/>
      <c r="AC6367"/>
    </row>
    <row r="6368" spans="11:29" x14ac:dyDescent="0.45">
      <c r="K6368"/>
      <c r="S6368"/>
      <c r="T6368"/>
      <c r="U6368"/>
      <c r="V6368"/>
      <c r="W6368"/>
      <c r="X6368"/>
      <c r="Y6368"/>
      <c r="Z6368"/>
      <c r="AA6368"/>
      <c r="AB6368"/>
      <c r="AC6368"/>
    </row>
    <row r="6369" spans="11:29" x14ac:dyDescent="0.45">
      <c r="K6369"/>
      <c r="S6369"/>
      <c r="T6369"/>
      <c r="U6369"/>
      <c r="V6369"/>
      <c r="W6369"/>
      <c r="X6369"/>
      <c r="Y6369"/>
      <c r="Z6369"/>
      <c r="AA6369"/>
      <c r="AB6369"/>
      <c r="AC6369"/>
    </row>
    <row r="6370" spans="11:29" x14ac:dyDescent="0.45">
      <c r="K6370"/>
      <c r="S6370"/>
      <c r="T6370"/>
      <c r="U6370"/>
      <c r="V6370"/>
      <c r="W6370"/>
      <c r="X6370"/>
      <c r="Y6370"/>
      <c r="Z6370"/>
      <c r="AA6370"/>
      <c r="AB6370"/>
      <c r="AC6370"/>
    </row>
    <row r="6371" spans="11:29" x14ac:dyDescent="0.45">
      <c r="K6371"/>
      <c r="S6371"/>
      <c r="T6371"/>
      <c r="U6371"/>
      <c r="V6371"/>
      <c r="W6371"/>
      <c r="X6371"/>
      <c r="Y6371"/>
      <c r="Z6371"/>
      <c r="AA6371"/>
      <c r="AB6371"/>
      <c r="AC6371"/>
    </row>
    <row r="6372" spans="11:29" x14ac:dyDescent="0.45">
      <c r="K6372"/>
      <c r="S6372"/>
      <c r="T6372"/>
      <c r="U6372"/>
      <c r="V6372"/>
      <c r="W6372"/>
      <c r="X6372"/>
      <c r="Y6372"/>
      <c r="Z6372"/>
      <c r="AA6372"/>
      <c r="AB6372"/>
      <c r="AC6372"/>
    </row>
    <row r="6373" spans="11:29" x14ac:dyDescent="0.45">
      <c r="K6373"/>
      <c r="S6373"/>
      <c r="T6373"/>
      <c r="U6373"/>
      <c r="V6373"/>
      <c r="W6373"/>
      <c r="X6373"/>
      <c r="Y6373"/>
      <c r="Z6373"/>
      <c r="AA6373"/>
      <c r="AB6373"/>
      <c r="AC6373"/>
    </row>
    <row r="6374" spans="11:29" x14ac:dyDescent="0.45">
      <c r="K6374"/>
      <c r="S6374"/>
      <c r="T6374"/>
      <c r="U6374"/>
      <c r="V6374"/>
      <c r="W6374"/>
      <c r="X6374"/>
      <c r="Y6374"/>
      <c r="Z6374"/>
      <c r="AA6374"/>
      <c r="AB6374"/>
      <c r="AC6374"/>
    </row>
    <row r="6375" spans="11:29" x14ac:dyDescent="0.45">
      <c r="K6375"/>
      <c r="S6375"/>
      <c r="T6375"/>
      <c r="U6375"/>
      <c r="V6375"/>
      <c r="W6375"/>
      <c r="X6375"/>
      <c r="Y6375"/>
      <c r="Z6375"/>
      <c r="AA6375"/>
      <c r="AB6375"/>
      <c r="AC6375"/>
    </row>
    <row r="6376" spans="11:29" x14ac:dyDescent="0.45">
      <c r="K6376"/>
      <c r="S6376"/>
      <c r="T6376"/>
      <c r="U6376"/>
      <c r="V6376"/>
      <c r="W6376"/>
      <c r="X6376"/>
      <c r="Y6376"/>
      <c r="Z6376"/>
      <c r="AA6376"/>
      <c r="AB6376"/>
      <c r="AC6376"/>
    </row>
    <row r="6377" spans="11:29" x14ac:dyDescent="0.45">
      <c r="K6377"/>
      <c r="S6377"/>
      <c r="T6377"/>
      <c r="U6377"/>
      <c r="V6377"/>
      <c r="W6377"/>
      <c r="X6377"/>
      <c r="Y6377"/>
      <c r="Z6377"/>
      <c r="AA6377"/>
      <c r="AB6377"/>
      <c r="AC6377"/>
    </row>
    <row r="6378" spans="11:29" x14ac:dyDescent="0.45">
      <c r="K6378"/>
      <c r="S6378"/>
      <c r="T6378"/>
      <c r="U6378"/>
      <c r="V6378"/>
      <c r="W6378"/>
      <c r="X6378"/>
      <c r="Y6378"/>
      <c r="Z6378"/>
      <c r="AA6378"/>
      <c r="AB6378"/>
      <c r="AC6378"/>
    </row>
    <row r="6379" spans="11:29" x14ac:dyDescent="0.45">
      <c r="K6379"/>
      <c r="S6379"/>
      <c r="T6379"/>
      <c r="U6379"/>
      <c r="V6379"/>
      <c r="W6379"/>
      <c r="X6379"/>
      <c r="Y6379"/>
      <c r="Z6379"/>
      <c r="AA6379"/>
      <c r="AB6379"/>
      <c r="AC6379"/>
    </row>
    <row r="6380" spans="11:29" x14ac:dyDescent="0.45">
      <c r="K6380"/>
      <c r="S6380"/>
      <c r="T6380"/>
      <c r="U6380"/>
      <c r="V6380"/>
      <c r="W6380"/>
      <c r="X6380"/>
      <c r="Y6380"/>
      <c r="Z6380"/>
      <c r="AA6380"/>
      <c r="AB6380"/>
      <c r="AC6380"/>
    </row>
    <row r="6381" spans="11:29" x14ac:dyDescent="0.45">
      <c r="K6381"/>
      <c r="S6381"/>
      <c r="T6381"/>
      <c r="U6381"/>
      <c r="V6381"/>
      <c r="W6381"/>
      <c r="X6381"/>
      <c r="Y6381"/>
      <c r="Z6381"/>
      <c r="AA6381"/>
      <c r="AB6381"/>
      <c r="AC6381"/>
    </row>
    <row r="6382" spans="11:29" x14ac:dyDescent="0.45">
      <c r="K6382"/>
      <c r="S6382"/>
      <c r="T6382"/>
      <c r="U6382"/>
      <c r="V6382"/>
      <c r="W6382"/>
      <c r="X6382"/>
      <c r="Y6382"/>
      <c r="Z6382"/>
      <c r="AA6382"/>
      <c r="AB6382"/>
      <c r="AC6382"/>
    </row>
    <row r="6383" spans="11:29" x14ac:dyDescent="0.45">
      <c r="K6383"/>
      <c r="S6383"/>
      <c r="T6383"/>
      <c r="U6383"/>
      <c r="V6383"/>
      <c r="W6383"/>
      <c r="X6383"/>
      <c r="Y6383"/>
      <c r="Z6383"/>
      <c r="AA6383"/>
      <c r="AB6383"/>
      <c r="AC6383"/>
    </row>
    <row r="6384" spans="11:29" x14ac:dyDescent="0.45">
      <c r="K6384"/>
      <c r="S6384"/>
      <c r="T6384"/>
      <c r="U6384"/>
      <c r="V6384"/>
      <c r="W6384"/>
      <c r="X6384"/>
      <c r="Y6384"/>
      <c r="Z6384"/>
      <c r="AA6384"/>
      <c r="AB6384"/>
      <c r="AC6384"/>
    </row>
    <row r="6385" spans="11:29" x14ac:dyDescent="0.45">
      <c r="K6385"/>
      <c r="S6385"/>
      <c r="T6385"/>
      <c r="U6385"/>
      <c r="V6385"/>
      <c r="W6385"/>
      <c r="X6385"/>
      <c r="Y6385"/>
      <c r="Z6385"/>
      <c r="AA6385"/>
      <c r="AB6385"/>
      <c r="AC6385"/>
    </row>
    <row r="6386" spans="11:29" x14ac:dyDescent="0.45">
      <c r="K6386"/>
      <c r="S6386"/>
      <c r="T6386"/>
      <c r="U6386"/>
      <c r="V6386"/>
      <c r="W6386"/>
      <c r="X6386"/>
      <c r="Y6386"/>
      <c r="Z6386"/>
      <c r="AA6386"/>
      <c r="AB6386"/>
      <c r="AC6386"/>
    </row>
    <row r="6387" spans="11:29" x14ac:dyDescent="0.45">
      <c r="K6387"/>
      <c r="S6387"/>
      <c r="T6387"/>
      <c r="U6387"/>
      <c r="V6387"/>
      <c r="W6387"/>
      <c r="X6387"/>
      <c r="Y6387"/>
      <c r="Z6387"/>
      <c r="AA6387"/>
      <c r="AB6387"/>
      <c r="AC6387"/>
    </row>
    <row r="6388" spans="11:29" x14ac:dyDescent="0.45">
      <c r="K6388"/>
      <c r="S6388"/>
      <c r="T6388"/>
      <c r="U6388"/>
      <c r="V6388"/>
      <c r="W6388"/>
      <c r="X6388"/>
      <c r="Y6388"/>
      <c r="Z6388"/>
      <c r="AA6388"/>
      <c r="AB6388"/>
      <c r="AC6388"/>
    </row>
    <row r="6389" spans="11:29" x14ac:dyDescent="0.45">
      <c r="K6389"/>
      <c r="S6389"/>
      <c r="T6389"/>
      <c r="U6389"/>
      <c r="V6389"/>
      <c r="W6389"/>
      <c r="X6389"/>
      <c r="Y6389"/>
      <c r="Z6389"/>
      <c r="AA6389"/>
      <c r="AB6389"/>
      <c r="AC6389"/>
    </row>
    <row r="6390" spans="11:29" x14ac:dyDescent="0.45">
      <c r="K6390"/>
      <c r="S6390"/>
      <c r="T6390"/>
      <c r="U6390"/>
      <c r="V6390"/>
      <c r="W6390"/>
      <c r="X6390"/>
      <c r="Y6390"/>
      <c r="Z6390"/>
      <c r="AA6390"/>
      <c r="AB6390"/>
      <c r="AC6390"/>
    </row>
    <row r="6391" spans="11:29" x14ac:dyDescent="0.45">
      <c r="K6391"/>
      <c r="S6391"/>
      <c r="T6391"/>
      <c r="U6391"/>
      <c r="V6391"/>
      <c r="W6391"/>
      <c r="X6391"/>
      <c r="Y6391"/>
      <c r="Z6391"/>
      <c r="AA6391"/>
      <c r="AB6391"/>
      <c r="AC6391"/>
    </row>
    <row r="6392" spans="11:29" x14ac:dyDescent="0.45">
      <c r="K6392"/>
      <c r="S6392"/>
      <c r="T6392"/>
      <c r="U6392"/>
      <c r="V6392"/>
      <c r="W6392"/>
      <c r="X6392"/>
      <c r="Y6392"/>
      <c r="Z6392"/>
      <c r="AA6392"/>
      <c r="AB6392"/>
      <c r="AC6392"/>
    </row>
    <row r="6393" spans="11:29" x14ac:dyDescent="0.45">
      <c r="K6393"/>
      <c r="S6393"/>
      <c r="T6393"/>
      <c r="U6393"/>
      <c r="V6393"/>
      <c r="W6393"/>
      <c r="X6393"/>
      <c r="Y6393"/>
      <c r="Z6393"/>
      <c r="AA6393"/>
      <c r="AB6393"/>
      <c r="AC6393"/>
    </row>
    <row r="6394" spans="11:29" x14ac:dyDescent="0.45">
      <c r="K6394"/>
      <c r="S6394"/>
      <c r="T6394"/>
      <c r="U6394"/>
      <c r="V6394"/>
      <c r="W6394"/>
      <c r="X6394"/>
      <c r="Y6394"/>
      <c r="Z6394"/>
      <c r="AA6394"/>
      <c r="AB6394"/>
      <c r="AC6394"/>
    </row>
    <row r="6395" spans="11:29" x14ac:dyDescent="0.45">
      <c r="K6395"/>
      <c r="S6395"/>
      <c r="T6395"/>
      <c r="U6395"/>
      <c r="V6395"/>
      <c r="W6395"/>
      <c r="X6395"/>
      <c r="Y6395"/>
      <c r="Z6395"/>
      <c r="AA6395"/>
      <c r="AB6395"/>
      <c r="AC6395"/>
    </row>
    <row r="6396" spans="11:29" x14ac:dyDescent="0.45">
      <c r="K6396"/>
      <c r="S6396"/>
      <c r="T6396"/>
      <c r="U6396"/>
      <c r="V6396"/>
      <c r="W6396"/>
      <c r="X6396"/>
      <c r="Y6396"/>
      <c r="Z6396"/>
      <c r="AA6396"/>
      <c r="AB6396"/>
      <c r="AC6396"/>
    </row>
    <row r="6397" spans="11:29" x14ac:dyDescent="0.45">
      <c r="K6397"/>
      <c r="S6397"/>
      <c r="T6397"/>
      <c r="U6397"/>
      <c r="V6397"/>
      <c r="W6397"/>
      <c r="X6397"/>
      <c r="Y6397"/>
      <c r="Z6397"/>
      <c r="AA6397"/>
      <c r="AB6397"/>
      <c r="AC6397"/>
    </row>
    <row r="6398" spans="11:29" x14ac:dyDescent="0.45">
      <c r="K6398"/>
      <c r="S6398"/>
      <c r="T6398"/>
      <c r="U6398"/>
      <c r="V6398"/>
      <c r="W6398"/>
      <c r="X6398"/>
      <c r="Y6398"/>
      <c r="Z6398"/>
      <c r="AA6398"/>
      <c r="AB6398"/>
      <c r="AC6398"/>
    </row>
    <row r="6399" spans="11:29" x14ac:dyDescent="0.45">
      <c r="K6399"/>
      <c r="S6399"/>
      <c r="T6399"/>
      <c r="U6399"/>
      <c r="V6399"/>
      <c r="W6399"/>
      <c r="X6399"/>
      <c r="Y6399"/>
      <c r="Z6399"/>
      <c r="AA6399"/>
      <c r="AB6399"/>
      <c r="AC6399"/>
    </row>
    <row r="6400" spans="11:29" x14ac:dyDescent="0.45">
      <c r="K6400"/>
      <c r="S6400"/>
      <c r="T6400"/>
      <c r="U6400"/>
      <c r="V6400"/>
      <c r="W6400"/>
      <c r="X6400"/>
      <c r="Y6400"/>
      <c r="Z6400"/>
      <c r="AA6400"/>
      <c r="AB6400"/>
      <c r="AC6400"/>
    </row>
    <row r="6401" spans="11:29" x14ac:dyDescent="0.45">
      <c r="K6401"/>
      <c r="S6401"/>
      <c r="T6401"/>
      <c r="U6401"/>
      <c r="V6401"/>
      <c r="W6401"/>
      <c r="X6401"/>
      <c r="Y6401"/>
      <c r="Z6401"/>
      <c r="AA6401"/>
      <c r="AB6401"/>
      <c r="AC6401"/>
    </row>
    <row r="6402" spans="11:29" x14ac:dyDescent="0.45">
      <c r="K6402"/>
      <c r="S6402"/>
      <c r="T6402"/>
      <c r="U6402"/>
      <c r="V6402"/>
      <c r="W6402"/>
      <c r="X6402"/>
      <c r="Y6402"/>
      <c r="Z6402"/>
      <c r="AA6402"/>
      <c r="AB6402"/>
      <c r="AC6402"/>
    </row>
    <row r="6403" spans="11:29" x14ac:dyDescent="0.45">
      <c r="K6403"/>
      <c r="S6403"/>
      <c r="T6403"/>
      <c r="U6403"/>
      <c r="V6403"/>
      <c r="W6403"/>
      <c r="X6403"/>
      <c r="Y6403"/>
      <c r="Z6403"/>
      <c r="AA6403"/>
      <c r="AB6403"/>
      <c r="AC6403"/>
    </row>
    <row r="6404" spans="11:29" x14ac:dyDescent="0.45">
      <c r="K6404"/>
      <c r="S6404"/>
      <c r="T6404"/>
      <c r="U6404"/>
      <c r="V6404"/>
      <c r="W6404"/>
      <c r="X6404"/>
      <c r="Y6404"/>
      <c r="Z6404"/>
      <c r="AA6404"/>
      <c r="AB6404"/>
      <c r="AC6404"/>
    </row>
    <row r="6405" spans="11:29" x14ac:dyDescent="0.45">
      <c r="K6405"/>
      <c r="S6405"/>
      <c r="T6405"/>
      <c r="U6405"/>
      <c r="V6405"/>
      <c r="W6405"/>
      <c r="X6405"/>
      <c r="Y6405"/>
      <c r="Z6405"/>
      <c r="AA6405"/>
      <c r="AB6405"/>
      <c r="AC6405"/>
    </row>
    <row r="6406" spans="11:29" x14ac:dyDescent="0.45">
      <c r="K6406"/>
      <c r="S6406"/>
      <c r="T6406"/>
      <c r="U6406"/>
      <c r="V6406"/>
      <c r="W6406"/>
      <c r="X6406"/>
      <c r="Y6406"/>
      <c r="Z6406"/>
      <c r="AA6406"/>
      <c r="AB6406"/>
      <c r="AC6406"/>
    </row>
    <row r="6407" spans="11:29" x14ac:dyDescent="0.45">
      <c r="K6407"/>
      <c r="S6407"/>
      <c r="T6407"/>
      <c r="U6407"/>
      <c r="V6407"/>
      <c r="W6407"/>
      <c r="X6407"/>
      <c r="Y6407"/>
      <c r="Z6407"/>
      <c r="AA6407"/>
      <c r="AB6407"/>
      <c r="AC6407"/>
    </row>
    <row r="6408" spans="11:29" x14ac:dyDescent="0.45">
      <c r="K6408"/>
      <c r="S6408"/>
      <c r="T6408"/>
      <c r="U6408"/>
      <c r="V6408"/>
      <c r="W6408"/>
      <c r="X6408"/>
      <c r="Y6408"/>
      <c r="Z6408"/>
      <c r="AA6408"/>
      <c r="AB6408"/>
      <c r="AC6408"/>
    </row>
    <row r="6409" spans="11:29" x14ac:dyDescent="0.45">
      <c r="K6409"/>
      <c r="S6409"/>
      <c r="T6409"/>
      <c r="U6409"/>
      <c r="V6409"/>
      <c r="W6409"/>
      <c r="X6409"/>
      <c r="Y6409"/>
      <c r="Z6409"/>
      <c r="AA6409"/>
      <c r="AB6409"/>
      <c r="AC6409"/>
    </row>
    <row r="6410" spans="11:29" x14ac:dyDescent="0.45">
      <c r="K6410"/>
      <c r="S6410"/>
      <c r="T6410"/>
      <c r="U6410"/>
      <c r="V6410"/>
      <c r="W6410"/>
      <c r="X6410"/>
      <c r="Y6410"/>
      <c r="Z6410"/>
      <c r="AA6410"/>
      <c r="AB6410"/>
      <c r="AC6410"/>
    </row>
    <row r="6411" spans="11:29" x14ac:dyDescent="0.45">
      <c r="K6411"/>
      <c r="S6411"/>
      <c r="T6411"/>
      <c r="U6411"/>
      <c r="V6411"/>
      <c r="W6411"/>
      <c r="X6411"/>
      <c r="Y6411"/>
      <c r="Z6411"/>
      <c r="AA6411"/>
      <c r="AB6411"/>
      <c r="AC6411"/>
    </row>
    <row r="6412" spans="11:29" x14ac:dyDescent="0.45">
      <c r="K6412"/>
      <c r="S6412"/>
      <c r="T6412"/>
      <c r="U6412"/>
      <c r="V6412"/>
      <c r="W6412"/>
      <c r="X6412"/>
      <c r="Y6412"/>
      <c r="Z6412"/>
      <c r="AA6412"/>
      <c r="AB6412"/>
      <c r="AC6412"/>
    </row>
    <row r="6413" spans="11:29" x14ac:dyDescent="0.45">
      <c r="K6413"/>
      <c r="S6413"/>
      <c r="T6413"/>
      <c r="U6413"/>
      <c r="V6413"/>
      <c r="W6413"/>
      <c r="X6413"/>
      <c r="Y6413"/>
      <c r="Z6413"/>
      <c r="AA6413"/>
      <c r="AB6413"/>
      <c r="AC6413"/>
    </row>
    <row r="6414" spans="11:29" x14ac:dyDescent="0.45">
      <c r="K6414"/>
      <c r="S6414"/>
      <c r="T6414"/>
      <c r="U6414"/>
      <c r="V6414"/>
      <c r="W6414"/>
      <c r="X6414"/>
      <c r="Y6414"/>
      <c r="Z6414"/>
      <c r="AA6414"/>
      <c r="AB6414"/>
      <c r="AC6414"/>
    </row>
    <row r="6415" spans="11:29" x14ac:dyDescent="0.45">
      <c r="K6415"/>
      <c r="S6415"/>
      <c r="T6415"/>
      <c r="U6415"/>
      <c r="V6415"/>
      <c r="W6415"/>
      <c r="X6415"/>
      <c r="Y6415"/>
      <c r="Z6415"/>
      <c r="AA6415"/>
      <c r="AB6415"/>
      <c r="AC6415"/>
    </row>
    <row r="6416" spans="11:29" x14ac:dyDescent="0.45">
      <c r="K6416"/>
      <c r="S6416"/>
      <c r="T6416"/>
      <c r="U6416"/>
      <c r="V6416"/>
      <c r="W6416"/>
      <c r="X6416"/>
      <c r="Y6416"/>
      <c r="Z6416"/>
      <c r="AA6416"/>
      <c r="AB6416"/>
      <c r="AC6416"/>
    </row>
    <row r="6417" spans="11:29" x14ac:dyDescent="0.45">
      <c r="K6417"/>
      <c r="S6417"/>
      <c r="T6417"/>
      <c r="U6417"/>
      <c r="V6417"/>
      <c r="W6417"/>
      <c r="X6417"/>
      <c r="Y6417"/>
      <c r="Z6417"/>
      <c r="AA6417"/>
      <c r="AB6417"/>
      <c r="AC6417"/>
    </row>
    <row r="6418" spans="11:29" x14ac:dyDescent="0.45">
      <c r="K6418"/>
      <c r="S6418"/>
      <c r="T6418"/>
      <c r="U6418"/>
      <c r="V6418"/>
      <c r="W6418"/>
      <c r="X6418"/>
      <c r="Y6418"/>
      <c r="Z6418"/>
      <c r="AA6418"/>
      <c r="AB6418"/>
      <c r="AC6418"/>
    </row>
    <row r="6419" spans="11:29" x14ac:dyDescent="0.45">
      <c r="K6419"/>
      <c r="S6419"/>
      <c r="T6419"/>
      <c r="U6419"/>
      <c r="V6419"/>
      <c r="W6419"/>
      <c r="X6419"/>
      <c r="Y6419"/>
      <c r="Z6419"/>
      <c r="AA6419"/>
      <c r="AB6419"/>
      <c r="AC6419"/>
    </row>
    <row r="6420" spans="11:29" x14ac:dyDescent="0.45">
      <c r="K6420"/>
      <c r="S6420"/>
      <c r="T6420"/>
      <c r="U6420"/>
      <c r="V6420"/>
      <c r="W6420"/>
      <c r="X6420"/>
      <c r="Y6420"/>
      <c r="Z6420"/>
      <c r="AA6420"/>
      <c r="AB6420"/>
      <c r="AC6420"/>
    </row>
    <row r="6421" spans="11:29" x14ac:dyDescent="0.45">
      <c r="K6421"/>
      <c r="S6421"/>
      <c r="T6421"/>
      <c r="U6421"/>
      <c r="V6421"/>
      <c r="W6421"/>
      <c r="X6421"/>
      <c r="Y6421"/>
      <c r="Z6421"/>
      <c r="AA6421"/>
      <c r="AB6421"/>
      <c r="AC6421"/>
    </row>
    <row r="6422" spans="11:29" x14ac:dyDescent="0.45">
      <c r="K6422"/>
      <c r="S6422"/>
      <c r="T6422"/>
      <c r="U6422"/>
      <c r="V6422"/>
      <c r="W6422"/>
      <c r="X6422"/>
      <c r="Y6422"/>
      <c r="Z6422"/>
      <c r="AA6422"/>
      <c r="AB6422"/>
      <c r="AC6422"/>
    </row>
    <row r="6423" spans="11:29" x14ac:dyDescent="0.45">
      <c r="K6423"/>
      <c r="S6423"/>
      <c r="T6423"/>
      <c r="U6423"/>
      <c r="V6423"/>
      <c r="W6423"/>
      <c r="X6423"/>
      <c r="Y6423"/>
      <c r="Z6423"/>
      <c r="AA6423"/>
      <c r="AB6423"/>
      <c r="AC6423"/>
    </row>
    <row r="6424" spans="11:29" x14ac:dyDescent="0.45">
      <c r="K6424"/>
      <c r="S6424"/>
      <c r="T6424"/>
      <c r="U6424"/>
      <c r="V6424"/>
      <c r="W6424"/>
      <c r="X6424"/>
      <c r="Y6424"/>
      <c r="Z6424"/>
      <c r="AA6424"/>
      <c r="AB6424"/>
      <c r="AC6424"/>
    </row>
    <row r="6425" spans="11:29" x14ac:dyDescent="0.45">
      <c r="K6425"/>
      <c r="S6425"/>
      <c r="T6425"/>
      <c r="U6425"/>
      <c r="V6425"/>
      <c r="W6425"/>
      <c r="X6425"/>
      <c r="Y6425"/>
      <c r="Z6425"/>
      <c r="AA6425"/>
      <c r="AB6425"/>
      <c r="AC6425"/>
    </row>
    <row r="6426" spans="11:29" x14ac:dyDescent="0.45">
      <c r="K6426"/>
      <c r="S6426"/>
      <c r="T6426"/>
      <c r="U6426"/>
      <c r="V6426"/>
      <c r="W6426"/>
      <c r="X6426"/>
      <c r="Y6426"/>
      <c r="Z6426"/>
      <c r="AA6426"/>
      <c r="AB6426"/>
      <c r="AC6426"/>
    </row>
    <row r="6427" spans="11:29" x14ac:dyDescent="0.45">
      <c r="K6427"/>
      <c r="S6427"/>
      <c r="T6427"/>
      <c r="U6427"/>
      <c r="V6427"/>
      <c r="W6427"/>
      <c r="X6427"/>
      <c r="Y6427"/>
      <c r="Z6427"/>
      <c r="AA6427"/>
      <c r="AB6427"/>
      <c r="AC6427"/>
    </row>
    <row r="6428" spans="11:29" x14ac:dyDescent="0.45">
      <c r="K6428"/>
      <c r="S6428"/>
      <c r="T6428"/>
      <c r="U6428"/>
      <c r="V6428"/>
      <c r="W6428"/>
      <c r="X6428"/>
      <c r="Y6428"/>
      <c r="Z6428"/>
      <c r="AA6428"/>
      <c r="AB6428"/>
      <c r="AC6428"/>
    </row>
    <row r="6429" spans="11:29" x14ac:dyDescent="0.45">
      <c r="K6429"/>
      <c r="S6429"/>
      <c r="T6429"/>
      <c r="U6429"/>
      <c r="V6429"/>
      <c r="W6429"/>
      <c r="X6429"/>
      <c r="Y6429"/>
      <c r="Z6429"/>
      <c r="AA6429"/>
      <c r="AB6429"/>
      <c r="AC6429"/>
    </row>
    <row r="6430" spans="11:29" x14ac:dyDescent="0.45">
      <c r="K6430"/>
      <c r="S6430"/>
      <c r="T6430"/>
      <c r="U6430"/>
      <c r="V6430"/>
      <c r="W6430"/>
      <c r="X6430"/>
      <c r="Y6430"/>
      <c r="Z6430"/>
      <c r="AA6430"/>
      <c r="AB6430"/>
      <c r="AC6430"/>
    </row>
    <row r="6431" spans="11:29" x14ac:dyDescent="0.45">
      <c r="K6431"/>
      <c r="S6431"/>
      <c r="T6431"/>
      <c r="U6431"/>
      <c r="V6431"/>
      <c r="W6431"/>
      <c r="X6431"/>
      <c r="Y6431"/>
      <c r="Z6431"/>
      <c r="AA6431"/>
      <c r="AB6431"/>
      <c r="AC6431"/>
    </row>
    <row r="6432" spans="11:29" x14ac:dyDescent="0.45">
      <c r="K6432"/>
      <c r="S6432"/>
      <c r="T6432"/>
      <c r="U6432"/>
      <c r="V6432"/>
      <c r="W6432"/>
      <c r="X6432"/>
      <c r="Y6432"/>
      <c r="Z6432"/>
      <c r="AA6432"/>
      <c r="AB6432"/>
      <c r="AC6432"/>
    </row>
    <row r="6433" spans="11:29" x14ac:dyDescent="0.45">
      <c r="K6433"/>
      <c r="S6433"/>
      <c r="T6433"/>
      <c r="U6433"/>
      <c r="V6433"/>
      <c r="W6433"/>
      <c r="X6433"/>
      <c r="Y6433"/>
      <c r="Z6433"/>
      <c r="AA6433"/>
      <c r="AB6433"/>
      <c r="AC6433"/>
    </row>
    <row r="6434" spans="11:29" x14ac:dyDescent="0.45">
      <c r="K6434"/>
      <c r="S6434"/>
      <c r="T6434"/>
      <c r="U6434"/>
      <c r="V6434"/>
      <c r="W6434"/>
      <c r="X6434"/>
      <c r="Y6434"/>
      <c r="Z6434"/>
      <c r="AA6434"/>
      <c r="AB6434"/>
      <c r="AC6434"/>
    </row>
    <row r="6435" spans="11:29" x14ac:dyDescent="0.45">
      <c r="K6435"/>
      <c r="S6435"/>
      <c r="T6435"/>
      <c r="U6435"/>
      <c r="V6435"/>
      <c r="W6435"/>
      <c r="X6435"/>
      <c r="Y6435"/>
      <c r="Z6435"/>
      <c r="AA6435"/>
      <c r="AB6435"/>
      <c r="AC6435"/>
    </row>
    <row r="6436" spans="11:29" x14ac:dyDescent="0.45">
      <c r="K6436"/>
      <c r="S6436"/>
      <c r="T6436"/>
      <c r="U6436"/>
      <c r="V6436"/>
      <c r="W6436"/>
      <c r="X6436"/>
      <c r="Y6436"/>
      <c r="Z6436"/>
      <c r="AA6436"/>
      <c r="AB6436"/>
      <c r="AC6436"/>
    </row>
    <row r="6437" spans="11:29" x14ac:dyDescent="0.45">
      <c r="K6437"/>
      <c r="S6437"/>
      <c r="T6437"/>
      <c r="U6437"/>
      <c r="V6437"/>
      <c r="W6437"/>
      <c r="X6437"/>
      <c r="Y6437"/>
      <c r="Z6437"/>
      <c r="AA6437"/>
      <c r="AB6437"/>
      <c r="AC6437"/>
    </row>
    <row r="6438" spans="11:29" x14ac:dyDescent="0.45">
      <c r="K6438"/>
      <c r="S6438"/>
      <c r="T6438"/>
      <c r="U6438"/>
      <c r="V6438"/>
      <c r="W6438"/>
      <c r="X6438"/>
      <c r="Y6438"/>
      <c r="Z6438"/>
      <c r="AA6438"/>
      <c r="AB6438"/>
      <c r="AC6438"/>
    </row>
    <row r="6439" spans="11:29" x14ac:dyDescent="0.45">
      <c r="K6439"/>
      <c r="S6439"/>
      <c r="T6439"/>
      <c r="U6439"/>
      <c r="V6439"/>
      <c r="W6439"/>
      <c r="X6439"/>
      <c r="Y6439"/>
      <c r="Z6439"/>
      <c r="AA6439"/>
      <c r="AB6439"/>
      <c r="AC6439"/>
    </row>
    <row r="6440" spans="11:29" x14ac:dyDescent="0.45">
      <c r="K6440"/>
      <c r="S6440"/>
      <c r="T6440"/>
      <c r="U6440"/>
      <c r="V6440"/>
      <c r="W6440"/>
      <c r="X6440"/>
      <c r="Y6440"/>
      <c r="Z6440"/>
      <c r="AA6440"/>
      <c r="AB6440"/>
      <c r="AC6440"/>
    </row>
    <row r="6441" spans="11:29" x14ac:dyDescent="0.45">
      <c r="K6441"/>
      <c r="S6441"/>
      <c r="T6441"/>
      <c r="U6441"/>
      <c r="V6441"/>
      <c r="W6441"/>
      <c r="X6441"/>
      <c r="Y6441"/>
      <c r="Z6441"/>
      <c r="AA6441"/>
      <c r="AB6441"/>
      <c r="AC6441"/>
    </row>
    <row r="6442" spans="11:29" x14ac:dyDescent="0.45">
      <c r="K6442"/>
      <c r="S6442"/>
      <c r="T6442"/>
      <c r="U6442"/>
      <c r="V6442"/>
      <c r="W6442"/>
      <c r="X6442"/>
      <c r="Y6442"/>
      <c r="Z6442"/>
      <c r="AA6442"/>
      <c r="AB6442"/>
      <c r="AC6442"/>
    </row>
    <row r="6443" spans="11:29" x14ac:dyDescent="0.45">
      <c r="K6443"/>
      <c r="S6443"/>
      <c r="T6443"/>
      <c r="U6443"/>
      <c r="V6443"/>
      <c r="W6443"/>
      <c r="X6443"/>
      <c r="Y6443"/>
      <c r="Z6443"/>
      <c r="AA6443"/>
      <c r="AB6443"/>
      <c r="AC6443"/>
    </row>
    <row r="6444" spans="11:29" x14ac:dyDescent="0.45">
      <c r="K6444"/>
      <c r="S6444"/>
      <c r="T6444"/>
      <c r="U6444"/>
      <c r="V6444"/>
      <c r="W6444"/>
      <c r="X6444"/>
      <c r="Y6444"/>
      <c r="Z6444"/>
      <c r="AA6444"/>
      <c r="AB6444"/>
      <c r="AC6444"/>
    </row>
    <row r="6445" spans="11:29" x14ac:dyDescent="0.45">
      <c r="K6445"/>
      <c r="S6445"/>
      <c r="T6445"/>
      <c r="U6445"/>
      <c r="V6445"/>
      <c r="W6445"/>
      <c r="X6445"/>
      <c r="Y6445"/>
      <c r="Z6445"/>
      <c r="AA6445"/>
      <c r="AB6445"/>
      <c r="AC6445"/>
    </row>
    <row r="6446" spans="11:29" x14ac:dyDescent="0.45">
      <c r="K6446"/>
      <c r="S6446"/>
      <c r="T6446"/>
      <c r="U6446"/>
      <c r="V6446"/>
      <c r="W6446"/>
      <c r="X6446"/>
      <c r="Y6446"/>
      <c r="Z6446"/>
      <c r="AA6446"/>
      <c r="AB6446"/>
      <c r="AC6446"/>
    </row>
    <row r="6447" spans="11:29" x14ac:dyDescent="0.45">
      <c r="K6447"/>
      <c r="S6447"/>
      <c r="T6447"/>
      <c r="U6447"/>
      <c r="V6447"/>
      <c r="W6447"/>
      <c r="X6447"/>
      <c r="Y6447"/>
      <c r="Z6447"/>
      <c r="AA6447"/>
      <c r="AB6447"/>
      <c r="AC6447"/>
    </row>
    <row r="6448" spans="11:29" x14ac:dyDescent="0.45">
      <c r="K6448"/>
      <c r="S6448"/>
      <c r="T6448"/>
      <c r="U6448"/>
      <c r="V6448"/>
      <c r="W6448"/>
      <c r="X6448"/>
      <c r="Y6448"/>
      <c r="Z6448"/>
      <c r="AA6448"/>
      <c r="AB6448"/>
      <c r="AC6448"/>
    </row>
    <row r="6449" spans="11:29" x14ac:dyDescent="0.45">
      <c r="K6449"/>
      <c r="S6449"/>
      <c r="T6449"/>
      <c r="U6449"/>
      <c r="V6449"/>
      <c r="W6449"/>
      <c r="X6449"/>
      <c r="Y6449"/>
      <c r="Z6449"/>
      <c r="AA6449"/>
      <c r="AB6449"/>
      <c r="AC6449"/>
    </row>
    <row r="6450" spans="11:29" x14ac:dyDescent="0.45">
      <c r="K6450"/>
      <c r="S6450"/>
      <c r="T6450"/>
      <c r="U6450"/>
      <c r="V6450"/>
      <c r="W6450"/>
      <c r="X6450"/>
      <c r="Y6450"/>
      <c r="Z6450"/>
      <c r="AA6450"/>
      <c r="AB6450"/>
      <c r="AC6450"/>
    </row>
    <row r="6451" spans="11:29" x14ac:dyDescent="0.45">
      <c r="K6451"/>
      <c r="S6451"/>
      <c r="T6451"/>
      <c r="U6451"/>
      <c r="V6451"/>
      <c r="W6451"/>
      <c r="X6451"/>
      <c r="Y6451"/>
      <c r="Z6451"/>
      <c r="AA6451"/>
      <c r="AB6451"/>
      <c r="AC6451"/>
    </row>
    <row r="6452" spans="11:29" x14ac:dyDescent="0.45">
      <c r="K6452"/>
      <c r="S6452"/>
      <c r="T6452"/>
      <c r="U6452"/>
      <c r="V6452"/>
      <c r="W6452"/>
      <c r="X6452"/>
      <c r="Y6452"/>
      <c r="Z6452"/>
      <c r="AA6452"/>
      <c r="AB6452"/>
      <c r="AC6452"/>
    </row>
    <row r="6453" spans="11:29" x14ac:dyDescent="0.45">
      <c r="K6453"/>
      <c r="S6453"/>
      <c r="T6453"/>
      <c r="U6453"/>
      <c r="V6453"/>
      <c r="W6453"/>
      <c r="X6453"/>
      <c r="Y6453"/>
      <c r="Z6453"/>
      <c r="AA6453"/>
      <c r="AB6453"/>
      <c r="AC6453"/>
    </row>
    <row r="6454" spans="11:29" x14ac:dyDescent="0.45">
      <c r="K6454"/>
      <c r="S6454"/>
      <c r="T6454"/>
      <c r="U6454"/>
      <c r="V6454"/>
      <c r="W6454"/>
      <c r="X6454"/>
      <c r="Y6454"/>
      <c r="Z6454"/>
      <c r="AA6454"/>
      <c r="AB6454"/>
      <c r="AC6454"/>
    </row>
    <row r="6455" spans="11:29" x14ac:dyDescent="0.45">
      <c r="K6455"/>
      <c r="S6455"/>
      <c r="T6455"/>
      <c r="U6455"/>
      <c r="V6455"/>
      <c r="W6455"/>
      <c r="X6455"/>
      <c r="Y6455"/>
      <c r="Z6455"/>
      <c r="AA6455"/>
      <c r="AB6455"/>
      <c r="AC6455"/>
    </row>
    <row r="6456" spans="11:29" x14ac:dyDescent="0.45">
      <c r="K6456"/>
      <c r="S6456"/>
      <c r="T6456"/>
      <c r="U6456"/>
      <c r="V6456"/>
      <c r="W6456"/>
      <c r="X6456"/>
      <c r="Y6456"/>
      <c r="Z6456"/>
      <c r="AA6456"/>
      <c r="AB6456"/>
      <c r="AC6456"/>
    </row>
    <row r="6457" spans="11:29" x14ac:dyDescent="0.45">
      <c r="K6457"/>
      <c r="S6457"/>
      <c r="T6457"/>
      <c r="U6457"/>
      <c r="V6457"/>
      <c r="W6457"/>
      <c r="X6457"/>
      <c r="Y6457"/>
      <c r="Z6457"/>
      <c r="AA6457"/>
      <c r="AB6457"/>
      <c r="AC6457"/>
    </row>
    <row r="6458" spans="11:29" x14ac:dyDescent="0.45">
      <c r="K6458"/>
      <c r="S6458"/>
      <c r="T6458"/>
      <c r="U6458"/>
      <c r="V6458"/>
      <c r="W6458"/>
      <c r="X6458"/>
      <c r="Y6458"/>
      <c r="Z6458"/>
      <c r="AA6458"/>
      <c r="AB6458"/>
      <c r="AC6458"/>
    </row>
    <row r="6459" spans="11:29" x14ac:dyDescent="0.45">
      <c r="K6459"/>
      <c r="S6459"/>
      <c r="T6459"/>
      <c r="U6459"/>
      <c r="V6459"/>
      <c r="W6459"/>
      <c r="X6459"/>
      <c r="Y6459"/>
      <c r="Z6459"/>
      <c r="AA6459"/>
      <c r="AB6459"/>
      <c r="AC6459"/>
    </row>
    <row r="6460" spans="11:29" x14ac:dyDescent="0.45">
      <c r="K6460"/>
      <c r="S6460"/>
      <c r="T6460"/>
      <c r="U6460"/>
      <c r="V6460"/>
      <c r="W6460"/>
      <c r="X6460"/>
      <c r="Y6460"/>
      <c r="Z6460"/>
      <c r="AA6460"/>
      <c r="AB6460"/>
      <c r="AC6460"/>
    </row>
    <row r="6461" spans="11:29" x14ac:dyDescent="0.45">
      <c r="K6461"/>
      <c r="S6461"/>
      <c r="T6461"/>
      <c r="U6461"/>
      <c r="V6461"/>
      <c r="W6461"/>
      <c r="X6461"/>
      <c r="Y6461"/>
      <c r="Z6461"/>
      <c r="AA6461"/>
      <c r="AB6461"/>
      <c r="AC6461"/>
    </row>
    <row r="6462" spans="11:29" x14ac:dyDescent="0.45">
      <c r="K6462"/>
      <c r="S6462"/>
      <c r="T6462"/>
      <c r="U6462"/>
      <c r="V6462"/>
      <c r="W6462"/>
      <c r="X6462"/>
      <c r="Y6462"/>
      <c r="Z6462"/>
      <c r="AA6462"/>
      <c r="AB6462"/>
      <c r="AC6462"/>
    </row>
    <row r="6463" spans="11:29" x14ac:dyDescent="0.45">
      <c r="K6463"/>
      <c r="S6463"/>
      <c r="T6463"/>
      <c r="U6463"/>
      <c r="V6463"/>
      <c r="W6463"/>
      <c r="X6463"/>
      <c r="Y6463"/>
      <c r="Z6463"/>
      <c r="AA6463"/>
      <c r="AB6463"/>
      <c r="AC6463"/>
    </row>
    <row r="6464" spans="11:29" x14ac:dyDescent="0.45">
      <c r="K6464"/>
      <c r="S6464"/>
      <c r="T6464"/>
      <c r="U6464"/>
      <c r="V6464"/>
      <c r="W6464"/>
      <c r="X6464"/>
      <c r="Y6464"/>
      <c r="Z6464"/>
      <c r="AA6464"/>
      <c r="AB6464"/>
      <c r="AC6464"/>
    </row>
    <row r="6465" spans="11:29" x14ac:dyDescent="0.45">
      <c r="K6465"/>
      <c r="S6465"/>
      <c r="T6465"/>
      <c r="U6465"/>
      <c r="V6465"/>
      <c r="W6465"/>
      <c r="X6465"/>
      <c r="Y6465"/>
      <c r="Z6465"/>
      <c r="AA6465"/>
      <c r="AB6465"/>
      <c r="AC6465"/>
    </row>
    <row r="6466" spans="11:29" x14ac:dyDescent="0.45">
      <c r="K6466"/>
      <c r="S6466"/>
      <c r="T6466"/>
      <c r="U6466"/>
      <c r="V6466"/>
      <c r="W6466"/>
      <c r="X6466"/>
      <c r="Y6466"/>
      <c r="Z6466"/>
      <c r="AA6466"/>
      <c r="AB6466"/>
      <c r="AC6466"/>
    </row>
    <row r="6467" spans="11:29" x14ac:dyDescent="0.45">
      <c r="K6467"/>
      <c r="S6467"/>
      <c r="T6467"/>
      <c r="U6467"/>
      <c r="V6467"/>
      <c r="W6467"/>
      <c r="X6467"/>
      <c r="Y6467"/>
      <c r="Z6467"/>
      <c r="AA6467"/>
      <c r="AB6467"/>
      <c r="AC6467"/>
    </row>
    <row r="6468" spans="11:29" x14ac:dyDescent="0.45">
      <c r="K6468"/>
      <c r="S6468"/>
      <c r="T6468"/>
      <c r="U6468"/>
      <c r="V6468"/>
      <c r="W6468"/>
      <c r="X6468"/>
      <c r="Y6468"/>
      <c r="Z6468"/>
      <c r="AA6468"/>
      <c r="AB6468"/>
      <c r="AC6468"/>
    </row>
    <row r="6469" spans="11:29" x14ac:dyDescent="0.45">
      <c r="K6469"/>
      <c r="S6469"/>
      <c r="T6469"/>
      <c r="U6469"/>
      <c r="V6469"/>
      <c r="W6469"/>
      <c r="X6469"/>
      <c r="Y6469"/>
      <c r="Z6469"/>
      <c r="AA6469"/>
      <c r="AB6469"/>
      <c r="AC6469"/>
    </row>
    <row r="6470" spans="11:29" x14ac:dyDescent="0.45">
      <c r="K6470"/>
      <c r="S6470"/>
      <c r="T6470"/>
      <c r="U6470"/>
      <c r="V6470"/>
      <c r="W6470"/>
      <c r="X6470"/>
      <c r="Y6470"/>
      <c r="Z6470"/>
      <c r="AA6470"/>
      <c r="AB6470"/>
      <c r="AC6470"/>
    </row>
    <row r="6471" spans="11:29" x14ac:dyDescent="0.45">
      <c r="K6471"/>
      <c r="S6471"/>
      <c r="T6471"/>
      <c r="U6471"/>
      <c r="V6471"/>
      <c r="W6471"/>
      <c r="X6471"/>
      <c r="Y6471"/>
      <c r="Z6471"/>
      <c r="AA6471"/>
      <c r="AB6471"/>
      <c r="AC6471"/>
    </row>
    <row r="6472" spans="11:29" x14ac:dyDescent="0.45">
      <c r="K6472"/>
      <c r="S6472"/>
      <c r="T6472"/>
      <c r="U6472"/>
      <c r="V6472"/>
      <c r="W6472"/>
      <c r="X6472"/>
      <c r="Y6472"/>
      <c r="Z6472"/>
      <c r="AA6472"/>
      <c r="AB6472"/>
      <c r="AC6472"/>
    </row>
    <row r="6473" spans="11:29" x14ac:dyDescent="0.45">
      <c r="K6473"/>
      <c r="S6473"/>
      <c r="T6473"/>
      <c r="U6473"/>
      <c r="V6473"/>
      <c r="W6473"/>
      <c r="X6473"/>
      <c r="Y6473"/>
      <c r="Z6473"/>
      <c r="AA6473"/>
      <c r="AB6473"/>
      <c r="AC6473"/>
    </row>
    <row r="6474" spans="11:29" x14ac:dyDescent="0.45">
      <c r="K6474"/>
      <c r="S6474"/>
      <c r="T6474"/>
      <c r="U6474"/>
      <c r="V6474"/>
      <c r="W6474"/>
      <c r="X6474"/>
      <c r="Y6474"/>
      <c r="Z6474"/>
      <c r="AA6474"/>
      <c r="AB6474"/>
      <c r="AC6474"/>
    </row>
    <row r="6475" spans="11:29" x14ac:dyDescent="0.45">
      <c r="K6475"/>
      <c r="S6475"/>
      <c r="T6475"/>
      <c r="U6475"/>
      <c r="V6475"/>
      <c r="W6475"/>
      <c r="X6475"/>
      <c r="Y6475"/>
      <c r="Z6475"/>
      <c r="AA6475"/>
      <c r="AB6475"/>
      <c r="AC6475"/>
    </row>
    <row r="6476" spans="11:29" x14ac:dyDescent="0.45">
      <c r="K6476"/>
      <c r="S6476"/>
      <c r="T6476"/>
      <c r="U6476"/>
      <c r="V6476"/>
      <c r="W6476"/>
      <c r="X6476"/>
      <c r="Y6476"/>
      <c r="Z6476"/>
      <c r="AA6476"/>
      <c r="AB6476"/>
      <c r="AC6476"/>
    </row>
    <row r="6477" spans="11:29" x14ac:dyDescent="0.45">
      <c r="K6477"/>
      <c r="S6477"/>
      <c r="T6477"/>
      <c r="U6477"/>
      <c r="V6477"/>
      <c r="W6477"/>
      <c r="X6477"/>
      <c r="Y6477"/>
      <c r="Z6477"/>
      <c r="AA6477"/>
      <c r="AB6477"/>
      <c r="AC6477"/>
    </row>
    <row r="6478" spans="11:29" x14ac:dyDescent="0.45">
      <c r="K6478"/>
      <c r="S6478"/>
      <c r="T6478"/>
      <c r="U6478"/>
      <c r="V6478"/>
      <c r="W6478"/>
      <c r="X6478"/>
      <c r="Y6478"/>
      <c r="Z6478"/>
      <c r="AA6478"/>
      <c r="AB6478"/>
      <c r="AC6478"/>
    </row>
    <row r="6479" spans="11:29" x14ac:dyDescent="0.45">
      <c r="K6479"/>
      <c r="S6479"/>
      <c r="T6479"/>
      <c r="U6479"/>
      <c r="V6479"/>
      <c r="W6479"/>
      <c r="X6479"/>
      <c r="Y6479"/>
      <c r="Z6479"/>
      <c r="AA6479"/>
      <c r="AB6479"/>
      <c r="AC6479"/>
    </row>
    <row r="6480" spans="11:29" x14ac:dyDescent="0.45">
      <c r="K6480"/>
      <c r="S6480"/>
      <c r="T6480"/>
      <c r="U6480"/>
      <c r="V6480"/>
      <c r="W6480"/>
      <c r="X6480"/>
      <c r="Y6480"/>
      <c r="Z6480"/>
      <c r="AA6480"/>
      <c r="AB6480"/>
      <c r="AC6480"/>
    </row>
    <row r="6481" spans="11:29" x14ac:dyDescent="0.45">
      <c r="K6481"/>
      <c r="S6481"/>
      <c r="T6481"/>
      <c r="U6481"/>
      <c r="V6481"/>
      <c r="W6481"/>
      <c r="X6481"/>
      <c r="Y6481"/>
      <c r="Z6481"/>
      <c r="AA6481"/>
      <c r="AB6481"/>
      <c r="AC6481"/>
    </row>
    <row r="6482" spans="11:29" x14ac:dyDescent="0.45">
      <c r="K6482"/>
      <c r="S6482"/>
      <c r="T6482"/>
      <c r="U6482"/>
      <c r="V6482"/>
      <c r="W6482"/>
      <c r="X6482"/>
      <c r="Y6482"/>
      <c r="Z6482"/>
      <c r="AA6482"/>
      <c r="AB6482"/>
      <c r="AC6482"/>
    </row>
    <row r="6483" spans="11:29" x14ac:dyDescent="0.45">
      <c r="K6483"/>
      <c r="S6483"/>
      <c r="T6483"/>
      <c r="U6483"/>
      <c r="V6483"/>
      <c r="W6483"/>
      <c r="X6483"/>
      <c r="Y6483"/>
      <c r="Z6483"/>
      <c r="AA6483"/>
      <c r="AB6483"/>
      <c r="AC6483"/>
    </row>
    <row r="6484" spans="11:29" x14ac:dyDescent="0.45">
      <c r="K6484"/>
      <c r="S6484"/>
      <c r="T6484"/>
      <c r="U6484"/>
      <c r="V6484"/>
      <c r="W6484"/>
      <c r="X6484"/>
      <c r="Y6484"/>
      <c r="Z6484"/>
      <c r="AA6484"/>
      <c r="AB6484"/>
      <c r="AC6484"/>
    </row>
    <row r="6485" spans="11:29" x14ac:dyDescent="0.45">
      <c r="K6485"/>
      <c r="S6485"/>
      <c r="T6485"/>
      <c r="U6485"/>
      <c r="V6485"/>
      <c r="W6485"/>
      <c r="X6485"/>
      <c r="Y6485"/>
      <c r="Z6485"/>
      <c r="AA6485"/>
      <c r="AB6485"/>
      <c r="AC6485"/>
    </row>
    <row r="6486" spans="11:29" x14ac:dyDescent="0.45">
      <c r="K6486"/>
      <c r="S6486"/>
      <c r="T6486"/>
      <c r="U6486"/>
      <c r="V6486"/>
      <c r="W6486"/>
      <c r="X6486"/>
      <c r="Y6486"/>
      <c r="Z6486"/>
      <c r="AA6486"/>
      <c r="AB6486"/>
      <c r="AC6486"/>
    </row>
    <row r="6487" spans="11:29" x14ac:dyDescent="0.45">
      <c r="K6487"/>
      <c r="S6487"/>
      <c r="T6487"/>
      <c r="U6487"/>
      <c r="V6487"/>
      <c r="W6487"/>
      <c r="X6487"/>
      <c r="Y6487"/>
      <c r="Z6487"/>
      <c r="AA6487"/>
      <c r="AB6487"/>
      <c r="AC6487"/>
    </row>
    <row r="6488" spans="11:29" x14ac:dyDescent="0.45">
      <c r="K6488"/>
      <c r="S6488"/>
      <c r="T6488"/>
      <c r="U6488"/>
      <c r="V6488"/>
      <c r="W6488"/>
      <c r="X6488"/>
      <c r="Y6488"/>
      <c r="Z6488"/>
      <c r="AA6488"/>
      <c r="AB6488"/>
      <c r="AC6488"/>
    </row>
    <row r="6489" spans="11:29" x14ac:dyDescent="0.45">
      <c r="K6489"/>
      <c r="S6489"/>
      <c r="T6489"/>
      <c r="U6489"/>
      <c r="V6489"/>
      <c r="W6489"/>
      <c r="X6489"/>
      <c r="Y6489"/>
      <c r="Z6489"/>
      <c r="AA6489"/>
      <c r="AB6489"/>
      <c r="AC6489"/>
    </row>
    <row r="6490" spans="11:29" x14ac:dyDescent="0.45">
      <c r="K6490"/>
      <c r="S6490"/>
      <c r="T6490"/>
      <c r="U6490"/>
      <c r="V6490"/>
      <c r="W6490"/>
      <c r="X6490"/>
      <c r="Y6490"/>
      <c r="Z6490"/>
      <c r="AA6490"/>
      <c r="AB6490"/>
      <c r="AC6490"/>
    </row>
    <row r="6491" spans="11:29" x14ac:dyDescent="0.45">
      <c r="K6491"/>
      <c r="S6491"/>
      <c r="T6491"/>
      <c r="U6491"/>
      <c r="V6491"/>
      <c r="W6491"/>
      <c r="X6491"/>
      <c r="Y6491"/>
      <c r="Z6491"/>
      <c r="AA6491"/>
      <c r="AB6491"/>
      <c r="AC6491"/>
    </row>
    <row r="6492" spans="11:29" x14ac:dyDescent="0.45">
      <c r="K6492"/>
      <c r="S6492"/>
      <c r="T6492"/>
      <c r="U6492"/>
      <c r="V6492"/>
      <c r="W6492"/>
      <c r="X6492"/>
      <c r="Y6492"/>
      <c r="Z6492"/>
      <c r="AA6492"/>
      <c r="AB6492"/>
      <c r="AC6492"/>
    </row>
    <row r="6493" spans="11:29" x14ac:dyDescent="0.45">
      <c r="K6493"/>
      <c r="S6493"/>
      <c r="T6493"/>
      <c r="U6493"/>
      <c r="V6493"/>
      <c r="W6493"/>
      <c r="X6493"/>
      <c r="Y6493"/>
      <c r="Z6493"/>
      <c r="AA6493"/>
      <c r="AB6493"/>
      <c r="AC6493"/>
    </row>
    <row r="6494" spans="11:29" x14ac:dyDescent="0.45">
      <c r="K6494"/>
      <c r="S6494"/>
      <c r="T6494"/>
      <c r="U6494"/>
      <c r="V6494"/>
      <c r="W6494"/>
      <c r="X6494"/>
      <c r="Y6494"/>
      <c r="Z6494"/>
      <c r="AA6494"/>
      <c r="AB6494"/>
      <c r="AC6494"/>
    </row>
    <row r="6495" spans="11:29" x14ac:dyDescent="0.45">
      <c r="K6495"/>
      <c r="S6495"/>
      <c r="T6495"/>
      <c r="U6495"/>
      <c r="V6495"/>
      <c r="W6495"/>
      <c r="X6495"/>
      <c r="Y6495"/>
      <c r="Z6495"/>
      <c r="AA6495"/>
      <c r="AB6495"/>
      <c r="AC6495"/>
    </row>
    <row r="6496" spans="11:29" x14ac:dyDescent="0.45">
      <c r="K6496"/>
      <c r="S6496"/>
      <c r="T6496"/>
      <c r="U6496"/>
      <c r="V6496"/>
      <c r="W6496"/>
      <c r="X6496"/>
      <c r="Y6496"/>
      <c r="Z6496"/>
      <c r="AA6496"/>
      <c r="AB6496"/>
      <c r="AC6496"/>
    </row>
    <row r="6497" spans="11:29" x14ac:dyDescent="0.45">
      <c r="K6497"/>
      <c r="S6497"/>
      <c r="T6497"/>
      <c r="U6497"/>
      <c r="V6497"/>
      <c r="W6497"/>
      <c r="X6497"/>
      <c r="Y6497"/>
      <c r="Z6497"/>
      <c r="AA6497"/>
      <c r="AB6497"/>
      <c r="AC6497"/>
    </row>
    <row r="6498" spans="11:29" x14ac:dyDescent="0.45">
      <c r="K6498"/>
      <c r="S6498"/>
      <c r="T6498"/>
      <c r="U6498"/>
      <c r="V6498"/>
      <c r="W6498"/>
      <c r="X6498"/>
      <c r="Y6498"/>
      <c r="Z6498"/>
      <c r="AA6498"/>
      <c r="AB6498"/>
      <c r="AC6498"/>
    </row>
    <row r="6499" spans="11:29" x14ac:dyDescent="0.45">
      <c r="K6499"/>
      <c r="S6499"/>
      <c r="T6499"/>
      <c r="U6499"/>
      <c r="V6499"/>
      <c r="W6499"/>
      <c r="X6499"/>
      <c r="Y6499"/>
      <c r="Z6499"/>
      <c r="AA6499"/>
      <c r="AB6499"/>
      <c r="AC6499"/>
    </row>
    <row r="6500" spans="11:29" x14ac:dyDescent="0.45">
      <c r="K6500"/>
      <c r="S6500"/>
      <c r="T6500"/>
      <c r="U6500"/>
      <c r="V6500"/>
      <c r="W6500"/>
      <c r="X6500"/>
      <c r="Y6500"/>
      <c r="Z6500"/>
      <c r="AA6500"/>
      <c r="AB6500"/>
      <c r="AC6500"/>
    </row>
    <row r="6501" spans="11:29" x14ac:dyDescent="0.45">
      <c r="K6501"/>
      <c r="S6501"/>
      <c r="T6501"/>
      <c r="U6501"/>
      <c r="V6501"/>
      <c r="W6501"/>
      <c r="X6501"/>
      <c r="Y6501"/>
      <c r="Z6501"/>
      <c r="AA6501"/>
      <c r="AB6501"/>
      <c r="AC6501"/>
    </row>
    <row r="6502" spans="11:29" x14ac:dyDescent="0.45">
      <c r="K6502"/>
      <c r="S6502"/>
      <c r="T6502"/>
      <c r="U6502"/>
      <c r="V6502"/>
      <c r="W6502"/>
      <c r="X6502"/>
      <c r="Y6502"/>
      <c r="Z6502"/>
      <c r="AA6502"/>
      <c r="AB6502"/>
      <c r="AC6502"/>
    </row>
    <row r="6503" spans="11:29" x14ac:dyDescent="0.45">
      <c r="K6503"/>
      <c r="S6503"/>
      <c r="T6503"/>
      <c r="U6503"/>
      <c r="V6503"/>
      <c r="W6503"/>
      <c r="X6503"/>
      <c r="Y6503"/>
      <c r="Z6503"/>
      <c r="AA6503"/>
      <c r="AB6503"/>
      <c r="AC6503"/>
    </row>
    <row r="6504" spans="11:29" x14ac:dyDescent="0.45">
      <c r="K6504"/>
      <c r="S6504"/>
      <c r="T6504"/>
      <c r="U6504"/>
      <c r="V6504"/>
      <c r="W6504"/>
      <c r="X6504"/>
      <c r="Y6504"/>
      <c r="Z6504"/>
      <c r="AA6504"/>
      <c r="AB6504"/>
      <c r="AC6504"/>
    </row>
    <row r="6505" spans="11:29" x14ac:dyDescent="0.45">
      <c r="K6505"/>
      <c r="S6505"/>
      <c r="T6505"/>
      <c r="U6505"/>
      <c r="V6505"/>
      <c r="W6505"/>
      <c r="X6505"/>
      <c r="Y6505"/>
      <c r="Z6505"/>
      <c r="AA6505"/>
      <c r="AB6505"/>
      <c r="AC6505"/>
    </row>
    <row r="6506" spans="11:29" x14ac:dyDescent="0.45">
      <c r="K6506"/>
      <c r="S6506"/>
      <c r="T6506"/>
      <c r="U6506"/>
      <c r="V6506"/>
      <c r="W6506"/>
      <c r="X6506"/>
      <c r="Y6506"/>
      <c r="Z6506"/>
      <c r="AA6506"/>
      <c r="AB6506"/>
      <c r="AC6506"/>
    </row>
    <row r="6507" spans="11:29" x14ac:dyDescent="0.45">
      <c r="K6507"/>
      <c r="S6507"/>
      <c r="T6507"/>
      <c r="U6507"/>
      <c r="V6507"/>
      <c r="W6507"/>
      <c r="X6507"/>
      <c r="Y6507"/>
      <c r="Z6507"/>
      <c r="AA6507"/>
      <c r="AB6507"/>
      <c r="AC6507"/>
    </row>
    <row r="6508" spans="11:29" x14ac:dyDescent="0.45">
      <c r="K6508"/>
      <c r="S6508"/>
      <c r="T6508"/>
      <c r="U6508"/>
      <c r="V6508"/>
      <c r="W6508"/>
      <c r="X6508"/>
      <c r="Y6508"/>
      <c r="Z6508"/>
      <c r="AA6508"/>
      <c r="AB6508"/>
      <c r="AC6508"/>
    </row>
    <row r="6509" spans="11:29" x14ac:dyDescent="0.45">
      <c r="K6509"/>
      <c r="S6509"/>
      <c r="T6509"/>
      <c r="U6509"/>
      <c r="V6509"/>
      <c r="W6509"/>
      <c r="X6509"/>
      <c r="Y6509"/>
      <c r="Z6509"/>
      <c r="AA6509"/>
      <c r="AB6509"/>
      <c r="AC6509"/>
    </row>
    <row r="6510" spans="11:29" x14ac:dyDescent="0.45">
      <c r="K6510"/>
      <c r="S6510"/>
      <c r="T6510"/>
      <c r="U6510"/>
      <c r="V6510"/>
      <c r="W6510"/>
      <c r="X6510"/>
      <c r="Y6510"/>
      <c r="Z6510"/>
      <c r="AA6510"/>
      <c r="AB6510"/>
      <c r="AC6510"/>
    </row>
    <row r="6511" spans="11:29" x14ac:dyDescent="0.45">
      <c r="K6511"/>
      <c r="S6511"/>
      <c r="T6511"/>
      <c r="U6511"/>
      <c r="V6511"/>
      <c r="W6511"/>
      <c r="X6511"/>
      <c r="Y6511"/>
      <c r="Z6511"/>
      <c r="AA6511"/>
      <c r="AB6511"/>
      <c r="AC6511"/>
    </row>
    <row r="6512" spans="11:29" x14ac:dyDescent="0.45">
      <c r="K6512"/>
      <c r="S6512"/>
      <c r="T6512"/>
      <c r="U6512"/>
      <c r="V6512"/>
      <c r="W6512"/>
      <c r="X6512"/>
      <c r="Y6512"/>
      <c r="Z6512"/>
      <c r="AA6512"/>
      <c r="AB6512"/>
      <c r="AC6512"/>
    </row>
    <row r="6513" spans="11:29" x14ac:dyDescent="0.45">
      <c r="K6513"/>
      <c r="S6513"/>
      <c r="T6513"/>
      <c r="U6513"/>
      <c r="V6513"/>
      <c r="W6513"/>
      <c r="X6513"/>
      <c r="Y6513"/>
      <c r="Z6513"/>
      <c r="AA6513"/>
      <c r="AB6513"/>
      <c r="AC6513"/>
    </row>
    <row r="6514" spans="11:29" x14ac:dyDescent="0.45">
      <c r="K6514"/>
      <c r="S6514"/>
      <c r="T6514"/>
      <c r="U6514"/>
      <c r="V6514"/>
      <c r="W6514"/>
      <c r="X6514"/>
      <c r="Y6514"/>
      <c r="Z6514"/>
      <c r="AA6514"/>
      <c r="AB6514"/>
      <c r="AC6514"/>
    </row>
    <row r="6515" spans="11:29" x14ac:dyDescent="0.45">
      <c r="K6515"/>
      <c r="S6515"/>
      <c r="T6515"/>
      <c r="U6515"/>
      <c r="V6515"/>
      <c r="W6515"/>
      <c r="X6515"/>
      <c r="Y6515"/>
      <c r="Z6515"/>
      <c r="AA6515"/>
      <c r="AB6515"/>
      <c r="AC6515"/>
    </row>
    <row r="6516" spans="11:29" x14ac:dyDescent="0.45">
      <c r="K6516"/>
      <c r="S6516"/>
      <c r="T6516"/>
      <c r="U6516"/>
      <c r="V6516"/>
      <c r="W6516"/>
      <c r="X6516"/>
      <c r="Y6516"/>
      <c r="Z6516"/>
      <c r="AA6516"/>
      <c r="AB6516"/>
      <c r="AC6516"/>
    </row>
    <row r="6517" spans="11:29" x14ac:dyDescent="0.45">
      <c r="K6517"/>
      <c r="S6517"/>
      <c r="T6517"/>
      <c r="U6517"/>
      <c r="V6517"/>
      <c r="W6517"/>
      <c r="X6517"/>
      <c r="Y6517"/>
      <c r="Z6517"/>
      <c r="AA6517"/>
      <c r="AB6517"/>
      <c r="AC6517"/>
    </row>
    <row r="6518" spans="11:29" x14ac:dyDescent="0.45">
      <c r="K6518"/>
      <c r="S6518"/>
      <c r="T6518"/>
      <c r="U6518"/>
      <c r="V6518"/>
      <c r="W6518"/>
      <c r="X6518"/>
      <c r="Y6518"/>
      <c r="Z6518"/>
      <c r="AA6518"/>
      <c r="AB6518"/>
      <c r="AC6518"/>
    </row>
    <row r="6519" spans="11:29" x14ac:dyDescent="0.45">
      <c r="K6519"/>
      <c r="S6519"/>
      <c r="T6519"/>
      <c r="U6519"/>
      <c r="V6519"/>
      <c r="W6519"/>
      <c r="X6519"/>
      <c r="Y6519"/>
      <c r="Z6519"/>
      <c r="AA6519"/>
      <c r="AB6519"/>
      <c r="AC6519"/>
    </row>
    <row r="6520" spans="11:29" x14ac:dyDescent="0.45">
      <c r="K6520"/>
      <c r="S6520"/>
      <c r="T6520"/>
      <c r="U6520"/>
      <c r="V6520"/>
      <c r="W6520"/>
      <c r="X6520"/>
      <c r="Y6520"/>
      <c r="Z6520"/>
      <c r="AA6520"/>
      <c r="AB6520"/>
      <c r="AC6520"/>
    </row>
    <row r="6521" spans="11:29" x14ac:dyDescent="0.45">
      <c r="K6521"/>
      <c r="S6521"/>
      <c r="T6521"/>
      <c r="U6521"/>
      <c r="V6521"/>
      <c r="W6521"/>
      <c r="X6521"/>
      <c r="Y6521"/>
      <c r="Z6521"/>
      <c r="AA6521"/>
      <c r="AB6521"/>
      <c r="AC6521"/>
    </row>
    <row r="6522" spans="11:29" x14ac:dyDescent="0.45">
      <c r="K6522"/>
      <c r="S6522"/>
      <c r="T6522"/>
      <c r="U6522"/>
      <c r="V6522"/>
      <c r="W6522"/>
      <c r="X6522"/>
      <c r="Y6522"/>
      <c r="Z6522"/>
      <c r="AA6522"/>
      <c r="AB6522"/>
      <c r="AC6522"/>
    </row>
    <row r="6523" spans="11:29" x14ac:dyDescent="0.45">
      <c r="K6523"/>
      <c r="S6523"/>
      <c r="T6523"/>
      <c r="U6523"/>
      <c r="V6523"/>
      <c r="W6523"/>
      <c r="X6523"/>
      <c r="Y6523"/>
      <c r="Z6523"/>
      <c r="AA6523"/>
      <c r="AB6523"/>
      <c r="AC6523"/>
    </row>
    <row r="6524" spans="11:29" x14ac:dyDescent="0.45">
      <c r="K6524"/>
      <c r="S6524"/>
      <c r="T6524"/>
      <c r="U6524"/>
      <c r="V6524"/>
      <c r="W6524"/>
      <c r="X6524"/>
      <c r="Y6524"/>
      <c r="Z6524"/>
      <c r="AA6524"/>
      <c r="AB6524"/>
      <c r="AC6524"/>
    </row>
    <row r="6525" spans="11:29" x14ac:dyDescent="0.45">
      <c r="K6525"/>
      <c r="S6525"/>
      <c r="T6525"/>
      <c r="U6525"/>
      <c r="V6525"/>
      <c r="W6525"/>
      <c r="X6525"/>
      <c r="Y6525"/>
      <c r="Z6525"/>
      <c r="AA6525"/>
      <c r="AB6525"/>
      <c r="AC6525"/>
    </row>
    <row r="6526" spans="11:29" x14ac:dyDescent="0.45">
      <c r="K6526"/>
      <c r="S6526"/>
      <c r="T6526"/>
      <c r="U6526"/>
      <c r="V6526"/>
      <c r="W6526"/>
      <c r="X6526"/>
      <c r="Y6526"/>
      <c r="Z6526"/>
      <c r="AA6526"/>
      <c r="AB6526"/>
      <c r="AC6526"/>
    </row>
    <row r="6527" spans="11:29" x14ac:dyDescent="0.45">
      <c r="K6527"/>
      <c r="S6527"/>
      <c r="T6527"/>
      <c r="U6527"/>
      <c r="V6527"/>
      <c r="W6527"/>
      <c r="X6527"/>
      <c r="Y6527"/>
      <c r="Z6527"/>
      <c r="AA6527"/>
      <c r="AB6527"/>
      <c r="AC6527"/>
    </row>
    <row r="6528" spans="11:29" x14ac:dyDescent="0.45">
      <c r="K6528"/>
      <c r="S6528"/>
      <c r="T6528"/>
      <c r="U6528"/>
      <c r="V6528"/>
      <c r="W6528"/>
      <c r="X6528"/>
      <c r="Y6528"/>
      <c r="Z6528"/>
      <c r="AA6528"/>
      <c r="AB6528"/>
      <c r="AC6528"/>
    </row>
    <row r="6529" spans="11:29" x14ac:dyDescent="0.45">
      <c r="K6529"/>
      <c r="S6529"/>
      <c r="T6529"/>
      <c r="U6529"/>
      <c r="V6529"/>
      <c r="W6529"/>
      <c r="X6529"/>
      <c r="Y6529"/>
      <c r="Z6529"/>
      <c r="AA6529"/>
      <c r="AB6529"/>
      <c r="AC6529"/>
    </row>
    <row r="6530" spans="11:29" x14ac:dyDescent="0.45">
      <c r="K6530"/>
      <c r="S6530"/>
      <c r="T6530"/>
      <c r="U6530"/>
      <c r="V6530"/>
      <c r="W6530"/>
      <c r="X6530"/>
      <c r="Y6530"/>
      <c r="Z6530"/>
      <c r="AA6530"/>
      <c r="AB6530"/>
      <c r="AC6530"/>
    </row>
    <row r="6531" spans="11:29" x14ac:dyDescent="0.45">
      <c r="K6531"/>
      <c r="S6531"/>
      <c r="T6531"/>
      <c r="U6531"/>
      <c r="V6531"/>
      <c r="W6531"/>
      <c r="X6531"/>
      <c r="Y6531"/>
      <c r="Z6531"/>
      <c r="AA6531"/>
      <c r="AB6531"/>
      <c r="AC6531"/>
    </row>
    <row r="6532" spans="11:29" x14ac:dyDescent="0.45">
      <c r="K6532"/>
      <c r="S6532"/>
      <c r="T6532"/>
      <c r="U6532"/>
      <c r="V6532"/>
      <c r="W6532"/>
      <c r="X6532"/>
      <c r="Y6532"/>
      <c r="Z6532"/>
      <c r="AA6532"/>
      <c r="AB6532"/>
      <c r="AC6532"/>
    </row>
    <row r="6533" spans="11:29" x14ac:dyDescent="0.45">
      <c r="K6533"/>
      <c r="S6533"/>
      <c r="T6533"/>
      <c r="U6533"/>
      <c r="V6533"/>
      <c r="W6533"/>
      <c r="X6533"/>
      <c r="Y6533"/>
      <c r="Z6533"/>
      <c r="AA6533"/>
      <c r="AB6533"/>
      <c r="AC6533"/>
    </row>
    <row r="6534" spans="11:29" x14ac:dyDescent="0.45">
      <c r="K6534"/>
      <c r="S6534"/>
      <c r="T6534"/>
      <c r="U6534"/>
      <c r="V6534"/>
      <c r="W6534"/>
      <c r="X6534"/>
      <c r="Y6534"/>
      <c r="Z6534"/>
      <c r="AA6534"/>
      <c r="AB6534"/>
      <c r="AC6534"/>
    </row>
    <row r="6535" spans="11:29" x14ac:dyDescent="0.45">
      <c r="K6535"/>
      <c r="S6535"/>
      <c r="T6535"/>
      <c r="U6535"/>
      <c r="V6535"/>
      <c r="W6535"/>
      <c r="X6535"/>
      <c r="Y6535"/>
      <c r="Z6535"/>
      <c r="AA6535"/>
      <c r="AB6535"/>
      <c r="AC6535"/>
    </row>
    <row r="6536" spans="11:29" x14ac:dyDescent="0.45">
      <c r="K6536"/>
      <c r="S6536"/>
      <c r="T6536"/>
      <c r="U6536"/>
      <c r="V6536"/>
      <c r="W6536"/>
      <c r="X6536"/>
      <c r="Y6536"/>
      <c r="Z6536"/>
      <c r="AA6536"/>
      <c r="AB6536"/>
      <c r="AC6536"/>
    </row>
    <row r="6537" spans="11:29" x14ac:dyDescent="0.45">
      <c r="K6537"/>
      <c r="S6537"/>
      <c r="T6537"/>
      <c r="U6537"/>
      <c r="V6537"/>
      <c r="W6537"/>
      <c r="X6537"/>
      <c r="Y6537"/>
      <c r="Z6537"/>
      <c r="AA6537"/>
      <c r="AB6537"/>
      <c r="AC6537"/>
    </row>
    <row r="6538" spans="11:29" x14ac:dyDescent="0.45">
      <c r="K6538"/>
      <c r="S6538"/>
      <c r="T6538"/>
      <c r="U6538"/>
      <c r="V6538"/>
      <c r="W6538"/>
      <c r="X6538"/>
      <c r="Y6538"/>
      <c r="Z6538"/>
      <c r="AA6538"/>
      <c r="AB6538"/>
      <c r="AC6538"/>
    </row>
    <row r="6539" spans="11:29" x14ac:dyDescent="0.45">
      <c r="K6539"/>
      <c r="S6539"/>
      <c r="T6539"/>
      <c r="U6539"/>
      <c r="V6539"/>
      <c r="W6539"/>
      <c r="X6539"/>
      <c r="Y6539"/>
      <c r="Z6539"/>
      <c r="AA6539"/>
      <c r="AB6539"/>
      <c r="AC6539"/>
    </row>
    <row r="6540" spans="11:29" x14ac:dyDescent="0.45">
      <c r="K6540"/>
      <c r="S6540"/>
      <c r="T6540"/>
      <c r="U6540"/>
      <c r="V6540"/>
      <c r="W6540"/>
      <c r="X6540"/>
      <c r="Y6540"/>
      <c r="Z6540"/>
      <c r="AA6540"/>
      <c r="AB6540"/>
      <c r="AC6540"/>
    </row>
    <row r="6541" spans="11:29" x14ac:dyDescent="0.45">
      <c r="K6541"/>
      <c r="S6541"/>
      <c r="T6541"/>
      <c r="U6541"/>
      <c r="V6541"/>
      <c r="W6541"/>
      <c r="X6541"/>
      <c r="Y6541"/>
      <c r="Z6541"/>
      <c r="AA6541"/>
      <c r="AB6541"/>
      <c r="AC6541"/>
    </row>
    <row r="6542" spans="11:29" x14ac:dyDescent="0.45">
      <c r="K6542"/>
      <c r="S6542"/>
      <c r="T6542"/>
      <c r="U6542"/>
      <c r="V6542"/>
      <c r="W6542"/>
      <c r="X6542"/>
      <c r="Y6542"/>
      <c r="Z6542"/>
      <c r="AA6542"/>
      <c r="AB6542"/>
      <c r="AC6542"/>
    </row>
    <row r="6543" spans="11:29" x14ac:dyDescent="0.45">
      <c r="K6543"/>
      <c r="S6543"/>
      <c r="T6543"/>
      <c r="U6543"/>
      <c r="V6543"/>
      <c r="W6543"/>
      <c r="X6543"/>
      <c r="Y6543"/>
      <c r="Z6543"/>
      <c r="AA6543"/>
      <c r="AB6543"/>
      <c r="AC6543"/>
    </row>
    <row r="6544" spans="11:29" x14ac:dyDescent="0.45">
      <c r="K6544"/>
      <c r="S6544"/>
      <c r="T6544"/>
      <c r="U6544"/>
      <c r="V6544"/>
      <c r="W6544"/>
      <c r="X6544"/>
      <c r="Y6544"/>
      <c r="Z6544"/>
      <c r="AA6544"/>
      <c r="AB6544"/>
      <c r="AC6544"/>
    </row>
    <row r="6545" spans="11:29" x14ac:dyDescent="0.45">
      <c r="K6545"/>
      <c r="S6545"/>
      <c r="T6545"/>
      <c r="U6545"/>
      <c r="V6545"/>
      <c r="W6545"/>
      <c r="X6545"/>
      <c r="Y6545"/>
      <c r="Z6545"/>
      <c r="AA6545"/>
      <c r="AB6545"/>
      <c r="AC6545"/>
    </row>
    <row r="6546" spans="11:29" x14ac:dyDescent="0.45">
      <c r="K6546"/>
      <c r="S6546"/>
      <c r="T6546"/>
      <c r="U6546"/>
      <c r="V6546"/>
      <c r="W6546"/>
      <c r="X6546"/>
      <c r="Y6546"/>
      <c r="Z6546"/>
      <c r="AA6546"/>
      <c r="AB6546"/>
      <c r="AC6546"/>
    </row>
    <row r="6547" spans="11:29" x14ac:dyDescent="0.45">
      <c r="K6547"/>
      <c r="S6547"/>
      <c r="T6547"/>
      <c r="U6547"/>
      <c r="V6547"/>
      <c r="W6547"/>
      <c r="X6547"/>
      <c r="Y6547"/>
      <c r="Z6547"/>
      <c r="AA6547"/>
      <c r="AB6547"/>
      <c r="AC6547"/>
    </row>
    <row r="6548" spans="11:29" x14ac:dyDescent="0.45">
      <c r="K6548"/>
      <c r="S6548"/>
      <c r="T6548"/>
      <c r="U6548"/>
      <c r="V6548"/>
      <c r="W6548"/>
      <c r="X6548"/>
      <c r="Y6548"/>
      <c r="Z6548"/>
      <c r="AA6548"/>
      <c r="AB6548"/>
      <c r="AC6548"/>
    </row>
    <row r="6549" spans="11:29" x14ac:dyDescent="0.45">
      <c r="K6549"/>
      <c r="S6549"/>
      <c r="T6549"/>
      <c r="U6549"/>
      <c r="V6549"/>
      <c r="W6549"/>
      <c r="X6549"/>
      <c r="Y6549"/>
      <c r="Z6549"/>
      <c r="AA6549"/>
      <c r="AB6549"/>
      <c r="AC6549"/>
    </row>
    <row r="6550" spans="11:29" x14ac:dyDescent="0.45">
      <c r="K6550"/>
      <c r="S6550"/>
      <c r="T6550"/>
      <c r="U6550"/>
      <c r="V6550"/>
      <c r="W6550"/>
      <c r="X6550"/>
      <c r="Y6550"/>
      <c r="Z6550"/>
      <c r="AA6550"/>
      <c r="AB6550"/>
      <c r="AC6550"/>
    </row>
    <row r="6551" spans="11:29" x14ac:dyDescent="0.45">
      <c r="K6551"/>
      <c r="S6551"/>
      <c r="T6551"/>
      <c r="U6551"/>
      <c r="V6551"/>
      <c r="W6551"/>
      <c r="X6551"/>
      <c r="Y6551"/>
      <c r="Z6551"/>
      <c r="AA6551"/>
      <c r="AB6551"/>
      <c r="AC6551"/>
    </row>
    <row r="6552" spans="11:29" x14ac:dyDescent="0.45">
      <c r="K6552"/>
      <c r="S6552"/>
      <c r="T6552"/>
      <c r="U6552"/>
      <c r="V6552"/>
      <c r="W6552"/>
      <c r="X6552"/>
      <c r="Y6552"/>
      <c r="Z6552"/>
      <c r="AA6552"/>
      <c r="AB6552"/>
      <c r="AC6552"/>
    </row>
    <row r="6553" spans="11:29" x14ac:dyDescent="0.45">
      <c r="K6553"/>
      <c r="S6553"/>
      <c r="T6553"/>
      <c r="U6553"/>
      <c r="V6553"/>
      <c r="W6553"/>
      <c r="X6553"/>
      <c r="Y6553"/>
      <c r="Z6553"/>
      <c r="AA6553"/>
      <c r="AB6553"/>
      <c r="AC6553"/>
    </row>
    <row r="6554" spans="11:29" x14ac:dyDescent="0.45">
      <c r="K6554"/>
      <c r="S6554"/>
      <c r="T6554"/>
      <c r="U6554"/>
      <c r="V6554"/>
      <c r="W6554"/>
      <c r="X6554"/>
      <c r="Y6554"/>
      <c r="Z6554"/>
      <c r="AA6554"/>
      <c r="AB6554"/>
      <c r="AC6554"/>
    </row>
    <row r="6555" spans="11:29" x14ac:dyDescent="0.45">
      <c r="K6555"/>
      <c r="S6555"/>
      <c r="T6555"/>
      <c r="U6555"/>
      <c r="V6555"/>
      <c r="W6555"/>
      <c r="X6555"/>
      <c r="Y6555"/>
      <c r="Z6555"/>
      <c r="AA6555"/>
      <c r="AB6555"/>
      <c r="AC6555"/>
    </row>
    <row r="6556" spans="11:29" x14ac:dyDescent="0.45">
      <c r="K6556"/>
      <c r="S6556"/>
      <c r="T6556"/>
      <c r="U6556"/>
      <c r="V6556"/>
      <c r="W6556"/>
      <c r="X6556"/>
      <c r="Y6556"/>
      <c r="Z6556"/>
      <c r="AA6556"/>
      <c r="AB6556"/>
      <c r="AC6556"/>
    </row>
    <row r="6557" spans="11:29" x14ac:dyDescent="0.45">
      <c r="K6557"/>
      <c r="S6557"/>
      <c r="T6557"/>
      <c r="U6557"/>
      <c r="V6557"/>
      <c r="W6557"/>
      <c r="X6557"/>
      <c r="Y6557"/>
      <c r="Z6557"/>
      <c r="AA6557"/>
      <c r="AB6557"/>
      <c r="AC6557"/>
    </row>
    <row r="6558" spans="11:29" x14ac:dyDescent="0.45">
      <c r="K6558"/>
      <c r="S6558"/>
      <c r="T6558"/>
      <c r="U6558"/>
      <c r="V6558"/>
      <c r="W6558"/>
      <c r="X6558"/>
      <c r="Y6558"/>
      <c r="Z6558"/>
      <c r="AA6558"/>
      <c r="AB6558"/>
      <c r="AC6558"/>
    </row>
    <row r="6559" spans="11:29" x14ac:dyDescent="0.45">
      <c r="K6559"/>
      <c r="S6559"/>
      <c r="T6559"/>
      <c r="U6559"/>
      <c r="V6559"/>
      <c r="W6559"/>
      <c r="X6559"/>
      <c r="Y6559"/>
      <c r="Z6559"/>
      <c r="AA6559"/>
      <c r="AB6559"/>
      <c r="AC6559"/>
    </row>
    <row r="6560" spans="11:29" x14ac:dyDescent="0.45">
      <c r="K6560"/>
      <c r="S6560"/>
      <c r="T6560"/>
      <c r="U6560"/>
      <c r="V6560"/>
      <c r="W6560"/>
      <c r="X6560"/>
      <c r="Y6560"/>
      <c r="Z6560"/>
      <c r="AA6560"/>
      <c r="AB6560"/>
      <c r="AC6560"/>
    </row>
    <row r="6561" spans="11:29" x14ac:dyDescent="0.45">
      <c r="K6561"/>
      <c r="S6561"/>
      <c r="T6561"/>
      <c r="U6561"/>
      <c r="V6561"/>
      <c r="W6561"/>
      <c r="X6561"/>
      <c r="Y6561"/>
      <c r="Z6561"/>
      <c r="AA6561"/>
      <c r="AB6561"/>
      <c r="AC6561"/>
    </row>
    <row r="6562" spans="11:29" x14ac:dyDescent="0.45">
      <c r="K6562"/>
      <c r="S6562"/>
      <c r="T6562"/>
      <c r="U6562"/>
      <c r="V6562"/>
      <c r="W6562"/>
      <c r="X6562"/>
      <c r="Y6562"/>
      <c r="Z6562"/>
      <c r="AA6562"/>
      <c r="AB6562"/>
      <c r="AC6562"/>
    </row>
    <row r="6563" spans="11:29" x14ac:dyDescent="0.45">
      <c r="K6563"/>
      <c r="S6563"/>
      <c r="T6563"/>
      <c r="U6563"/>
      <c r="V6563"/>
      <c r="W6563"/>
      <c r="X6563"/>
      <c r="Y6563"/>
      <c r="Z6563"/>
      <c r="AA6563"/>
      <c r="AB6563"/>
      <c r="AC6563"/>
    </row>
    <row r="6564" spans="11:29" x14ac:dyDescent="0.45">
      <c r="K6564"/>
      <c r="S6564"/>
      <c r="T6564"/>
      <c r="U6564"/>
      <c r="V6564"/>
      <c r="W6564"/>
      <c r="X6564"/>
      <c r="Y6564"/>
      <c r="Z6564"/>
      <c r="AA6564"/>
      <c r="AB6564"/>
      <c r="AC6564"/>
    </row>
    <row r="6565" spans="11:29" x14ac:dyDescent="0.45">
      <c r="K6565"/>
      <c r="S6565"/>
      <c r="T6565"/>
      <c r="U6565"/>
      <c r="V6565"/>
      <c r="W6565"/>
      <c r="X6565"/>
      <c r="Y6565"/>
      <c r="Z6565"/>
      <c r="AA6565"/>
      <c r="AB6565"/>
      <c r="AC6565"/>
    </row>
    <row r="6566" spans="11:29" x14ac:dyDescent="0.45">
      <c r="K6566"/>
      <c r="S6566"/>
      <c r="T6566"/>
      <c r="U6566"/>
      <c r="V6566"/>
      <c r="W6566"/>
      <c r="X6566"/>
      <c r="Y6566"/>
      <c r="Z6566"/>
      <c r="AA6566"/>
      <c r="AB6566"/>
      <c r="AC6566"/>
    </row>
    <row r="6567" spans="11:29" x14ac:dyDescent="0.45">
      <c r="K6567"/>
      <c r="S6567"/>
      <c r="T6567"/>
      <c r="U6567"/>
      <c r="V6567"/>
      <c r="W6567"/>
      <c r="X6567"/>
      <c r="Y6567"/>
      <c r="Z6567"/>
      <c r="AA6567"/>
      <c r="AB6567"/>
      <c r="AC6567"/>
    </row>
    <row r="6568" spans="11:29" x14ac:dyDescent="0.45">
      <c r="K6568"/>
      <c r="S6568"/>
      <c r="T6568"/>
      <c r="U6568"/>
      <c r="V6568"/>
      <c r="W6568"/>
      <c r="X6568"/>
      <c r="Y6568"/>
      <c r="Z6568"/>
      <c r="AA6568"/>
      <c r="AB6568"/>
      <c r="AC6568"/>
    </row>
    <row r="6569" spans="11:29" x14ac:dyDescent="0.45">
      <c r="K6569"/>
      <c r="S6569"/>
      <c r="T6569"/>
      <c r="U6569"/>
      <c r="V6569"/>
      <c r="W6569"/>
      <c r="X6569"/>
      <c r="Y6569"/>
      <c r="Z6569"/>
      <c r="AA6569"/>
      <c r="AB6569"/>
      <c r="AC6569"/>
    </row>
    <row r="6570" spans="11:29" x14ac:dyDescent="0.45">
      <c r="K6570"/>
      <c r="S6570"/>
      <c r="T6570"/>
      <c r="U6570"/>
      <c r="V6570"/>
      <c r="W6570"/>
      <c r="X6570"/>
      <c r="Y6570"/>
      <c r="Z6570"/>
      <c r="AA6570"/>
      <c r="AB6570"/>
      <c r="AC6570"/>
    </row>
    <row r="6571" spans="11:29" x14ac:dyDescent="0.45">
      <c r="K6571"/>
      <c r="S6571"/>
      <c r="T6571"/>
      <c r="U6571"/>
      <c r="V6571"/>
      <c r="W6571"/>
      <c r="X6571"/>
      <c r="Y6571"/>
      <c r="Z6571"/>
      <c r="AA6571"/>
      <c r="AB6571"/>
      <c r="AC6571"/>
    </row>
    <row r="6572" spans="11:29" x14ac:dyDescent="0.45">
      <c r="K6572"/>
      <c r="S6572"/>
      <c r="T6572"/>
      <c r="U6572"/>
      <c r="V6572"/>
      <c r="W6572"/>
      <c r="X6572"/>
      <c r="Y6572"/>
      <c r="Z6572"/>
      <c r="AA6572"/>
      <c r="AB6572"/>
      <c r="AC6572"/>
    </row>
    <row r="6573" spans="11:29" x14ac:dyDescent="0.45">
      <c r="K6573"/>
      <c r="S6573"/>
      <c r="T6573"/>
      <c r="U6573"/>
      <c r="V6573"/>
      <c r="W6573"/>
      <c r="X6573"/>
      <c r="Y6573"/>
      <c r="Z6573"/>
      <c r="AA6573"/>
      <c r="AB6573"/>
      <c r="AC6573"/>
    </row>
    <row r="6574" spans="11:29" x14ac:dyDescent="0.45">
      <c r="K6574"/>
      <c r="S6574"/>
      <c r="T6574"/>
      <c r="U6574"/>
      <c r="V6574"/>
      <c r="W6574"/>
      <c r="X6574"/>
      <c r="Y6574"/>
      <c r="Z6574"/>
      <c r="AA6574"/>
      <c r="AB6574"/>
      <c r="AC6574"/>
    </row>
    <row r="6575" spans="11:29" x14ac:dyDescent="0.45">
      <c r="K6575"/>
      <c r="S6575"/>
      <c r="T6575"/>
      <c r="U6575"/>
      <c r="V6575"/>
      <c r="W6575"/>
      <c r="X6575"/>
      <c r="Y6575"/>
      <c r="Z6575"/>
      <c r="AA6575"/>
      <c r="AB6575"/>
      <c r="AC6575"/>
    </row>
    <row r="6576" spans="11:29" x14ac:dyDescent="0.45">
      <c r="K6576"/>
      <c r="S6576"/>
      <c r="T6576"/>
      <c r="U6576"/>
      <c r="V6576"/>
      <c r="W6576"/>
      <c r="X6576"/>
      <c r="Y6576"/>
      <c r="Z6576"/>
      <c r="AA6576"/>
      <c r="AB6576"/>
      <c r="AC6576"/>
    </row>
    <row r="6577" spans="11:29" x14ac:dyDescent="0.45">
      <c r="K6577"/>
      <c r="S6577"/>
      <c r="T6577"/>
      <c r="U6577"/>
      <c r="V6577"/>
      <c r="W6577"/>
      <c r="X6577"/>
      <c r="Y6577"/>
      <c r="Z6577"/>
      <c r="AA6577"/>
      <c r="AB6577"/>
      <c r="AC6577"/>
    </row>
    <row r="6578" spans="11:29" x14ac:dyDescent="0.45">
      <c r="K6578"/>
      <c r="S6578"/>
      <c r="T6578"/>
      <c r="U6578"/>
      <c r="V6578"/>
      <c r="W6578"/>
      <c r="X6578"/>
      <c r="Y6578"/>
      <c r="Z6578"/>
      <c r="AA6578"/>
      <c r="AB6578"/>
      <c r="AC6578"/>
    </row>
    <row r="6579" spans="11:29" x14ac:dyDescent="0.45">
      <c r="K6579"/>
      <c r="S6579"/>
      <c r="T6579"/>
      <c r="U6579"/>
      <c r="V6579"/>
      <c r="W6579"/>
      <c r="X6579"/>
      <c r="Y6579"/>
      <c r="Z6579"/>
      <c r="AA6579"/>
      <c r="AB6579"/>
      <c r="AC6579"/>
    </row>
    <row r="6580" spans="11:29" x14ac:dyDescent="0.45">
      <c r="K6580"/>
      <c r="S6580"/>
      <c r="T6580"/>
      <c r="U6580"/>
      <c r="V6580"/>
      <c r="W6580"/>
      <c r="X6580"/>
      <c r="Y6580"/>
      <c r="Z6580"/>
      <c r="AA6580"/>
      <c r="AB6580"/>
      <c r="AC6580"/>
    </row>
    <row r="6581" spans="11:29" x14ac:dyDescent="0.45">
      <c r="K6581"/>
      <c r="S6581"/>
      <c r="T6581"/>
      <c r="U6581"/>
      <c r="V6581"/>
      <c r="W6581"/>
      <c r="X6581"/>
      <c r="Y6581"/>
      <c r="Z6581"/>
      <c r="AA6581"/>
      <c r="AB6581"/>
      <c r="AC6581"/>
    </row>
    <row r="6582" spans="11:29" x14ac:dyDescent="0.45">
      <c r="K6582"/>
      <c r="S6582"/>
      <c r="T6582"/>
      <c r="U6582"/>
      <c r="V6582"/>
      <c r="W6582"/>
      <c r="X6582"/>
      <c r="Y6582"/>
      <c r="Z6582"/>
      <c r="AA6582"/>
      <c r="AB6582"/>
      <c r="AC6582"/>
    </row>
    <row r="6583" spans="11:29" x14ac:dyDescent="0.45">
      <c r="K6583"/>
      <c r="S6583"/>
      <c r="T6583"/>
      <c r="U6583"/>
      <c r="V6583"/>
      <c r="W6583"/>
      <c r="X6583"/>
      <c r="Y6583"/>
      <c r="Z6583"/>
      <c r="AA6583"/>
      <c r="AB6583"/>
      <c r="AC6583"/>
    </row>
    <row r="6584" spans="11:29" x14ac:dyDescent="0.45">
      <c r="K6584"/>
      <c r="S6584"/>
      <c r="T6584"/>
      <c r="U6584"/>
      <c r="V6584"/>
      <c r="W6584"/>
      <c r="X6584"/>
      <c r="Y6584"/>
      <c r="Z6584"/>
      <c r="AA6584"/>
      <c r="AB6584"/>
      <c r="AC6584"/>
    </row>
    <row r="6585" spans="11:29" x14ac:dyDescent="0.45">
      <c r="K6585"/>
      <c r="S6585"/>
      <c r="T6585"/>
      <c r="U6585"/>
      <c r="V6585"/>
      <c r="W6585"/>
      <c r="X6585"/>
      <c r="Y6585"/>
      <c r="Z6585"/>
      <c r="AA6585"/>
      <c r="AB6585"/>
      <c r="AC6585"/>
    </row>
    <row r="6586" spans="11:29" x14ac:dyDescent="0.45">
      <c r="K6586"/>
      <c r="S6586"/>
      <c r="T6586"/>
      <c r="U6586"/>
      <c r="V6586"/>
      <c r="W6586"/>
      <c r="X6586"/>
      <c r="Y6586"/>
      <c r="Z6586"/>
      <c r="AA6586"/>
      <c r="AB6586"/>
      <c r="AC6586"/>
    </row>
    <row r="6587" spans="11:29" x14ac:dyDescent="0.45">
      <c r="K6587"/>
      <c r="S6587"/>
      <c r="T6587"/>
      <c r="U6587"/>
      <c r="V6587"/>
      <c r="W6587"/>
      <c r="X6587"/>
      <c r="Y6587"/>
      <c r="Z6587"/>
      <c r="AA6587"/>
      <c r="AB6587"/>
      <c r="AC6587"/>
    </row>
    <row r="6588" spans="11:29" x14ac:dyDescent="0.45">
      <c r="K6588"/>
      <c r="S6588"/>
      <c r="T6588"/>
      <c r="U6588"/>
      <c r="V6588"/>
      <c r="W6588"/>
      <c r="X6588"/>
      <c r="Y6588"/>
      <c r="Z6588"/>
      <c r="AA6588"/>
      <c r="AB6588"/>
      <c r="AC6588"/>
    </row>
    <row r="6589" spans="11:29" x14ac:dyDescent="0.45">
      <c r="K6589"/>
      <c r="S6589"/>
      <c r="T6589"/>
      <c r="U6589"/>
      <c r="V6589"/>
      <c r="W6589"/>
      <c r="X6589"/>
      <c r="Y6589"/>
      <c r="Z6589"/>
      <c r="AA6589"/>
      <c r="AB6589"/>
      <c r="AC6589"/>
    </row>
    <row r="6590" spans="11:29" x14ac:dyDescent="0.45">
      <c r="K6590"/>
      <c r="S6590"/>
      <c r="T6590"/>
      <c r="U6590"/>
      <c r="V6590"/>
      <c r="W6590"/>
      <c r="X6590"/>
      <c r="Y6590"/>
      <c r="Z6590"/>
      <c r="AA6590"/>
      <c r="AB6590"/>
      <c r="AC6590"/>
    </row>
    <row r="6591" spans="11:29" x14ac:dyDescent="0.45">
      <c r="K6591"/>
      <c r="S6591"/>
      <c r="T6591"/>
      <c r="U6591"/>
      <c r="V6591"/>
      <c r="W6591"/>
      <c r="X6591"/>
      <c r="Y6591"/>
      <c r="Z6591"/>
      <c r="AA6591"/>
      <c r="AB6591"/>
      <c r="AC6591"/>
    </row>
    <row r="6592" spans="11:29" x14ac:dyDescent="0.45">
      <c r="K6592"/>
      <c r="S6592"/>
      <c r="T6592"/>
      <c r="U6592"/>
      <c r="V6592"/>
      <c r="W6592"/>
      <c r="X6592"/>
      <c r="Y6592"/>
      <c r="Z6592"/>
      <c r="AA6592"/>
      <c r="AB6592"/>
      <c r="AC6592"/>
    </row>
    <row r="6593" spans="11:29" x14ac:dyDescent="0.45">
      <c r="K6593"/>
      <c r="S6593"/>
      <c r="T6593"/>
      <c r="U6593"/>
      <c r="V6593"/>
      <c r="W6593"/>
      <c r="X6593"/>
      <c r="Y6593"/>
      <c r="Z6593"/>
      <c r="AA6593"/>
      <c r="AB6593"/>
      <c r="AC6593"/>
    </row>
    <row r="6594" spans="11:29" x14ac:dyDescent="0.45">
      <c r="K6594"/>
      <c r="S6594"/>
      <c r="T6594"/>
      <c r="U6594"/>
      <c r="V6594"/>
      <c r="W6594"/>
      <c r="X6594"/>
      <c r="Y6594"/>
      <c r="Z6594"/>
      <c r="AA6594"/>
      <c r="AB6594"/>
      <c r="AC6594"/>
    </row>
    <row r="6595" spans="11:29" x14ac:dyDescent="0.45">
      <c r="K6595"/>
      <c r="S6595"/>
      <c r="T6595"/>
      <c r="U6595"/>
      <c r="V6595"/>
      <c r="W6595"/>
      <c r="X6595"/>
      <c r="Y6595"/>
      <c r="Z6595"/>
      <c r="AA6595"/>
      <c r="AB6595"/>
      <c r="AC6595"/>
    </row>
    <row r="6596" spans="11:29" x14ac:dyDescent="0.45">
      <c r="K6596"/>
      <c r="S6596"/>
      <c r="T6596"/>
      <c r="U6596"/>
      <c r="V6596"/>
      <c r="W6596"/>
      <c r="X6596"/>
      <c r="Y6596"/>
      <c r="Z6596"/>
      <c r="AA6596"/>
      <c r="AB6596"/>
      <c r="AC6596"/>
    </row>
    <row r="6597" spans="11:29" x14ac:dyDescent="0.45">
      <c r="K6597"/>
      <c r="S6597"/>
      <c r="T6597"/>
      <c r="U6597"/>
      <c r="V6597"/>
      <c r="W6597"/>
      <c r="X6597"/>
      <c r="Y6597"/>
      <c r="Z6597"/>
      <c r="AA6597"/>
      <c r="AB6597"/>
      <c r="AC6597"/>
    </row>
    <row r="6598" spans="11:29" x14ac:dyDescent="0.45">
      <c r="K6598"/>
      <c r="S6598"/>
      <c r="T6598"/>
      <c r="U6598"/>
      <c r="V6598"/>
      <c r="W6598"/>
      <c r="X6598"/>
      <c r="Y6598"/>
      <c r="Z6598"/>
      <c r="AA6598"/>
      <c r="AB6598"/>
      <c r="AC6598"/>
    </row>
    <row r="6599" spans="11:29" x14ac:dyDescent="0.45">
      <c r="K6599"/>
      <c r="S6599"/>
      <c r="T6599"/>
      <c r="U6599"/>
      <c r="V6599"/>
      <c r="W6599"/>
      <c r="X6599"/>
      <c r="Y6599"/>
      <c r="Z6599"/>
      <c r="AA6599"/>
      <c r="AB6599"/>
      <c r="AC6599"/>
    </row>
    <row r="6600" spans="11:29" x14ac:dyDescent="0.45">
      <c r="K6600"/>
      <c r="S6600"/>
      <c r="T6600"/>
      <c r="U6600"/>
      <c r="V6600"/>
      <c r="W6600"/>
      <c r="X6600"/>
      <c r="Y6600"/>
      <c r="Z6600"/>
      <c r="AA6600"/>
      <c r="AB6600"/>
      <c r="AC6600"/>
    </row>
    <row r="6601" spans="11:29" x14ac:dyDescent="0.45">
      <c r="K6601"/>
      <c r="S6601"/>
      <c r="T6601"/>
      <c r="U6601"/>
      <c r="V6601"/>
      <c r="W6601"/>
      <c r="X6601"/>
      <c r="Y6601"/>
      <c r="Z6601"/>
      <c r="AA6601"/>
      <c r="AB6601"/>
      <c r="AC6601"/>
    </row>
    <row r="6602" spans="11:29" x14ac:dyDescent="0.45">
      <c r="K6602"/>
      <c r="S6602"/>
      <c r="T6602"/>
      <c r="U6602"/>
      <c r="V6602"/>
      <c r="W6602"/>
      <c r="X6602"/>
      <c r="Y6602"/>
      <c r="Z6602"/>
      <c r="AA6602"/>
      <c r="AB6602"/>
      <c r="AC6602"/>
    </row>
    <row r="6603" spans="11:29" x14ac:dyDescent="0.45">
      <c r="K6603"/>
      <c r="S6603"/>
      <c r="T6603"/>
      <c r="U6603"/>
      <c r="V6603"/>
      <c r="W6603"/>
      <c r="X6603"/>
      <c r="Y6603"/>
      <c r="Z6603"/>
      <c r="AA6603"/>
      <c r="AB6603"/>
      <c r="AC6603"/>
    </row>
    <row r="6604" spans="11:29" x14ac:dyDescent="0.45">
      <c r="K6604"/>
      <c r="S6604"/>
      <c r="T6604"/>
      <c r="U6604"/>
      <c r="V6604"/>
      <c r="W6604"/>
      <c r="X6604"/>
      <c r="Y6604"/>
      <c r="Z6604"/>
      <c r="AA6604"/>
      <c r="AB6604"/>
      <c r="AC6604"/>
    </row>
    <row r="6605" spans="11:29" x14ac:dyDescent="0.45">
      <c r="K6605"/>
      <c r="S6605"/>
      <c r="T6605"/>
      <c r="U6605"/>
      <c r="V6605"/>
      <c r="W6605"/>
      <c r="X6605"/>
      <c r="Y6605"/>
      <c r="Z6605"/>
      <c r="AA6605"/>
      <c r="AB6605"/>
      <c r="AC6605"/>
    </row>
    <row r="6606" spans="11:29" x14ac:dyDescent="0.45">
      <c r="K6606"/>
      <c r="S6606"/>
      <c r="T6606"/>
      <c r="U6606"/>
      <c r="V6606"/>
      <c r="W6606"/>
      <c r="X6606"/>
      <c r="Y6606"/>
      <c r="Z6606"/>
      <c r="AA6606"/>
      <c r="AB6606"/>
      <c r="AC6606"/>
    </row>
    <row r="6607" spans="11:29" x14ac:dyDescent="0.45">
      <c r="K6607"/>
      <c r="S6607"/>
      <c r="T6607"/>
      <c r="U6607"/>
      <c r="V6607"/>
      <c r="W6607"/>
      <c r="X6607"/>
      <c r="Y6607"/>
      <c r="Z6607"/>
      <c r="AA6607"/>
      <c r="AB6607"/>
      <c r="AC6607"/>
    </row>
    <row r="6608" spans="11:29" x14ac:dyDescent="0.45">
      <c r="K6608"/>
      <c r="S6608"/>
      <c r="T6608"/>
      <c r="U6608"/>
      <c r="V6608"/>
      <c r="W6608"/>
      <c r="X6608"/>
      <c r="Y6608"/>
      <c r="Z6608"/>
      <c r="AA6608"/>
      <c r="AB6608"/>
      <c r="AC6608"/>
    </row>
    <row r="6609" spans="11:29" x14ac:dyDescent="0.45">
      <c r="K6609"/>
      <c r="S6609"/>
      <c r="T6609"/>
      <c r="U6609"/>
      <c r="V6609"/>
      <c r="W6609"/>
      <c r="X6609"/>
      <c r="Y6609"/>
      <c r="Z6609"/>
      <c r="AA6609"/>
      <c r="AB6609"/>
      <c r="AC6609"/>
    </row>
    <row r="6610" spans="11:29" x14ac:dyDescent="0.45">
      <c r="K6610"/>
      <c r="S6610"/>
      <c r="T6610"/>
      <c r="U6610"/>
      <c r="V6610"/>
      <c r="W6610"/>
      <c r="X6610"/>
      <c r="Y6610"/>
      <c r="Z6610"/>
      <c r="AA6610"/>
      <c r="AB6610"/>
      <c r="AC6610"/>
    </row>
    <row r="6611" spans="11:29" x14ac:dyDescent="0.45">
      <c r="K6611"/>
      <c r="S6611"/>
      <c r="T6611"/>
      <c r="U6611"/>
      <c r="V6611"/>
      <c r="W6611"/>
      <c r="X6611"/>
      <c r="Y6611"/>
      <c r="Z6611"/>
      <c r="AA6611"/>
      <c r="AB6611"/>
      <c r="AC6611"/>
    </row>
    <row r="6612" spans="11:29" x14ac:dyDescent="0.45">
      <c r="K6612"/>
      <c r="S6612"/>
      <c r="T6612"/>
      <c r="U6612"/>
      <c r="V6612"/>
      <c r="W6612"/>
      <c r="X6612"/>
      <c r="Y6612"/>
      <c r="Z6612"/>
      <c r="AA6612"/>
      <c r="AB6612"/>
      <c r="AC6612"/>
    </row>
    <row r="6613" spans="11:29" x14ac:dyDescent="0.45">
      <c r="K6613"/>
      <c r="S6613"/>
      <c r="T6613"/>
      <c r="U6613"/>
      <c r="V6613"/>
      <c r="W6613"/>
      <c r="X6613"/>
      <c r="Y6613"/>
      <c r="Z6613"/>
      <c r="AA6613"/>
      <c r="AB6613"/>
      <c r="AC6613"/>
    </row>
    <row r="6614" spans="11:29" x14ac:dyDescent="0.45">
      <c r="K6614"/>
      <c r="S6614"/>
      <c r="T6614"/>
      <c r="U6614"/>
      <c r="V6614"/>
      <c r="W6614"/>
      <c r="X6614"/>
      <c r="Y6614"/>
      <c r="Z6614"/>
      <c r="AA6614"/>
      <c r="AB6614"/>
      <c r="AC6614"/>
    </row>
    <row r="6615" spans="11:29" x14ac:dyDescent="0.45">
      <c r="K6615"/>
      <c r="S6615"/>
      <c r="T6615"/>
      <c r="U6615"/>
      <c r="V6615"/>
      <c r="W6615"/>
      <c r="X6615"/>
      <c r="Y6615"/>
      <c r="Z6615"/>
      <c r="AA6615"/>
      <c r="AB6615"/>
      <c r="AC6615"/>
    </row>
    <row r="6616" spans="11:29" x14ac:dyDescent="0.45">
      <c r="K6616"/>
      <c r="S6616"/>
      <c r="T6616"/>
      <c r="U6616"/>
      <c r="V6616"/>
      <c r="W6616"/>
      <c r="X6616"/>
      <c r="Y6616"/>
      <c r="Z6616"/>
      <c r="AA6616"/>
      <c r="AB6616"/>
      <c r="AC6616"/>
    </row>
    <row r="6617" spans="11:29" x14ac:dyDescent="0.45">
      <c r="K6617"/>
      <c r="S6617"/>
      <c r="T6617"/>
      <c r="U6617"/>
      <c r="V6617"/>
      <c r="W6617"/>
      <c r="X6617"/>
      <c r="Y6617"/>
      <c r="Z6617"/>
      <c r="AA6617"/>
      <c r="AB6617"/>
      <c r="AC6617"/>
    </row>
    <row r="6618" spans="11:29" x14ac:dyDescent="0.45">
      <c r="K6618"/>
      <c r="S6618"/>
      <c r="T6618"/>
      <c r="U6618"/>
      <c r="V6618"/>
      <c r="W6618"/>
      <c r="X6618"/>
      <c r="Y6618"/>
      <c r="Z6618"/>
      <c r="AA6618"/>
      <c r="AB6618"/>
      <c r="AC6618"/>
    </row>
    <row r="6619" spans="11:29" x14ac:dyDescent="0.45">
      <c r="K6619"/>
      <c r="S6619"/>
      <c r="T6619"/>
      <c r="U6619"/>
      <c r="V6619"/>
      <c r="W6619"/>
      <c r="X6619"/>
      <c r="Y6619"/>
      <c r="Z6619"/>
      <c r="AA6619"/>
      <c r="AB6619"/>
      <c r="AC6619"/>
    </row>
    <row r="6620" spans="11:29" x14ac:dyDescent="0.45">
      <c r="K6620"/>
      <c r="S6620"/>
      <c r="T6620"/>
      <c r="U6620"/>
      <c r="V6620"/>
      <c r="W6620"/>
      <c r="X6620"/>
      <c r="Y6620"/>
      <c r="Z6620"/>
      <c r="AA6620"/>
      <c r="AB6620"/>
      <c r="AC6620"/>
    </row>
    <row r="6621" spans="11:29" x14ac:dyDescent="0.45">
      <c r="K6621"/>
      <c r="S6621"/>
      <c r="T6621"/>
      <c r="U6621"/>
      <c r="V6621"/>
      <c r="W6621"/>
      <c r="X6621"/>
      <c r="Y6621"/>
      <c r="Z6621"/>
      <c r="AA6621"/>
      <c r="AB6621"/>
      <c r="AC6621"/>
    </row>
    <row r="6622" spans="11:29" x14ac:dyDescent="0.45">
      <c r="K6622"/>
      <c r="S6622"/>
      <c r="T6622"/>
      <c r="U6622"/>
      <c r="V6622"/>
      <c r="W6622"/>
      <c r="X6622"/>
      <c r="Y6622"/>
      <c r="Z6622"/>
      <c r="AA6622"/>
      <c r="AB6622"/>
      <c r="AC6622"/>
    </row>
    <row r="6623" spans="11:29" x14ac:dyDescent="0.45">
      <c r="K6623"/>
      <c r="S6623"/>
      <c r="T6623"/>
      <c r="U6623"/>
      <c r="V6623"/>
      <c r="W6623"/>
      <c r="X6623"/>
      <c r="Y6623"/>
      <c r="Z6623"/>
      <c r="AA6623"/>
      <c r="AB6623"/>
      <c r="AC6623"/>
    </row>
    <row r="6624" spans="11:29" x14ac:dyDescent="0.45">
      <c r="K6624"/>
      <c r="S6624"/>
      <c r="T6624"/>
      <c r="U6624"/>
      <c r="V6624"/>
      <c r="W6624"/>
      <c r="X6624"/>
      <c r="Y6624"/>
      <c r="Z6624"/>
      <c r="AA6624"/>
      <c r="AB6624"/>
      <c r="AC6624"/>
    </row>
    <row r="6625" spans="11:29" x14ac:dyDescent="0.45">
      <c r="K6625"/>
      <c r="S6625"/>
      <c r="T6625"/>
      <c r="U6625"/>
      <c r="V6625"/>
      <c r="W6625"/>
      <c r="X6625"/>
      <c r="Y6625"/>
      <c r="Z6625"/>
      <c r="AA6625"/>
      <c r="AB6625"/>
      <c r="AC6625"/>
    </row>
    <row r="6626" spans="11:29" x14ac:dyDescent="0.45">
      <c r="K6626"/>
      <c r="S6626"/>
      <c r="T6626"/>
      <c r="U6626"/>
      <c r="V6626"/>
      <c r="W6626"/>
      <c r="X6626"/>
      <c r="Y6626"/>
      <c r="Z6626"/>
      <c r="AA6626"/>
      <c r="AB6626"/>
      <c r="AC6626"/>
    </row>
    <row r="6627" spans="11:29" x14ac:dyDescent="0.45">
      <c r="K6627"/>
      <c r="S6627"/>
      <c r="T6627"/>
      <c r="U6627"/>
      <c r="V6627"/>
      <c r="W6627"/>
      <c r="X6627"/>
      <c r="Y6627"/>
      <c r="Z6627"/>
      <c r="AA6627"/>
      <c r="AB6627"/>
      <c r="AC6627"/>
    </row>
    <row r="6628" spans="11:29" x14ac:dyDescent="0.45">
      <c r="K6628"/>
      <c r="S6628"/>
      <c r="T6628"/>
      <c r="U6628"/>
      <c r="V6628"/>
      <c r="W6628"/>
      <c r="X6628"/>
      <c r="Y6628"/>
      <c r="Z6628"/>
      <c r="AA6628"/>
      <c r="AB6628"/>
      <c r="AC6628"/>
    </row>
    <row r="6629" spans="11:29" x14ac:dyDescent="0.45">
      <c r="K6629"/>
      <c r="S6629"/>
      <c r="T6629"/>
      <c r="U6629"/>
      <c r="V6629"/>
      <c r="W6629"/>
      <c r="X6629"/>
      <c r="Y6629"/>
      <c r="Z6629"/>
      <c r="AA6629"/>
      <c r="AB6629"/>
      <c r="AC6629"/>
    </row>
    <row r="6630" spans="11:29" x14ac:dyDescent="0.45">
      <c r="K6630"/>
      <c r="S6630"/>
      <c r="T6630"/>
      <c r="U6630"/>
      <c r="V6630"/>
      <c r="W6630"/>
      <c r="X6630"/>
      <c r="Y6630"/>
      <c r="Z6630"/>
      <c r="AA6630"/>
      <c r="AB6630"/>
      <c r="AC6630"/>
    </row>
    <row r="6631" spans="11:29" x14ac:dyDescent="0.45">
      <c r="K6631"/>
      <c r="S6631"/>
      <c r="T6631"/>
      <c r="U6631"/>
      <c r="V6631"/>
      <c r="W6631"/>
      <c r="X6631"/>
      <c r="Y6631"/>
      <c r="Z6631"/>
      <c r="AA6631"/>
      <c r="AB6631"/>
      <c r="AC6631"/>
    </row>
    <row r="6632" spans="11:29" x14ac:dyDescent="0.45">
      <c r="K6632"/>
      <c r="S6632"/>
      <c r="T6632"/>
      <c r="U6632"/>
      <c r="V6632"/>
      <c r="W6632"/>
      <c r="X6632"/>
      <c r="Y6632"/>
      <c r="Z6632"/>
      <c r="AA6632"/>
      <c r="AB6632"/>
      <c r="AC6632"/>
    </row>
    <row r="6633" spans="11:29" x14ac:dyDescent="0.45">
      <c r="K6633"/>
      <c r="S6633"/>
      <c r="T6633"/>
      <c r="U6633"/>
      <c r="V6633"/>
      <c r="W6633"/>
      <c r="X6633"/>
      <c r="Y6633"/>
      <c r="Z6633"/>
      <c r="AA6633"/>
      <c r="AB6633"/>
      <c r="AC6633"/>
    </row>
    <row r="6634" spans="11:29" x14ac:dyDescent="0.45">
      <c r="K6634"/>
      <c r="S6634"/>
      <c r="T6634"/>
      <c r="U6634"/>
      <c r="V6634"/>
      <c r="W6634"/>
      <c r="X6634"/>
      <c r="Y6634"/>
      <c r="Z6634"/>
      <c r="AA6634"/>
      <c r="AB6634"/>
      <c r="AC6634"/>
    </row>
    <row r="6635" spans="11:29" x14ac:dyDescent="0.45">
      <c r="K6635"/>
      <c r="S6635"/>
      <c r="T6635"/>
      <c r="U6635"/>
      <c r="V6635"/>
      <c r="W6635"/>
      <c r="X6635"/>
      <c r="Y6635"/>
      <c r="Z6635"/>
      <c r="AA6635"/>
      <c r="AB6635"/>
      <c r="AC6635"/>
    </row>
    <row r="6636" spans="11:29" x14ac:dyDescent="0.45">
      <c r="K6636"/>
      <c r="S6636"/>
      <c r="T6636"/>
      <c r="U6636"/>
      <c r="V6636"/>
      <c r="W6636"/>
      <c r="X6636"/>
      <c r="Y6636"/>
      <c r="Z6636"/>
      <c r="AA6636"/>
      <c r="AB6636"/>
      <c r="AC6636"/>
    </row>
    <row r="6637" spans="11:29" x14ac:dyDescent="0.45">
      <c r="K6637"/>
      <c r="S6637"/>
      <c r="T6637"/>
      <c r="U6637"/>
      <c r="V6637"/>
      <c r="W6637"/>
      <c r="X6637"/>
      <c r="Y6637"/>
      <c r="Z6637"/>
      <c r="AA6637"/>
      <c r="AB6637"/>
      <c r="AC6637"/>
    </row>
    <row r="6638" spans="11:29" x14ac:dyDescent="0.45">
      <c r="K6638"/>
      <c r="S6638"/>
      <c r="T6638"/>
      <c r="U6638"/>
      <c r="V6638"/>
      <c r="W6638"/>
      <c r="X6638"/>
      <c r="Y6638"/>
      <c r="Z6638"/>
      <c r="AA6638"/>
      <c r="AB6638"/>
      <c r="AC6638"/>
    </row>
    <row r="6639" spans="11:29" x14ac:dyDescent="0.45">
      <c r="K6639"/>
      <c r="S6639"/>
      <c r="T6639"/>
      <c r="U6639"/>
      <c r="V6639"/>
      <c r="W6639"/>
      <c r="X6639"/>
      <c r="Y6639"/>
      <c r="Z6639"/>
      <c r="AA6639"/>
      <c r="AB6639"/>
      <c r="AC6639"/>
    </row>
    <row r="6640" spans="11:29" x14ac:dyDescent="0.45">
      <c r="K6640"/>
      <c r="S6640"/>
      <c r="T6640"/>
      <c r="U6640"/>
      <c r="V6640"/>
      <c r="W6640"/>
      <c r="X6640"/>
      <c r="Y6640"/>
      <c r="Z6640"/>
      <c r="AA6640"/>
      <c r="AB6640"/>
      <c r="AC6640"/>
    </row>
    <row r="6641" spans="11:29" x14ac:dyDescent="0.45">
      <c r="K6641"/>
      <c r="S6641"/>
      <c r="T6641"/>
      <c r="U6641"/>
      <c r="V6641"/>
      <c r="W6641"/>
      <c r="X6641"/>
      <c r="Y6641"/>
      <c r="Z6641"/>
      <c r="AA6641"/>
      <c r="AB6641"/>
      <c r="AC6641"/>
    </row>
    <row r="6642" spans="11:29" x14ac:dyDescent="0.45">
      <c r="K6642"/>
      <c r="S6642"/>
      <c r="T6642"/>
      <c r="U6642"/>
      <c r="V6642"/>
      <c r="W6642"/>
      <c r="X6642"/>
      <c r="Y6642"/>
      <c r="Z6642"/>
      <c r="AA6642"/>
      <c r="AB6642"/>
      <c r="AC6642"/>
    </row>
    <row r="6643" spans="11:29" x14ac:dyDescent="0.45">
      <c r="K6643"/>
      <c r="S6643"/>
      <c r="T6643"/>
      <c r="U6643"/>
      <c r="V6643"/>
      <c r="W6643"/>
      <c r="X6643"/>
      <c r="Y6643"/>
      <c r="Z6643"/>
      <c r="AA6643"/>
      <c r="AB6643"/>
      <c r="AC6643"/>
    </row>
    <row r="6644" spans="11:29" x14ac:dyDescent="0.45">
      <c r="K6644"/>
      <c r="S6644"/>
      <c r="T6644"/>
      <c r="U6644"/>
      <c r="V6644"/>
      <c r="W6644"/>
      <c r="X6644"/>
      <c r="Y6644"/>
      <c r="Z6644"/>
      <c r="AA6644"/>
      <c r="AB6644"/>
      <c r="AC6644"/>
    </row>
    <row r="6645" spans="11:29" x14ac:dyDescent="0.45">
      <c r="K6645"/>
      <c r="S6645"/>
      <c r="T6645"/>
      <c r="U6645"/>
      <c r="V6645"/>
      <c r="W6645"/>
      <c r="X6645"/>
      <c r="Y6645"/>
      <c r="Z6645"/>
      <c r="AA6645"/>
      <c r="AB6645"/>
      <c r="AC6645"/>
    </row>
    <row r="6646" spans="11:29" x14ac:dyDescent="0.45">
      <c r="K6646"/>
      <c r="S6646"/>
      <c r="T6646"/>
      <c r="U6646"/>
      <c r="V6646"/>
      <c r="W6646"/>
      <c r="X6646"/>
      <c r="Y6646"/>
      <c r="Z6646"/>
      <c r="AA6646"/>
      <c r="AB6646"/>
      <c r="AC6646"/>
    </row>
    <row r="6647" spans="11:29" x14ac:dyDescent="0.45">
      <c r="K6647"/>
      <c r="S6647"/>
      <c r="T6647"/>
      <c r="U6647"/>
      <c r="V6647"/>
      <c r="W6647"/>
      <c r="X6647"/>
      <c r="Y6647"/>
      <c r="Z6647"/>
      <c r="AA6647"/>
      <c r="AB6647"/>
      <c r="AC6647"/>
    </row>
    <row r="6648" spans="11:29" x14ac:dyDescent="0.45">
      <c r="K6648"/>
      <c r="S6648"/>
      <c r="T6648"/>
      <c r="U6648"/>
      <c r="V6648"/>
      <c r="W6648"/>
      <c r="X6648"/>
      <c r="Y6648"/>
      <c r="Z6648"/>
      <c r="AA6648"/>
      <c r="AB6648"/>
      <c r="AC6648"/>
    </row>
    <row r="6649" spans="11:29" x14ac:dyDescent="0.45">
      <c r="K6649"/>
      <c r="S6649"/>
      <c r="T6649"/>
      <c r="U6649"/>
      <c r="V6649"/>
      <c r="W6649"/>
      <c r="X6649"/>
      <c r="Y6649"/>
      <c r="Z6649"/>
      <c r="AA6649"/>
      <c r="AB6649"/>
      <c r="AC6649"/>
    </row>
    <row r="6650" spans="11:29" x14ac:dyDescent="0.45">
      <c r="K6650"/>
      <c r="S6650"/>
      <c r="T6650"/>
      <c r="U6650"/>
      <c r="V6650"/>
      <c r="W6650"/>
      <c r="X6650"/>
      <c r="Y6650"/>
      <c r="Z6650"/>
      <c r="AA6650"/>
      <c r="AB6650"/>
      <c r="AC6650"/>
    </row>
    <row r="6651" spans="11:29" x14ac:dyDescent="0.45">
      <c r="K6651"/>
      <c r="S6651"/>
      <c r="T6651"/>
      <c r="U6651"/>
      <c r="V6651"/>
      <c r="W6651"/>
      <c r="X6651"/>
      <c r="Y6651"/>
      <c r="Z6651"/>
      <c r="AA6651"/>
      <c r="AB6651"/>
      <c r="AC6651"/>
    </row>
    <row r="6652" spans="11:29" x14ac:dyDescent="0.45">
      <c r="K6652"/>
      <c r="S6652"/>
      <c r="T6652"/>
      <c r="U6652"/>
      <c r="V6652"/>
      <c r="W6652"/>
      <c r="X6652"/>
      <c r="Y6652"/>
      <c r="Z6652"/>
      <c r="AA6652"/>
      <c r="AB6652"/>
      <c r="AC6652"/>
    </row>
    <row r="6653" spans="11:29" x14ac:dyDescent="0.45">
      <c r="K6653"/>
      <c r="S6653"/>
      <c r="T6653"/>
      <c r="U6653"/>
      <c r="V6653"/>
      <c r="W6653"/>
      <c r="X6653"/>
      <c r="Y6653"/>
      <c r="Z6653"/>
      <c r="AA6653"/>
      <c r="AB6653"/>
      <c r="AC6653"/>
    </row>
    <row r="6654" spans="11:29" x14ac:dyDescent="0.45">
      <c r="K6654"/>
      <c r="S6654"/>
      <c r="T6654"/>
      <c r="U6654"/>
      <c r="V6654"/>
      <c r="W6654"/>
      <c r="X6654"/>
      <c r="Y6654"/>
      <c r="Z6654"/>
      <c r="AA6654"/>
      <c r="AB6654"/>
      <c r="AC6654"/>
    </row>
    <row r="6655" spans="11:29" x14ac:dyDescent="0.45">
      <c r="K6655"/>
      <c r="S6655"/>
      <c r="T6655"/>
      <c r="U6655"/>
      <c r="V6655"/>
      <c r="W6655"/>
      <c r="X6655"/>
      <c r="Y6655"/>
      <c r="Z6655"/>
      <c r="AA6655"/>
      <c r="AB6655"/>
      <c r="AC6655"/>
    </row>
    <row r="6656" spans="11:29" x14ac:dyDescent="0.45">
      <c r="K6656"/>
      <c r="S6656"/>
      <c r="T6656"/>
      <c r="U6656"/>
      <c r="V6656"/>
      <c r="W6656"/>
      <c r="X6656"/>
      <c r="Y6656"/>
      <c r="Z6656"/>
      <c r="AA6656"/>
      <c r="AB6656"/>
      <c r="AC6656"/>
    </row>
    <row r="6657" spans="11:29" x14ac:dyDescent="0.45">
      <c r="K6657"/>
      <c r="S6657"/>
      <c r="T6657"/>
      <c r="U6657"/>
      <c r="V6657"/>
      <c r="W6657"/>
      <c r="X6657"/>
      <c r="Y6657"/>
      <c r="Z6657"/>
      <c r="AA6657"/>
      <c r="AB6657"/>
      <c r="AC6657"/>
    </row>
    <row r="6658" spans="11:29" x14ac:dyDescent="0.45">
      <c r="K6658"/>
      <c r="S6658"/>
      <c r="T6658"/>
      <c r="U6658"/>
      <c r="V6658"/>
      <c r="W6658"/>
      <c r="X6658"/>
      <c r="Y6658"/>
      <c r="Z6658"/>
      <c r="AA6658"/>
      <c r="AB6658"/>
      <c r="AC6658"/>
    </row>
    <row r="6659" spans="11:29" x14ac:dyDescent="0.45">
      <c r="K6659"/>
      <c r="S6659"/>
      <c r="T6659"/>
      <c r="U6659"/>
      <c r="V6659"/>
      <c r="W6659"/>
      <c r="X6659"/>
      <c r="Y6659"/>
      <c r="Z6659"/>
      <c r="AA6659"/>
      <c r="AB6659"/>
      <c r="AC6659"/>
    </row>
    <row r="6660" spans="11:29" x14ac:dyDescent="0.45">
      <c r="K6660"/>
      <c r="S6660"/>
      <c r="T6660"/>
      <c r="U6660"/>
      <c r="V6660"/>
      <c r="W6660"/>
      <c r="X6660"/>
      <c r="Y6660"/>
      <c r="Z6660"/>
      <c r="AA6660"/>
      <c r="AB6660"/>
      <c r="AC6660"/>
    </row>
    <row r="6661" spans="11:29" x14ac:dyDescent="0.45">
      <c r="K6661"/>
      <c r="S6661"/>
      <c r="T6661"/>
      <c r="U6661"/>
      <c r="V6661"/>
      <c r="W6661"/>
      <c r="X6661"/>
      <c r="Y6661"/>
      <c r="Z6661"/>
      <c r="AA6661"/>
      <c r="AB6661"/>
      <c r="AC6661"/>
    </row>
    <row r="6662" spans="11:29" x14ac:dyDescent="0.45">
      <c r="K6662"/>
      <c r="S6662"/>
      <c r="T6662"/>
      <c r="U6662"/>
      <c r="V6662"/>
      <c r="W6662"/>
      <c r="X6662"/>
      <c r="Y6662"/>
      <c r="Z6662"/>
      <c r="AA6662"/>
      <c r="AB6662"/>
      <c r="AC6662"/>
    </row>
    <row r="6663" spans="11:29" x14ac:dyDescent="0.45">
      <c r="K6663"/>
      <c r="S6663"/>
      <c r="T6663"/>
      <c r="U6663"/>
      <c r="V6663"/>
      <c r="W6663"/>
      <c r="X6663"/>
      <c r="Y6663"/>
      <c r="Z6663"/>
      <c r="AA6663"/>
      <c r="AB6663"/>
      <c r="AC6663"/>
    </row>
    <row r="6664" spans="11:29" x14ac:dyDescent="0.45">
      <c r="K6664"/>
      <c r="S6664"/>
      <c r="T6664"/>
      <c r="U6664"/>
      <c r="V6664"/>
      <c r="W6664"/>
      <c r="X6664"/>
      <c r="Y6664"/>
      <c r="Z6664"/>
      <c r="AA6664"/>
      <c r="AB6664"/>
      <c r="AC6664"/>
    </row>
    <row r="6665" spans="11:29" x14ac:dyDescent="0.45">
      <c r="K6665"/>
      <c r="S6665"/>
      <c r="T6665"/>
      <c r="U6665"/>
      <c r="V6665"/>
      <c r="W6665"/>
      <c r="X6665"/>
      <c r="Y6665"/>
      <c r="Z6665"/>
      <c r="AA6665"/>
      <c r="AB6665"/>
      <c r="AC6665"/>
    </row>
    <row r="6666" spans="11:29" x14ac:dyDescent="0.45">
      <c r="K6666"/>
      <c r="S6666"/>
      <c r="T6666"/>
      <c r="U6666"/>
      <c r="V6666"/>
      <c r="W6666"/>
      <c r="X6666"/>
      <c r="Y6666"/>
      <c r="Z6666"/>
      <c r="AA6666"/>
      <c r="AB6666"/>
      <c r="AC6666"/>
    </row>
    <row r="6667" spans="11:29" x14ac:dyDescent="0.45">
      <c r="K6667"/>
      <c r="S6667"/>
      <c r="T6667"/>
      <c r="U6667"/>
      <c r="V6667"/>
      <c r="W6667"/>
      <c r="X6667"/>
      <c r="Y6667"/>
      <c r="Z6667"/>
      <c r="AA6667"/>
      <c r="AB6667"/>
      <c r="AC6667"/>
    </row>
    <row r="6668" spans="11:29" x14ac:dyDescent="0.45">
      <c r="K6668"/>
      <c r="S6668"/>
      <c r="T6668"/>
      <c r="U6668"/>
      <c r="V6668"/>
      <c r="W6668"/>
      <c r="X6668"/>
      <c r="Y6668"/>
      <c r="Z6668"/>
      <c r="AA6668"/>
      <c r="AB6668"/>
      <c r="AC6668"/>
    </row>
    <row r="6669" spans="11:29" x14ac:dyDescent="0.45">
      <c r="K6669"/>
      <c r="S6669"/>
      <c r="T6669"/>
      <c r="U6669"/>
      <c r="V6669"/>
      <c r="W6669"/>
      <c r="X6669"/>
      <c r="Y6669"/>
      <c r="Z6669"/>
      <c r="AA6669"/>
      <c r="AB6669"/>
      <c r="AC6669"/>
    </row>
    <row r="6670" spans="11:29" x14ac:dyDescent="0.45">
      <c r="K6670"/>
      <c r="S6670"/>
      <c r="T6670"/>
      <c r="U6670"/>
      <c r="V6670"/>
      <c r="W6670"/>
      <c r="X6670"/>
      <c r="Y6670"/>
      <c r="Z6670"/>
      <c r="AA6670"/>
      <c r="AB6670"/>
      <c r="AC6670"/>
    </row>
    <row r="6671" spans="11:29" x14ac:dyDescent="0.45">
      <c r="K6671"/>
      <c r="S6671"/>
      <c r="T6671"/>
      <c r="U6671"/>
      <c r="V6671"/>
      <c r="W6671"/>
      <c r="X6671"/>
      <c r="Y6671"/>
      <c r="Z6671"/>
      <c r="AA6671"/>
      <c r="AB6671"/>
      <c r="AC6671"/>
    </row>
    <row r="6672" spans="11:29" x14ac:dyDescent="0.45">
      <c r="K6672"/>
      <c r="S6672"/>
      <c r="T6672"/>
      <c r="U6672"/>
      <c r="V6672"/>
      <c r="W6672"/>
      <c r="X6672"/>
      <c r="Y6672"/>
      <c r="Z6672"/>
      <c r="AA6672"/>
      <c r="AB6672"/>
      <c r="AC6672"/>
    </row>
    <row r="6673" spans="11:29" x14ac:dyDescent="0.45">
      <c r="K6673"/>
      <c r="S6673"/>
      <c r="T6673"/>
      <c r="U6673"/>
      <c r="V6673"/>
      <c r="W6673"/>
      <c r="X6673"/>
      <c r="Y6673"/>
      <c r="Z6673"/>
      <c r="AA6673"/>
      <c r="AB6673"/>
      <c r="AC6673"/>
    </row>
    <row r="6674" spans="11:29" x14ac:dyDescent="0.45">
      <c r="K6674"/>
      <c r="S6674"/>
      <c r="T6674"/>
      <c r="U6674"/>
      <c r="V6674"/>
      <c r="W6674"/>
      <c r="X6674"/>
      <c r="Y6674"/>
      <c r="Z6674"/>
      <c r="AA6674"/>
      <c r="AB6674"/>
      <c r="AC6674"/>
    </row>
    <row r="6675" spans="11:29" x14ac:dyDescent="0.45">
      <c r="K6675"/>
      <c r="S6675"/>
      <c r="T6675"/>
      <c r="U6675"/>
      <c r="V6675"/>
      <c r="W6675"/>
      <c r="X6675"/>
      <c r="Y6675"/>
      <c r="Z6675"/>
      <c r="AA6675"/>
      <c r="AB6675"/>
      <c r="AC6675"/>
    </row>
    <row r="6676" spans="11:29" x14ac:dyDescent="0.45">
      <c r="K6676"/>
      <c r="S6676"/>
      <c r="T6676"/>
      <c r="U6676"/>
      <c r="V6676"/>
      <c r="W6676"/>
      <c r="X6676"/>
      <c r="Y6676"/>
      <c r="Z6676"/>
      <c r="AA6676"/>
      <c r="AB6676"/>
      <c r="AC6676"/>
    </row>
    <row r="6677" spans="11:29" x14ac:dyDescent="0.45">
      <c r="K6677"/>
      <c r="S6677"/>
      <c r="T6677"/>
      <c r="U6677"/>
      <c r="V6677"/>
      <c r="W6677"/>
      <c r="X6677"/>
      <c r="Y6677"/>
      <c r="Z6677"/>
      <c r="AA6677"/>
      <c r="AB6677"/>
      <c r="AC6677"/>
    </row>
    <row r="6678" spans="11:29" x14ac:dyDescent="0.45">
      <c r="K6678"/>
      <c r="S6678"/>
      <c r="T6678"/>
      <c r="U6678"/>
      <c r="V6678"/>
      <c r="W6678"/>
      <c r="X6678"/>
      <c r="Y6678"/>
      <c r="Z6678"/>
      <c r="AA6678"/>
      <c r="AB6678"/>
      <c r="AC6678"/>
    </row>
    <row r="6679" spans="11:29" x14ac:dyDescent="0.45">
      <c r="K6679"/>
      <c r="S6679"/>
      <c r="T6679"/>
      <c r="U6679"/>
      <c r="V6679"/>
      <c r="W6679"/>
      <c r="X6679"/>
      <c r="Y6679"/>
      <c r="Z6679"/>
      <c r="AA6679"/>
      <c r="AB6679"/>
      <c r="AC6679"/>
    </row>
    <row r="6680" spans="11:29" x14ac:dyDescent="0.45">
      <c r="K6680"/>
      <c r="S6680"/>
      <c r="T6680"/>
      <c r="U6680"/>
      <c r="V6680"/>
      <c r="W6680"/>
      <c r="X6680"/>
      <c r="Y6680"/>
      <c r="Z6680"/>
      <c r="AA6680"/>
      <c r="AB6680"/>
      <c r="AC6680"/>
    </row>
    <row r="6681" spans="11:29" x14ac:dyDescent="0.45">
      <c r="K6681"/>
      <c r="S6681"/>
      <c r="T6681"/>
      <c r="U6681"/>
      <c r="V6681"/>
      <c r="W6681"/>
      <c r="X6681"/>
      <c r="Y6681"/>
      <c r="Z6681"/>
      <c r="AA6681"/>
      <c r="AB6681"/>
      <c r="AC6681"/>
    </row>
    <row r="6682" spans="11:29" x14ac:dyDescent="0.45">
      <c r="K6682"/>
      <c r="S6682"/>
      <c r="T6682"/>
      <c r="U6682"/>
      <c r="V6682"/>
      <c r="W6682"/>
      <c r="X6682"/>
      <c r="Y6682"/>
      <c r="Z6682"/>
      <c r="AA6682"/>
      <c r="AB6682"/>
      <c r="AC6682"/>
    </row>
    <row r="6683" spans="11:29" x14ac:dyDescent="0.45">
      <c r="K6683"/>
      <c r="S6683"/>
      <c r="T6683"/>
      <c r="U6683"/>
      <c r="V6683"/>
      <c r="W6683"/>
      <c r="X6683"/>
      <c r="Y6683"/>
      <c r="Z6683"/>
      <c r="AA6683"/>
      <c r="AB6683"/>
      <c r="AC6683"/>
    </row>
    <row r="6684" spans="11:29" x14ac:dyDescent="0.45">
      <c r="K6684"/>
      <c r="S6684"/>
      <c r="T6684"/>
      <c r="U6684"/>
      <c r="V6684"/>
      <c r="W6684"/>
      <c r="X6684"/>
      <c r="Y6684"/>
      <c r="Z6684"/>
      <c r="AA6684"/>
      <c r="AB6684"/>
      <c r="AC6684"/>
    </row>
    <row r="6685" spans="11:29" x14ac:dyDescent="0.45">
      <c r="K6685"/>
      <c r="S6685"/>
      <c r="T6685"/>
      <c r="U6685"/>
      <c r="V6685"/>
      <c r="W6685"/>
      <c r="X6685"/>
      <c r="Y6685"/>
      <c r="Z6685"/>
      <c r="AA6685"/>
      <c r="AB6685"/>
      <c r="AC6685"/>
    </row>
    <row r="6686" spans="11:29" x14ac:dyDescent="0.45">
      <c r="K6686"/>
      <c r="S6686"/>
      <c r="T6686"/>
      <c r="U6686"/>
      <c r="V6686"/>
      <c r="W6686"/>
      <c r="X6686"/>
      <c r="Y6686"/>
      <c r="Z6686"/>
      <c r="AA6686"/>
      <c r="AB6686"/>
      <c r="AC6686"/>
    </row>
    <row r="6687" spans="11:29" x14ac:dyDescent="0.45">
      <c r="K6687"/>
      <c r="S6687"/>
      <c r="T6687"/>
      <c r="U6687"/>
      <c r="V6687"/>
      <c r="W6687"/>
      <c r="X6687"/>
      <c r="Y6687"/>
      <c r="Z6687"/>
      <c r="AA6687"/>
      <c r="AB6687"/>
      <c r="AC6687"/>
    </row>
    <row r="6688" spans="11:29" x14ac:dyDescent="0.45">
      <c r="K6688"/>
      <c r="S6688"/>
      <c r="T6688"/>
      <c r="U6688"/>
      <c r="V6688"/>
      <c r="W6688"/>
      <c r="X6688"/>
      <c r="Y6688"/>
      <c r="Z6688"/>
      <c r="AA6688"/>
      <c r="AB6688"/>
      <c r="AC6688"/>
    </row>
    <row r="6689" spans="11:29" x14ac:dyDescent="0.45">
      <c r="K6689"/>
      <c r="S6689"/>
      <c r="T6689"/>
      <c r="U6689"/>
      <c r="V6689"/>
      <c r="W6689"/>
      <c r="X6689"/>
      <c r="Y6689"/>
      <c r="Z6689"/>
      <c r="AA6689"/>
      <c r="AB6689"/>
      <c r="AC6689"/>
    </row>
    <row r="6690" spans="11:29" x14ac:dyDescent="0.45">
      <c r="K6690"/>
      <c r="S6690"/>
      <c r="T6690"/>
      <c r="U6690"/>
      <c r="V6690"/>
      <c r="W6690"/>
      <c r="X6690"/>
      <c r="Y6690"/>
      <c r="Z6690"/>
      <c r="AA6690"/>
      <c r="AB6690"/>
      <c r="AC6690"/>
    </row>
    <row r="6691" spans="11:29" x14ac:dyDescent="0.45">
      <c r="K6691"/>
      <c r="S6691"/>
      <c r="T6691"/>
      <c r="U6691"/>
      <c r="V6691"/>
      <c r="W6691"/>
      <c r="X6691"/>
      <c r="Y6691"/>
      <c r="Z6691"/>
      <c r="AA6691"/>
      <c r="AB6691"/>
      <c r="AC6691"/>
    </row>
    <row r="6692" spans="11:29" x14ac:dyDescent="0.45">
      <c r="K6692"/>
      <c r="S6692"/>
      <c r="T6692"/>
      <c r="U6692"/>
      <c r="V6692"/>
      <c r="W6692"/>
      <c r="X6692"/>
      <c r="Y6692"/>
      <c r="Z6692"/>
      <c r="AA6692"/>
      <c r="AB6692"/>
      <c r="AC6692"/>
    </row>
    <row r="6693" spans="11:29" x14ac:dyDescent="0.45">
      <c r="K6693"/>
      <c r="S6693"/>
      <c r="T6693"/>
      <c r="U6693"/>
      <c r="V6693"/>
      <c r="W6693"/>
      <c r="X6693"/>
      <c r="Y6693"/>
      <c r="Z6693"/>
      <c r="AA6693"/>
      <c r="AB6693"/>
      <c r="AC6693"/>
    </row>
    <row r="6694" spans="11:29" x14ac:dyDescent="0.45">
      <c r="K6694"/>
      <c r="S6694"/>
      <c r="T6694"/>
      <c r="U6694"/>
      <c r="V6694"/>
      <c r="W6694"/>
      <c r="X6694"/>
      <c r="Y6694"/>
      <c r="Z6694"/>
      <c r="AA6694"/>
      <c r="AB6694"/>
      <c r="AC6694"/>
    </row>
    <row r="6695" spans="11:29" x14ac:dyDescent="0.45">
      <c r="K6695"/>
      <c r="S6695"/>
      <c r="T6695"/>
      <c r="U6695"/>
      <c r="V6695"/>
      <c r="W6695"/>
      <c r="X6695"/>
      <c r="Y6695"/>
      <c r="Z6695"/>
      <c r="AA6695"/>
      <c r="AB6695"/>
      <c r="AC6695"/>
    </row>
    <row r="6696" spans="11:29" x14ac:dyDescent="0.45">
      <c r="K6696"/>
      <c r="S6696"/>
      <c r="T6696"/>
      <c r="U6696"/>
      <c r="V6696"/>
      <c r="W6696"/>
      <c r="X6696"/>
      <c r="Y6696"/>
      <c r="Z6696"/>
      <c r="AA6696"/>
      <c r="AB6696"/>
      <c r="AC6696"/>
    </row>
    <row r="6697" spans="11:29" x14ac:dyDescent="0.45">
      <c r="K6697"/>
      <c r="S6697"/>
      <c r="T6697"/>
      <c r="U6697"/>
      <c r="V6697"/>
      <c r="W6697"/>
      <c r="X6697"/>
      <c r="Y6697"/>
      <c r="Z6697"/>
      <c r="AA6697"/>
      <c r="AB6697"/>
      <c r="AC6697"/>
    </row>
    <row r="6698" spans="11:29" x14ac:dyDescent="0.45">
      <c r="K6698"/>
      <c r="S6698"/>
      <c r="T6698"/>
      <c r="U6698"/>
      <c r="V6698"/>
      <c r="W6698"/>
      <c r="X6698"/>
      <c r="Y6698"/>
      <c r="Z6698"/>
      <c r="AA6698"/>
      <c r="AB6698"/>
      <c r="AC6698"/>
    </row>
    <row r="6699" spans="11:29" x14ac:dyDescent="0.45">
      <c r="K6699"/>
      <c r="S6699"/>
      <c r="T6699"/>
      <c r="U6699"/>
      <c r="V6699"/>
      <c r="W6699"/>
      <c r="X6699"/>
      <c r="Y6699"/>
      <c r="Z6699"/>
      <c r="AA6699"/>
      <c r="AB6699"/>
      <c r="AC6699"/>
    </row>
    <row r="6700" spans="11:29" x14ac:dyDescent="0.45">
      <c r="K6700"/>
      <c r="S6700"/>
      <c r="T6700"/>
      <c r="U6700"/>
      <c r="V6700"/>
      <c r="W6700"/>
      <c r="X6700"/>
      <c r="Y6700"/>
      <c r="Z6700"/>
      <c r="AA6700"/>
      <c r="AB6700"/>
      <c r="AC6700"/>
    </row>
    <row r="6701" spans="11:29" x14ac:dyDescent="0.45">
      <c r="K6701"/>
      <c r="S6701"/>
      <c r="T6701"/>
      <c r="U6701"/>
      <c r="V6701"/>
      <c r="W6701"/>
      <c r="X6701"/>
      <c r="Y6701"/>
      <c r="Z6701"/>
      <c r="AA6701"/>
      <c r="AB6701"/>
      <c r="AC6701"/>
    </row>
    <row r="6702" spans="11:29" x14ac:dyDescent="0.45">
      <c r="K6702"/>
      <c r="S6702"/>
      <c r="T6702"/>
      <c r="U6702"/>
      <c r="V6702"/>
      <c r="W6702"/>
      <c r="X6702"/>
      <c r="Y6702"/>
      <c r="Z6702"/>
      <c r="AA6702"/>
      <c r="AB6702"/>
      <c r="AC6702"/>
    </row>
    <row r="6703" spans="11:29" x14ac:dyDescent="0.45">
      <c r="K6703"/>
      <c r="S6703"/>
      <c r="T6703"/>
      <c r="U6703"/>
      <c r="V6703"/>
      <c r="W6703"/>
      <c r="X6703"/>
      <c r="Y6703"/>
      <c r="Z6703"/>
      <c r="AA6703"/>
      <c r="AB6703"/>
      <c r="AC6703"/>
    </row>
    <row r="6704" spans="11:29" x14ac:dyDescent="0.45">
      <c r="K6704"/>
      <c r="S6704"/>
      <c r="T6704"/>
      <c r="U6704"/>
      <c r="V6704"/>
      <c r="W6704"/>
      <c r="X6704"/>
      <c r="Y6704"/>
      <c r="Z6704"/>
      <c r="AA6704"/>
      <c r="AB6704"/>
      <c r="AC6704"/>
    </row>
    <row r="6705" spans="11:29" x14ac:dyDescent="0.45">
      <c r="K6705"/>
      <c r="S6705"/>
      <c r="T6705"/>
      <c r="U6705"/>
      <c r="V6705"/>
      <c r="W6705"/>
      <c r="X6705"/>
      <c r="Y6705"/>
      <c r="Z6705"/>
      <c r="AA6705"/>
      <c r="AB6705"/>
      <c r="AC6705"/>
    </row>
    <row r="6706" spans="11:29" x14ac:dyDescent="0.45">
      <c r="K6706"/>
      <c r="S6706"/>
      <c r="T6706"/>
      <c r="U6706"/>
      <c r="V6706"/>
      <c r="W6706"/>
      <c r="X6706"/>
      <c r="Y6706"/>
      <c r="Z6706"/>
      <c r="AA6706"/>
      <c r="AB6706"/>
      <c r="AC6706"/>
    </row>
    <row r="6707" spans="11:29" x14ac:dyDescent="0.45">
      <c r="K6707"/>
      <c r="S6707"/>
      <c r="T6707"/>
      <c r="U6707"/>
      <c r="V6707"/>
      <c r="W6707"/>
      <c r="X6707"/>
      <c r="Y6707"/>
      <c r="Z6707"/>
      <c r="AA6707"/>
      <c r="AB6707"/>
      <c r="AC6707"/>
    </row>
    <row r="6708" spans="11:29" x14ac:dyDescent="0.45">
      <c r="K6708"/>
      <c r="S6708"/>
      <c r="T6708"/>
      <c r="U6708"/>
      <c r="V6708"/>
      <c r="W6708"/>
      <c r="X6708"/>
      <c r="Y6708"/>
      <c r="Z6708"/>
      <c r="AA6708"/>
      <c r="AB6708"/>
      <c r="AC6708"/>
    </row>
    <row r="6709" spans="11:29" x14ac:dyDescent="0.45">
      <c r="K6709"/>
      <c r="S6709"/>
      <c r="T6709"/>
      <c r="U6709"/>
      <c r="V6709"/>
      <c r="W6709"/>
      <c r="X6709"/>
      <c r="Y6709"/>
      <c r="Z6709"/>
      <c r="AA6709"/>
      <c r="AB6709"/>
      <c r="AC6709"/>
    </row>
    <row r="6710" spans="11:29" x14ac:dyDescent="0.45">
      <c r="K6710"/>
      <c r="S6710"/>
      <c r="T6710"/>
      <c r="U6710"/>
      <c r="V6710"/>
      <c r="W6710"/>
      <c r="X6710"/>
      <c r="Y6710"/>
      <c r="Z6710"/>
      <c r="AA6710"/>
      <c r="AB6710"/>
      <c r="AC6710"/>
    </row>
    <row r="6711" spans="11:29" x14ac:dyDescent="0.45">
      <c r="K6711"/>
      <c r="S6711"/>
      <c r="T6711"/>
      <c r="U6711"/>
      <c r="V6711"/>
      <c r="W6711"/>
      <c r="X6711"/>
      <c r="Y6711"/>
      <c r="Z6711"/>
      <c r="AA6711"/>
      <c r="AB6711"/>
      <c r="AC6711"/>
    </row>
    <row r="6712" spans="11:29" x14ac:dyDescent="0.45">
      <c r="K6712"/>
      <c r="S6712"/>
      <c r="T6712"/>
      <c r="U6712"/>
      <c r="V6712"/>
      <c r="W6712"/>
      <c r="X6712"/>
      <c r="Y6712"/>
      <c r="Z6712"/>
      <c r="AA6712"/>
      <c r="AB6712"/>
      <c r="AC6712"/>
    </row>
    <row r="6713" spans="11:29" x14ac:dyDescent="0.45">
      <c r="K6713"/>
      <c r="S6713"/>
      <c r="T6713"/>
      <c r="U6713"/>
      <c r="V6713"/>
      <c r="W6713"/>
      <c r="X6713"/>
      <c r="Y6713"/>
      <c r="Z6713"/>
      <c r="AA6713"/>
      <c r="AB6713"/>
      <c r="AC6713"/>
    </row>
    <row r="6714" spans="11:29" x14ac:dyDescent="0.45">
      <c r="K6714"/>
      <c r="S6714"/>
      <c r="T6714"/>
      <c r="U6714"/>
      <c r="V6714"/>
      <c r="W6714"/>
      <c r="X6714"/>
      <c r="Y6714"/>
      <c r="Z6714"/>
      <c r="AA6714"/>
      <c r="AB6714"/>
      <c r="AC6714"/>
    </row>
    <row r="6715" spans="11:29" x14ac:dyDescent="0.45">
      <c r="K6715"/>
      <c r="S6715"/>
      <c r="T6715"/>
      <c r="U6715"/>
      <c r="V6715"/>
      <c r="W6715"/>
      <c r="X6715"/>
      <c r="Y6715"/>
      <c r="Z6715"/>
      <c r="AA6715"/>
      <c r="AB6715"/>
      <c r="AC6715"/>
    </row>
    <row r="6716" spans="11:29" x14ac:dyDescent="0.45">
      <c r="K6716"/>
      <c r="S6716"/>
      <c r="T6716"/>
      <c r="U6716"/>
      <c r="V6716"/>
      <c r="W6716"/>
      <c r="X6716"/>
      <c r="Y6716"/>
      <c r="Z6716"/>
      <c r="AA6716"/>
      <c r="AB6716"/>
      <c r="AC6716"/>
    </row>
    <row r="6717" spans="11:29" x14ac:dyDescent="0.45">
      <c r="K6717"/>
      <c r="S6717"/>
      <c r="T6717"/>
      <c r="U6717"/>
      <c r="V6717"/>
      <c r="W6717"/>
      <c r="X6717"/>
      <c r="Y6717"/>
      <c r="Z6717"/>
      <c r="AA6717"/>
      <c r="AB6717"/>
      <c r="AC6717"/>
    </row>
    <row r="6718" spans="11:29" x14ac:dyDescent="0.45">
      <c r="K6718"/>
      <c r="S6718"/>
      <c r="T6718"/>
      <c r="U6718"/>
      <c r="V6718"/>
      <c r="W6718"/>
      <c r="X6718"/>
      <c r="Y6718"/>
      <c r="Z6718"/>
      <c r="AA6718"/>
      <c r="AB6718"/>
      <c r="AC6718"/>
    </row>
    <row r="6719" spans="11:29" x14ac:dyDescent="0.45">
      <c r="K6719"/>
      <c r="S6719"/>
      <c r="T6719"/>
      <c r="U6719"/>
      <c r="V6719"/>
      <c r="W6719"/>
      <c r="X6719"/>
      <c r="Y6719"/>
      <c r="Z6719"/>
      <c r="AA6719"/>
      <c r="AB6719"/>
      <c r="AC6719"/>
    </row>
    <row r="6720" spans="11:29" x14ac:dyDescent="0.45">
      <c r="K6720"/>
      <c r="S6720"/>
      <c r="T6720"/>
      <c r="U6720"/>
      <c r="V6720"/>
      <c r="W6720"/>
      <c r="X6720"/>
      <c r="Y6720"/>
      <c r="Z6720"/>
      <c r="AA6720"/>
      <c r="AB6720"/>
      <c r="AC6720"/>
    </row>
    <row r="6721" spans="11:29" x14ac:dyDescent="0.45">
      <c r="K6721"/>
      <c r="S6721"/>
      <c r="T6721"/>
      <c r="U6721"/>
      <c r="V6721"/>
      <c r="W6721"/>
      <c r="X6721"/>
      <c r="Y6721"/>
      <c r="Z6721"/>
      <c r="AA6721"/>
      <c r="AB6721"/>
      <c r="AC6721"/>
    </row>
    <row r="6722" spans="11:29" x14ac:dyDescent="0.45">
      <c r="K6722"/>
      <c r="S6722"/>
      <c r="T6722"/>
      <c r="U6722"/>
      <c r="V6722"/>
      <c r="W6722"/>
      <c r="X6722"/>
      <c r="Y6722"/>
      <c r="Z6722"/>
      <c r="AA6722"/>
      <c r="AB6722"/>
      <c r="AC6722"/>
    </row>
    <row r="6723" spans="11:29" x14ac:dyDescent="0.45">
      <c r="K6723"/>
      <c r="S6723"/>
      <c r="T6723"/>
      <c r="U6723"/>
      <c r="V6723"/>
      <c r="W6723"/>
      <c r="X6723"/>
      <c r="Y6723"/>
      <c r="Z6723"/>
      <c r="AA6723"/>
      <c r="AB6723"/>
      <c r="AC6723"/>
    </row>
    <row r="6724" spans="11:29" x14ac:dyDescent="0.45">
      <c r="K6724"/>
      <c r="S6724"/>
      <c r="T6724"/>
      <c r="U6724"/>
      <c r="V6724"/>
      <c r="W6724"/>
      <c r="X6724"/>
      <c r="Y6724"/>
      <c r="Z6724"/>
      <c r="AA6724"/>
      <c r="AB6724"/>
      <c r="AC6724"/>
    </row>
    <row r="6725" spans="11:29" x14ac:dyDescent="0.45">
      <c r="K6725"/>
      <c r="S6725"/>
      <c r="T6725"/>
      <c r="U6725"/>
      <c r="V6725"/>
      <c r="W6725"/>
      <c r="X6725"/>
      <c r="Y6725"/>
      <c r="Z6725"/>
      <c r="AA6725"/>
      <c r="AB6725"/>
      <c r="AC6725"/>
    </row>
    <row r="6726" spans="11:29" x14ac:dyDescent="0.45">
      <c r="K6726"/>
      <c r="S6726"/>
      <c r="T6726"/>
      <c r="U6726"/>
      <c r="V6726"/>
      <c r="W6726"/>
      <c r="X6726"/>
      <c r="Y6726"/>
      <c r="Z6726"/>
      <c r="AA6726"/>
      <c r="AB6726"/>
      <c r="AC6726"/>
    </row>
    <row r="6727" spans="11:29" x14ac:dyDescent="0.45">
      <c r="K6727"/>
      <c r="S6727"/>
      <c r="T6727"/>
      <c r="U6727"/>
      <c r="V6727"/>
      <c r="W6727"/>
      <c r="X6727"/>
      <c r="Y6727"/>
      <c r="Z6727"/>
      <c r="AA6727"/>
      <c r="AB6727"/>
      <c r="AC6727"/>
    </row>
    <row r="6728" spans="11:29" x14ac:dyDescent="0.45">
      <c r="K6728"/>
      <c r="S6728"/>
      <c r="T6728"/>
      <c r="U6728"/>
      <c r="V6728"/>
      <c r="W6728"/>
      <c r="X6728"/>
      <c r="Y6728"/>
      <c r="Z6728"/>
      <c r="AA6728"/>
      <c r="AB6728"/>
      <c r="AC6728"/>
    </row>
    <row r="6729" spans="11:29" x14ac:dyDescent="0.45">
      <c r="K6729"/>
      <c r="S6729"/>
      <c r="T6729"/>
      <c r="U6729"/>
      <c r="V6729"/>
      <c r="W6729"/>
      <c r="X6729"/>
      <c r="Y6729"/>
      <c r="Z6729"/>
      <c r="AA6729"/>
      <c r="AB6729"/>
      <c r="AC6729"/>
    </row>
    <row r="6730" spans="11:29" x14ac:dyDescent="0.45">
      <c r="K6730"/>
      <c r="S6730"/>
      <c r="T6730"/>
      <c r="U6730"/>
      <c r="V6730"/>
      <c r="W6730"/>
      <c r="X6730"/>
      <c r="Y6730"/>
      <c r="Z6730"/>
      <c r="AA6730"/>
      <c r="AB6730"/>
      <c r="AC6730"/>
    </row>
    <row r="6731" spans="11:29" x14ac:dyDescent="0.45">
      <c r="K6731"/>
      <c r="S6731"/>
      <c r="T6731"/>
      <c r="U6731"/>
      <c r="V6731"/>
      <c r="W6731"/>
      <c r="X6731"/>
      <c r="Y6731"/>
      <c r="Z6731"/>
      <c r="AA6731"/>
      <c r="AB6731"/>
      <c r="AC6731"/>
    </row>
    <row r="6732" spans="11:29" x14ac:dyDescent="0.45">
      <c r="K6732"/>
      <c r="S6732"/>
      <c r="T6732"/>
      <c r="U6732"/>
      <c r="V6732"/>
      <c r="W6732"/>
      <c r="X6732"/>
      <c r="Y6732"/>
      <c r="Z6732"/>
      <c r="AA6732"/>
      <c r="AB6732"/>
      <c r="AC6732"/>
    </row>
    <row r="6733" spans="11:29" x14ac:dyDescent="0.45">
      <c r="K6733"/>
      <c r="S6733"/>
      <c r="T6733"/>
      <c r="U6733"/>
      <c r="V6733"/>
      <c r="W6733"/>
      <c r="X6733"/>
      <c r="Y6733"/>
      <c r="Z6733"/>
      <c r="AA6733"/>
      <c r="AB6733"/>
      <c r="AC6733"/>
    </row>
    <row r="6734" spans="11:29" x14ac:dyDescent="0.45">
      <c r="K6734"/>
      <c r="S6734"/>
      <c r="T6734"/>
      <c r="U6734"/>
      <c r="V6734"/>
      <c r="W6734"/>
      <c r="X6734"/>
      <c r="Y6734"/>
      <c r="Z6734"/>
      <c r="AA6734"/>
      <c r="AB6734"/>
      <c r="AC6734"/>
    </row>
    <row r="6735" spans="11:29" x14ac:dyDescent="0.45">
      <c r="K6735"/>
      <c r="S6735"/>
      <c r="T6735"/>
      <c r="U6735"/>
      <c r="V6735"/>
      <c r="W6735"/>
      <c r="X6735"/>
      <c r="Y6735"/>
      <c r="Z6735"/>
      <c r="AA6735"/>
      <c r="AB6735"/>
      <c r="AC6735"/>
    </row>
    <row r="6736" spans="11:29" x14ac:dyDescent="0.45">
      <c r="K6736"/>
      <c r="S6736"/>
      <c r="T6736"/>
      <c r="U6736"/>
      <c r="V6736"/>
      <c r="W6736"/>
      <c r="X6736"/>
      <c r="Y6736"/>
      <c r="Z6736"/>
      <c r="AA6736"/>
      <c r="AB6736"/>
      <c r="AC6736"/>
    </row>
    <row r="6737" spans="11:29" x14ac:dyDescent="0.45">
      <c r="K6737"/>
      <c r="S6737"/>
      <c r="T6737"/>
      <c r="U6737"/>
      <c r="V6737"/>
      <c r="W6737"/>
      <c r="X6737"/>
      <c r="Y6737"/>
      <c r="Z6737"/>
      <c r="AA6737"/>
      <c r="AB6737"/>
      <c r="AC6737"/>
    </row>
    <row r="6738" spans="11:29" x14ac:dyDescent="0.45">
      <c r="K6738"/>
      <c r="S6738"/>
      <c r="T6738"/>
      <c r="U6738"/>
      <c r="V6738"/>
      <c r="W6738"/>
      <c r="X6738"/>
      <c r="Y6738"/>
      <c r="Z6738"/>
      <c r="AA6738"/>
      <c r="AB6738"/>
      <c r="AC6738"/>
    </row>
    <row r="6739" spans="11:29" x14ac:dyDescent="0.45">
      <c r="K6739"/>
      <c r="S6739"/>
      <c r="T6739"/>
      <c r="U6739"/>
      <c r="V6739"/>
      <c r="W6739"/>
      <c r="X6739"/>
      <c r="Y6739"/>
      <c r="Z6739"/>
      <c r="AA6739"/>
      <c r="AB6739"/>
      <c r="AC6739"/>
    </row>
    <row r="6740" spans="11:29" x14ac:dyDescent="0.45">
      <c r="K6740"/>
      <c r="S6740"/>
      <c r="T6740"/>
      <c r="U6740"/>
      <c r="V6740"/>
      <c r="W6740"/>
      <c r="X6740"/>
      <c r="Y6740"/>
      <c r="Z6740"/>
      <c r="AA6740"/>
      <c r="AB6740"/>
      <c r="AC6740"/>
    </row>
    <row r="6741" spans="11:29" x14ac:dyDescent="0.45">
      <c r="K6741"/>
      <c r="S6741"/>
      <c r="T6741"/>
      <c r="U6741"/>
      <c r="V6741"/>
      <c r="W6741"/>
      <c r="X6741"/>
      <c r="Y6741"/>
      <c r="Z6741"/>
      <c r="AA6741"/>
      <c r="AB6741"/>
      <c r="AC6741"/>
    </row>
    <row r="6742" spans="11:29" x14ac:dyDescent="0.45">
      <c r="K6742"/>
      <c r="S6742"/>
      <c r="T6742"/>
      <c r="U6742"/>
      <c r="V6742"/>
      <c r="W6742"/>
      <c r="X6742"/>
      <c r="Y6742"/>
      <c r="Z6742"/>
      <c r="AA6742"/>
      <c r="AB6742"/>
      <c r="AC6742"/>
    </row>
    <row r="6743" spans="11:29" x14ac:dyDescent="0.45">
      <c r="K6743"/>
      <c r="S6743"/>
      <c r="T6743"/>
      <c r="U6743"/>
      <c r="V6743"/>
      <c r="W6743"/>
      <c r="X6743"/>
      <c r="Y6743"/>
      <c r="Z6743"/>
      <c r="AA6743"/>
      <c r="AB6743"/>
      <c r="AC6743"/>
    </row>
    <row r="6744" spans="11:29" x14ac:dyDescent="0.45">
      <c r="K6744"/>
      <c r="S6744"/>
      <c r="T6744"/>
      <c r="U6744"/>
      <c r="V6744"/>
      <c r="W6744"/>
      <c r="X6744"/>
      <c r="Y6744"/>
      <c r="Z6744"/>
      <c r="AA6744"/>
      <c r="AB6744"/>
      <c r="AC6744"/>
    </row>
    <row r="6745" spans="11:29" x14ac:dyDescent="0.45">
      <c r="K6745"/>
      <c r="S6745"/>
      <c r="T6745"/>
      <c r="U6745"/>
      <c r="V6745"/>
      <c r="W6745"/>
      <c r="X6745"/>
      <c r="Y6745"/>
      <c r="Z6745"/>
      <c r="AA6745"/>
      <c r="AB6745"/>
      <c r="AC6745"/>
    </row>
    <row r="6746" spans="11:29" x14ac:dyDescent="0.45">
      <c r="K6746"/>
      <c r="S6746"/>
      <c r="T6746"/>
      <c r="U6746"/>
      <c r="V6746"/>
      <c r="W6746"/>
      <c r="X6746"/>
      <c r="Y6746"/>
      <c r="Z6746"/>
      <c r="AA6746"/>
      <c r="AB6746"/>
      <c r="AC6746"/>
    </row>
    <row r="6747" spans="11:29" x14ac:dyDescent="0.45">
      <c r="K6747"/>
      <c r="S6747"/>
      <c r="T6747"/>
      <c r="U6747"/>
      <c r="V6747"/>
      <c r="W6747"/>
      <c r="X6747"/>
      <c r="Y6747"/>
      <c r="Z6747"/>
      <c r="AA6747"/>
      <c r="AB6747"/>
      <c r="AC6747"/>
    </row>
    <row r="6748" spans="11:29" x14ac:dyDescent="0.45">
      <c r="K6748"/>
      <c r="S6748"/>
      <c r="T6748"/>
      <c r="U6748"/>
      <c r="V6748"/>
      <c r="W6748"/>
      <c r="X6748"/>
      <c r="Y6748"/>
      <c r="Z6748"/>
      <c r="AA6748"/>
      <c r="AB6748"/>
      <c r="AC6748"/>
    </row>
    <row r="6749" spans="11:29" x14ac:dyDescent="0.45">
      <c r="K6749"/>
      <c r="S6749"/>
      <c r="T6749"/>
      <c r="U6749"/>
      <c r="V6749"/>
      <c r="W6749"/>
      <c r="X6749"/>
      <c r="Y6749"/>
      <c r="Z6749"/>
      <c r="AA6749"/>
      <c r="AB6749"/>
      <c r="AC6749"/>
    </row>
    <row r="6750" spans="11:29" x14ac:dyDescent="0.45">
      <c r="K6750"/>
      <c r="S6750"/>
      <c r="T6750"/>
      <c r="U6750"/>
      <c r="V6750"/>
      <c r="W6750"/>
      <c r="X6750"/>
      <c r="Y6750"/>
      <c r="Z6750"/>
      <c r="AA6750"/>
      <c r="AB6750"/>
      <c r="AC6750"/>
    </row>
    <row r="6751" spans="11:29" x14ac:dyDescent="0.45">
      <c r="K6751"/>
      <c r="S6751"/>
      <c r="T6751"/>
      <c r="U6751"/>
      <c r="V6751"/>
      <c r="W6751"/>
      <c r="X6751"/>
      <c r="Y6751"/>
      <c r="Z6751"/>
      <c r="AA6751"/>
      <c r="AB6751"/>
      <c r="AC6751"/>
    </row>
    <row r="6752" spans="11:29" x14ac:dyDescent="0.45">
      <c r="K6752"/>
      <c r="S6752"/>
      <c r="T6752"/>
      <c r="U6752"/>
      <c r="V6752"/>
      <c r="W6752"/>
      <c r="X6752"/>
      <c r="Y6752"/>
      <c r="Z6752"/>
      <c r="AA6752"/>
      <c r="AB6752"/>
      <c r="AC6752"/>
    </row>
    <row r="6753" spans="11:29" x14ac:dyDescent="0.45">
      <c r="K6753"/>
      <c r="S6753"/>
      <c r="T6753"/>
      <c r="U6753"/>
      <c r="V6753"/>
      <c r="W6753"/>
      <c r="X6753"/>
      <c r="Y6753"/>
      <c r="Z6753"/>
      <c r="AA6753"/>
      <c r="AB6753"/>
      <c r="AC6753"/>
    </row>
    <row r="6754" spans="11:29" x14ac:dyDescent="0.45">
      <c r="K6754"/>
      <c r="S6754"/>
      <c r="T6754"/>
      <c r="U6754"/>
      <c r="V6754"/>
      <c r="W6754"/>
      <c r="X6754"/>
      <c r="Y6754"/>
      <c r="Z6754"/>
      <c r="AA6754"/>
      <c r="AB6754"/>
      <c r="AC6754"/>
    </row>
    <row r="6755" spans="11:29" x14ac:dyDescent="0.45">
      <c r="K6755"/>
      <c r="S6755"/>
      <c r="T6755"/>
      <c r="U6755"/>
      <c r="V6755"/>
      <c r="W6755"/>
      <c r="X6755"/>
      <c r="Y6755"/>
      <c r="Z6755"/>
      <c r="AA6755"/>
      <c r="AB6755"/>
      <c r="AC6755"/>
    </row>
    <row r="6756" spans="11:29" x14ac:dyDescent="0.45">
      <c r="K6756"/>
      <c r="S6756"/>
      <c r="T6756"/>
      <c r="U6756"/>
      <c r="V6756"/>
      <c r="W6756"/>
      <c r="X6756"/>
      <c r="Y6756"/>
      <c r="Z6756"/>
      <c r="AA6756"/>
      <c r="AB6756"/>
      <c r="AC6756"/>
    </row>
    <row r="6757" spans="11:29" x14ac:dyDescent="0.45">
      <c r="K6757"/>
      <c r="S6757"/>
      <c r="T6757"/>
      <c r="U6757"/>
      <c r="V6757"/>
      <c r="W6757"/>
      <c r="X6757"/>
      <c r="Y6757"/>
      <c r="Z6757"/>
      <c r="AA6757"/>
      <c r="AB6757"/>
      <c r="AC6757"/>
    </row>
    <row r="6758" spans="11:29" x14ac:dyDescent="0.45">
      <c r="K6758"/>
      <c r="S6758"/>
      <c r="T6758"/>
      <c r="U6758"/>
      <c r="V6758"/>
      <c r="W6758"/>
      <c r="X6758"/>
      <c r="Y6758"/>
      <c r="Z6758"/>
      <c r="AA6758"/>
      <c r="AB6758"/>
      <c r="AC6758"/>
    </row>
    <row r="6759" spans="11:29" x14ac:dyDescent="0.45">
      <c r="K6759"/>
      <c r="S6759"/>
      <c r="T6759"/>
      <c r="U6759"/>
      <c r="V6759"/>
      <c r="W6759"/>
      <c r="X6759"/>
      <c r="Y6759"/>
      <c r="Z6759"/>
      <c r="AA6759"/>
      <c r="AB6759"/>
      <c r="AC6759"/>
    </row>
    <row r="6760" spans="11:29" x14ac:dyDescent="0.45">
      <c r="K6760"/>
      <c r="S6760"/>
      <c r="T6760"/>
      <c r="U6760"/>
      <c r="V6760"/>
      <c r="W6760"/>
      <c r="X6760"/>
      <c r="Y6760"/>
      <c r="Z6760"/>
      <c r="AA6760"/>
      <c r="AB6760"/>
      <c r="AC6760"/>
    </row>
    <row r="6761" spans="11:29" x14ac:dyDescent="0.45">
      <c r="K6761"/>
      <c r="S6761"/>
      <c r="T6761"/>
      <c r="U6761"/>
      <c r="V6761"/>
      <c r="W6761"/>
      <c r="X6761"/>
      <c r="Y6761"/>
      <c r="Z6761"/>
      <c r="AA6761"/>
      <c r="AB6761"/>
      <c r="AC6761"/>
    </row>
    <row r="6762" spans="11:29" x14ac:dyDescent="0.45">
      <c r="K6762"/>
      <c r="S6762"/>
      <c r="T6762"/>
      <c r="U6762"/>
      <c r="V6762"/>
      <c r="W6762"/>
      <c r="X6762"/>
      <c r="Y6762"/>
      <c r="Z6762"/>
      <c r="AA6762"/>
      <c r="AB6762"/>
      <c r="AC6762"/>
    </row>
    <row r="6763" spans="11:29" x14ac:dyDescent="0.45">
      <c r="K6763"/>
      <c r="S6763"/>
      <c r="T6763"/>
      <c r="U6763"/>
      <c r="V6763"/>
      <c r="W6763"/>
      <c r="X6763"/>
      <c r="Y6763"/>
      <c r="Z6763"/>
      <c r="AA6763"/>
      <c r="AB6763"/>
      <c r="AC6763"/>
    </row>
    <row r="6764" spans="11:29" x14ac:dyDescent="0.45">
      <c r="K6764"/>
      <c r="S6764"/>
      <c r="T6764"/>
      <c r="U6764"/>
      <c r="V6764"/>
      <c r="W6764"/>
      <c r="X6764"/>
      <c r="Y6764"/>
      <c r="Z6764"/>
      <c r="AA6764"/>
      <c r="AB6764"/>
      <c r="AC6764"/>
    </row>
    <row r="6765" spans="11:29" x14ac:dyDescent="0.45">
      <c r="K6765"/>
      <c r="S6765"/>
      <c r="T6765"/>
      <c r="U6765"/>
      <c r="V6765"/>
      <c r="W6765"/>
      <c r="X6765"/>
      <c r="Y6765"/>
      <c r="Z6765"/>
      <c r="AA6765"/>
      <c r="AB6765"/>
      <c r="AC6765"/>
    </row>
    <row r="6766" spans="11:29" x14ac:dyDescent="0.45">
      <c r="K6766"/>
      <c r="S6766"/>
      <c r="T6766"/>
      <c r="U6766"/>
      <c r="V6766"/>
      <c r="W6766"/>
      <c r="X6766"/>
      <c r="Y6766"/>
      <c r="Z6766"/>
      <c r="AA6766"/>
      <c r="AB6766"/>
      <c r="AC6766"/>
    </row>
    <row r="6767" spans="11:29" x14ac:dyDescent="0.45">
      <c r="K6767"/>
      <c r="S6767"/>
      <c r="T6767"/>
      <c r="U6767"/>
      <c r="V6767"/>
      <c r="W6767"/>
      <c r="X6767"/>
      <c r="Y6767"/>
      <c r="Z6767"/>
      <c r="AA6767"/>
      <c r="AB6767"/>
      <c r="AC6767"/>
    </row>
    <row r="6768" spans="11:29" x14ac:dyDescent="0.45">
      <c r="K6768"/>
      <c r="S6768"/>
      <c r="T6768"/>
      <c r="U6768"/>
      <c r="V6768"/>
      <c r="W6768"/>
      <c r="X6768"/>
      <c r="Y6768"/>
      <c r="Z6768"/>
      <c r="AA6768"/>
      <c r="AB6768"/>
      <c r="AC6768"/>
    </row>
    <row r="6769" spans="11:29" x14ac:dyDescent="0.45">
      <c r="K6769"/>
      <c r="S6769"/>
      <c r="T6769"/>
      <c r="U6769"/>
      <c r="V6769"/>
      <c r="W6769"/>
      <c r="X6769"/>
      <c r="Y6769"/>
      <c r="Z6769"/>
      <c r="AA6769"/>
      <c r="AB6769"/>
      <c r="AC6769"/>
    </row>
    <row r="6770" spans="11:29" x14ac:dyDescent="0.45">
      <c r="K6770"/>
      <c r="S6770"/>
      <c r="T6770"/>
      <c r="U6770"/>
      <c r="V6770"/>
      <c r="W6770"/>
      <c r="X6770"/>
      <c r="Y6770"/>
      <c r="Z6770"/>
      <c r="AA6770"/>
      <c r="AB6770"/>
      <c r="AC6770"/>
    </row>
    <row r="6771" spans="11:29" x14ac:dyDescent="0.45">
      <c r="K6771"/>
      <c r="S6771"/>
      <c r="T6771"/>
      <c r="U6771"/>
      <c r="V6771"/>
      <c r="W6771"/>
      <c r="X6771"/>
      <c r="Y6771"/>
      <c r="Z6771"/>
      <c r="AA6771"/>
      <c r="AB6771"/>
      <c r="AC6771"/>
    </row>
    <row r="6772" spans="11:29" x14ac:dyDescent="0.45">
      <c r="K6772"/>
      <c r="S6772"/>
      <c r="T6772"/>
      <c r="U6772"/>
      <c r="V6772"/>
      <c r="W6772"/>
      <c r="X6772"/>
      <c r="Y6772"/>
      <c r="Z6772"/>
      <c r="AA6772"/>
      <c r="AB6772"/>
      <c r="AC6772"/>
    </row>
    <row r="6773" spans="11:29" x14ac:dyDescent="0.45">
      <c r="K6773"/>
      <c r="S6773"/>
      <c r="T6773"/>
      <c r="U6773"/>
      <c r="V6773"/>
      <c r="W6773"/>
      <c r="X6773"/>
      <c r="Y6773"/>
      <c r="Z6773"/>
      <c r="AA6773"/>
      <c r="AB6773"/>
      <c r="AC6773"/>
    </row>
    <row r="6774" spans="11:29" x14ac:dyDescent="0.45">
      <c r="K6774"/>
      <c r="S6774"/>
      <c r="T6774"/>
      <c r="U6774"/>
      <c r="V6774"/>
      <c r="W6774"/>
      <c r="X6774"/>
      <c r="Y6774"/>
      <c r="Z6774"/>
      <c r="AA6774"/>
      <c r="AB6774"/>
      <c r="AC6774"/>
    </row>
    <row r="6775" spans="11:29" x14ac:dyDescent="0.45">
      <c r="K6775"/>
      <c r="S6775"/>
      <c r="T6775"/>
      <c r="U6775"/>
      <c r="V6775"/>
      <c r="W6775"/>
      <c r="X6775"/>
      <c r="Y6775"/>
      <c r="Z6775"/>
      <c r="AA6775"/>
      <c r="AB6775"/>
      <c r="AC6775"/>
    </row>
    <row r="6776" spans="11:29" x14ac:dyDescent="0.45">
      <c r="K6776"/>
      <c r="S6776"/>
      <c r="T6776"/>
      <c r="U6776"/>
      <c r="V6776"/>
      <c r="W6776"/>
      <c r="X6776"/>
      <c r="Y6776"/>
      <c r="Z6776"/>
      <c r="AA6776"/>
      <c r="AB6776"/>
      <c r="AC6776"/>
    </row>
    <row r="6777" spans="11:29" x14ac:dyDescent="0.45">
      <c r="K6777"/>
      <c r="S6777"/>
      <c r="T6777"/>
      <c r="U6777"/>
      <c r="V6777"/>
      <c r="W6777"/>
      <c r="X6777"/>
      <c r="Y6777"/>
      <c r="Z6777"/>
      <c r="AA6777"/>
      <c r="AB6777"/>
      <c r="AC6777"/>
    </row>
    <row r="6778" spans="11:29" x14ac:dyDescent="0.45">
      <c r="K6778"/>
      <c r="S6778"/>
      <c r="T6778"/>
      <c r="U6778"/>
      <c r="V6778"/>
      <c r="W6778"/>
      <c r="X6778"/>
      <c r="Y6778"/>
      <c r="Z6778"/>
      <c r="AA6778"/>
      <c r="AB6778"/>
      <c r="AC6778"/>
    </row>
    <row r="6779" spans="11:29" x14ac:dyDescent="0.45">
      <c r="K6779"/>
      <c r="S6779"/>
      <c r="T6779"/>
      <c r="U6779"/>
      <c r="V6779"/>
      <c r="W6779"/>
      <c r="X6779"/>
      <c r="Y6779"/>
      <c r="Z6779"/>
      <c r="AA6779"/>
      <c r="AB6779"/>
      <c r="AC6779"/>
    </row>
    <row r="6780" spans="11:29" x14ac:dyDescent="0.45">
      <c r="K6780"/>
      <c r="S6780"/>
      <c r="T6780"/>
      <c r="U6780"/>
      <c r="V6780"/>
      <c r="W6780"/>
      <c r="X6780"/>
      <c r="Y6780"/>
      <c r="Z6780"/>
      <c r="AA6780"/>
      <c r="AB6780"/>
      <c r="AC6780"/>
    </row>
    <row r="6781" spans="11:29" x14ac:dyDescent="0.45">
      <c r="K6781"/>
      <c r="S6781"/>
      <c r="T6781"/>
      <c r="U6781"/>
      <c r="V6781"/>
      <c r="W6781"/>
      <c r="X6781"/>
      <c r="Y6781"/>
      <c r="Z6781"/>
      <c r="AA6781"/>
      <c r="AB6781"/>
      <c r="AC6781"/>
    </row>
    <row r="6782" spans="11:29" x14ac:dyDescent="0.45">
      <c r="K6782"/>
      <c r="S6782"/>
      <c r="T6782"/>
      <c r="U6782"/>
      <c r="V6782"/>
      <c r="W6782"/>
      <c r="X6782"/>
      <c r="Y6782"/>
      <c r="Z6782"/>
      <c r="AA6782"/>
      <c r="AB6782"/>
      <c r="AC6782"/>
    </row>
    <row r="6783" spans="11:29" x14ac:dyDescent="0.45">
      <c r="K6783"/>
      <c r="S6783"/>
      <c r="T6783"/>
      <c r="U6783"/>
      <c r="V6783"/>
      <c r="W6783"/>
      <c r="X6783"/>
      <c r="Y6783"/>
      <c r="Z6783"/>
      <c r="AA6783"/>
      <c r="AB6783"/>
      <c r="AC6783"/>
    </row>
    <row r="6784" spans="11:29" x14ac:dyDescent="0.45">
      <c r="K6784"/>
      <c r="S6784"/>
      <c r="T6784"/>
      <c r="U6784"/>
      <c r="V6784"/>
      <c r="W6784"/>
      <c r="X6784"/>
      <c r="Y6784"/>
      <c r="Z6784"/>
      <c r="AA6784"/>
      <c r="AB6784"/>
      <c r="AC6784"/>
    </row>
    <row r="6785" spans="11:29" x14ac:dyDescent="0.45">
      <c r="K6785"/>
      <c r="S6785"/>
      <c r="T6785"/>
      <c r="U6785"/>
      <c r="V6785"/>
      <c r="W6785"/>
      <c r="X6785"/>
      <c r="Y6785"/>
      <c r="Z6785"/>
      <c r="AA6785"/>
      <c r="AB6785"/>
      <c r="AC6785"/>
    </row>
    <row r="6786" spans="11:29" x14ac:dyDescent="0.45">
      <c r="K6786"/>
      <c r="S6786"/>
      <c r="T6786"/>
      <c r="U6786"/>
      <c r="V6786"/>
      <c r="W6786"/>
      <c r="X6786"/>
      <c r="Y6786"/>
      <c r="Z6786"/>
      <c r="AA6786"/>
      <c r="AB6786"/>
      <c r="AC6786"/>
    </row>
    <row r="6787" spans="11:29" x14ac:dyDescent="0.45">
      <c r="K6787"/>
      <c r="S6787"/>
      <c r="T6787"/>
      <c r="U6787"/>
      <c r="V6787"/>
      <c r="W6787"/>
      <c r="X6787"/>
      <c r="Y6787"/>
      <c r="Z6787"/>
      <c r="AA6787"/>
      <c r="AB6787"/>
      <c r="AC6787"/>
    </row>
    <row r="6788" spans="11:29" x14ac:dyDescent="0.45">
      <c r="K6788"/>
      <c r="S6788"/>
      <c r="T6788"/>
      <c r="U6788"/>
      <c r="V6788"/>
      <c r="W6788"/>
      <c r="X6788"/>
      <c r="Y6788"/>
      <c r="Z6788"/>
      <c r="AA6788"/>
      <c r="AB6788"/>
      <c r="AC6788"/>
    </row>
    <row r="6789" spans="11:29" x14ac:dyDescent="0.45">
      <c r="K6789"/>
      <c r="S6789"/>
      <c r="T6789"/>
      <c r="U6789"/>
      <c r="V6789"/>
      <c r="W6789"/>
      <c r="X6789"/>
      <c r="Y6789"/>
      <c r="Z6789"/>
      <c r="AA6789"/>
      <c r="AB6789"/>
      <c r="AC6789"/>
    </row>
    <row r="6790" spans="11:29" x14ac:dyDescent="0.45">
      <c r="K6790"/>
      <c r="S6790"/>
      <c r="T6790"/>
      <c r="U6790"/>
      <c r="V6790"/>
      <c r="W6790"/>
      <c r="X6790"/>
      <c r="Y6790"/>
      <c r="Z6790"/>
      <c r="AA6790"/>
      <c r="AB6790"/>
      <c r="AC6790"/>
    </row>
    <row r="6791" spans="11:29" x14ac:dyDescent="0.45">
      <c r="K6791"/>
      <c r="S6791"/>
      <c r="T6791"/>
      <c r="U6791"/>
      <c r="V6791"/>
      <c r="W6791"/>
      <c r="X6791"/>
      <c r="Y6791"/>
      <c r="Z6791"/>
      <c r="AA6791"/>
      <c r="AB6791"/>
      <c r="AC6791"/>
    </row>
    <row r="6792" spans="11:29" x14ac:dyDescent="0.45">
      <c r="K6792"/>
      <c r="S6792"/>
      <c r="T6792"/>
      <c r="U6792"/>
      <c r="V6792"/>
      <c r="W6792"/>
      <c r="X6792"/>
      <c r="Y6792"/>
      <c r="Z6792"/>
      <c r="AA6792"/>
      <c r="AB6792"/>
      <c r="AC6792"/>
    </row>
    <row r="6793" spans="11:29" x14ac:dyDescent="0.45">
      <c r="K6793"/>
      <c r="S6793"/>
      <c r="T6793"/>
      <c r="U6793"/>
      <c r="V6793"/>
      <c r="W6793"/>
      <c r="X6793"/>
      <c r="Y6793"/>
      <c r="Z6793"/>
      <c r="AA6793"/>
      <c r="AB6793"/>
      <c r="AC6793"/>
    </row>
    <row r="6794" spans="11:29" x14ac:dyDescent="0.45">
      <c r="K6794"/>
      <c r="S6794"/>
      <c r="T6794"/>
      <c r="U6794"/>
      <c r="V6794"/>
      <c r="W6794"/>
      <c r="X6794"/>
      <c r="Y6794"/>
      <c r="Z6794"/>
      <c r="AA6794"/>
      <c r="AB6794"/>
      <c r="AC6794"/>
    </row>
    <row r="6795" spans="11:29" x14ac:dyDescent="0.45">
      <c r="K6795"/>
      <c r="S6795"/>
      <c r="T6795"/>
      <c r="U6795"/>
      <c r="V6795"/>
      <c r="W6795"/>
      <c r="X6795"/>
      <c r="Y6795"/>
      <c r="Z6795"/>
      <c r="AA6795"/>
      <c r="AB6795"/>
      <c r="AC6795"/>
    </row>
    <row r="6796" spans="11:29" x14ac:dyDescent="0.45">
      <c r="K6796"/>
      <c r="S6796"/>
      <c r="T6796"/>
      <c r="U6796"/>
      <c r="V6796"/>
      <c r="W6796"/>
      <c r="X6796"/>
      <c r="Y6796"/>
      <c r="Z6796"/>
      <c r="AA6796"/>
      <c r="AB6796"/>
      <c r="AC6796"/>
    </row>
    <row r="6797" spans="11:29" x14ac:dyDescent="0.45">
      <c r="K6797"/>
      <c r="S6797"/>
      <c r="T6797"/>
      <c r="U6797"/>
      <c r="V6797"/>
      <c r="W6797"/>
      <c r="X6797"/>
      <c r="Y6797"/>
      <c r="Z6797"/>
      <c r="AA6797"/>
      <c r="AB6797"/>
      <c r="AC6797"/>
    </row>
    <row r="6798" spans="11:29" x14ac:dyDescent="0.45">
      <c r="K6798"/>
      <c r="S6798"/>
      <c r="T6798"/>
      <c r="U6798"/>
      <c r="V6798"/>
      <c r="W6798"/>
      <c r="X6798"/>
      <c r="Y6798"/>
      <c r="Z6798"/>
      <c r="AA6798"/>
      <c r="AB6798"/>
      <c r="AC6798"/>
    </row>
    <row r="6799" spans="11:29" x14ac:dyDescent="0.45">
      <c r="K6799"/>
      <c r="S6799"/>
      <c r="T6799"/>
      <c r="U6799"/>
      <c r="V6799"/>
      <c r="W6799"/>
      <c r="X6799"/>
      <c r="Y6799"/>
      <c r="Z6799"/>
      <c r="AA6799"/>
      <c r="AB6799"/>
      <c r="AC6799"/>
    </row>
    <row r="6800" spans="11:29" x14ac:dyDescent="0.45">
      <c r="K6800"/>
      <c r="S6800"/>
      <c r="T6800"/>
      <c r="U6800"/>
      <c r="V6800"/>
      <c r="W6800"/>
      <c r="X6800"/>
      <c r="Y6800"/>
      <c r="Z6800"/>
      <c r="AA6800"/>
      <c r="AB6800"/>
      <c r="AC6800"/>
    </row>
    <row r="6801" spans="11:29" x14ac:dyDescent="0.45">
      <c r="K6801"/>
      <c r="S6801"/>
      <c r="T6801"/>
      <c r="U6801"/>
      <c r="V6801"/>
      <c r="W6801"/>
      <c r="X6801"/>
      <c r="Y6801"/>
      <c r="Z6801"/>
      <c r="AA6801"/>
      <c r="AB6801"/>
      <c r="AC6801"/>
    </row>
    <row r="6802" spans="11:29" x14ac:dyDescent="0.45">
      <c r="K6802"/>
      <c r="S6802"/>
      <c r="T6802"/>
      <c r="U6802"/>
      <c r="V6802"/>
      <c r="W6802"/>
      <c r="X6802"/>
      <c r="Y6802"/>
      <c r="Z6802"/>
      <c r="AA6802"/>
      <c r="AB6802"/>
      <c r="AC6802"/>
    </row>
    <row r="6803" spans="11:29" x14ac:dyDescent="0.45">
      <c r="K6803"/>
      <c r="S6803"/>
      <c r="T6803"/>
      <c r="U6803"/>
      <c r="V6803"/>
      <c r="W6803"/>
      <c r="X6803"/>
      <c r="Y6803"/>
      <c r="Z6803"/>
      <c r="AA6803"/>
      <c r="AB6803"/>
      <c r="AC6803"/>
    </row>
    <row r="6804" spans="11:29" x14ac:dyDescent="0.45">
      <c r="K6804"/>
      <c r="S6804"/>
      <c r="T6804"/>
      <c r="U6804"/>
      <c r="V6804"/>
      <c r="W6804"/>
      <c r="X6804"/>
      <c r="Y6804"/>
      <c r="Z6804"/>
      <c r="AA6804"/>
      <c r="AB6804"/>
      <c r="AC6804"/>
    </row>
    <row r="6805" spans="11:29" x14ac:dyDescent="0.45">
      <c r="K6805"/>
      <c r="S6805"/>
      <c r="T6805"/>
      <c r="U6805"/>
      <c r="V6805"/>
      <c r="W6805"/>
      <c r="X6805"/>
      <c r="Y6805"/>
      <c r="Z6805"/>
      <c r="AA6805"/>
      <c r="AB6805"/>
      <c r="AC6805"/>
    </row>
    <row r="6806" spans="11:29" x14ac:dyDescent="0.45">
      <c r="K6806"/>
      <c r="S6806"/>
      <c r="T6806"/>
      <c r="U6806"/>
      <c r="V6806"/>
      <c r="W6806"/>
      <c r="X6806"/>
      <c r="Y6806"/>
      <c r="Z6806"/>
      <c r="AA6806"/>
      <c r="AB6806"/>
      <c r="AC6806"/>
    </row>
    <row r="6807" spans="11:29" x14ac:dyDescent="0.45">
      <c r="K6807"/>
      <c r="S6807"/>
      <c r="T6807"/>
      <c r="U6807"/>
      <c r="V6807"/>
      <c r="W6807"/>
      <c r="X6807"/>
      <c r="Y6807"/>
      <c r="Z6807"/>
      <c r="AA6807"/>
      <c r="AB6807"/>
      <c r="AC6807"/>
    </row>
    <row r="6808" spans="11:29" x14ac:dyDescent="0.45">
      <c r="K6808"/>
      <c r="S6808"/>
      <c r="T6808"/>
      <c r="U6808"/>
      <c r="V6808"/>
      <c r="W6808"/>
      <c r="X6808"/>
      <c r="Y6808"/>
      <c r="Z6808"/>
      <c r="AA6808"/>
      <c r="AB6808"/>
      <c r="AC6808"/>
    </row>
    <row r="6809" spans="11:29" x14ac:dyDescent="0.45">
      <c r="K6809"/>
      <c r="S6809"/>
      <c r="T6809"/>
      <c r="U6809"/>
      <c r="V6809"/>
      <c r="W6809"/>
      <c r="X6809"/>
      <c r="Y6809"/>
      <c r="Z6809"/>
      <c r="AA6809"/>
      <c r="AB6809"/>
      <c r="AC6809"/>
    </row>
    <row r="6810" spans="11:29" x14ac:dyDescent="0.45">
      <c r="K6810"/>
      <c r="S6810"/>
      <c r="T6810"/>
      <c r="U6810"/>
      <c r="V6810"/>
      <c r="W6810"/>
      <c r="X6810"/>
      <c r="Y6810"/>
      <c r="Z6810"/>
      <c r="AA6810"/>
      <c r="AB6810"/>
      <c r="AC6810"/>
    </row>
    <row r="6811" spans="11:29" x14ac:dyDescent="0.45">
      <c r="K6811"/>
      <c r="S6811"/>
      <c r="T6811"/>
      <c r="U6811"/>
      <c r="V6811"/>
      <c r="W6811"/>
      <c r="X6811"/>
      <c r="Y6811"/>
      <c r="Z6811"/>
      <c r="AA6811"/>
      <c r="AB6811"/>
      <c r="AC6811"/>
    </row>
    <row r="6812" spans="11:29" x14ac:dyDescent="0.45">
      <c r="K6812"/>
      <c r="S6812"/>
      <c r="T6812"/>
      <c r="U6812"/>
      <c r="V6812"/>
      <c r="W6812"/>
      <c r="X6812"/>
      <c r="Y6812"/>
      <c r="Z6812"/>
      <c r="AA6812"/>
      <c r="AB6812"/>
      <c r="AC6812"/>
    </row>
    <row r="6813" spans="11:29" x14ac:dyDescent="0.45">
      <c r="K6813"/>
      <c r="S6813"/>
      <c r="T6813"/>
      <c r="U6813"/>
      <c r="V6813"/>
      <c r="W6813"/>
      <c r="X6813"/>
      <c r="Y6813"/>
      <c r="Z6813"/>
      <c r="AA6813"/>
      <c r="AB6813"/>
      <c r="AC6813"/>
    </row>
    <row r="6814" spans="11:29" x14ac:dyDescent="0.45">
      <c r="K6814"/>
      <c r="S6814"/>
      <c r="T6814"/>
      <c r="U6814"/>
      <c r="V6814"/>
      <c r="W6814"/>
      <c r="X6814"/>
      <c r="Y6814"/>
      <c r="Z6814"/>
      <c r="AA6814"/>
      <c r="AB6814"/>
      <c r="AC6814"/>
    </row>
    <row r="6815" spans="11:29" x14ac:dyDescent="0.45">
      <c r="K6815"/>
      <c r="S6815"/>
      <c r="T6815"/>
      <c r="U6815"/>
      <c r="V6815"/>
      <c r="W6815"/>
      <c r="X6815"/>
      <c r="Y6815"/>
      <c r="Z6815"/>
      <c r="AA6815"/>
      <c r="AB6815"/>
      <c r="AC6815"/>
    </row>
    <row r="6816" spans="11:29" x14ac:dyDescent="0.45">
      <c r="K6816"/>
      <c r="S6816"/>
      <c r="T6816"/>
      <c r="U6816"/>
      <c r="V6816"/>
      <c r="W6816"/>
      <c r="X6816"/>
      <c r="Y6816"/>
      <c r="Z6816"/>
      <c r="AA6816"/>
      <c r="AB6816"/>
      <c r="AC6816"/>
    </row>
    <row r="6817" spans="11:29" x14ac:dyDescent="0.45">
      <c r="K6817"/>
      <c r="S6817"/>
      <c r="T6817"/>
      <c r="U6817"/>
      <c r="V6817"/>
      <c r="W6817"/>
      <c r="X6817"/>
      <c r="Y6817"/>
      <c r="Z6817"/>
      <c r="AA6817"/>
      <c r="AB6817"/>
      <c r="AC6817"/>
    </row>
    <row r="6818" spans="11:29" x14ac:dyDescent="0.45">
      <c r="K6818"/>
      <c r="S6818"/>
      <c r="T6818"/>
      <c r="U6818"/>
      <c r="V6818"/>
      <c r="W6818"/>
      <c r="X6818"/>
      <c r="Y6818"/>
      <c r="Z6818"/>
      <c r="AA6818"/>
      <c r="AB6818"/>
      <c r="AC6818"/>
    </row>
    <row r="6819" spans="11:29" x14ac:dyDescent="0.45">
      <c r="K6819"/>
      <c r="S6819"/>
      <c r="T6819"/>
      <c r="U6819"/>
      <c r="V6819"/>
      <c r="W6819"/>
      <c r="X6819"/>
      <c r="Y6819"/>
      <c r="Z6819"/>
      <c r="AA6819"/>
      <c r="AB6819"/>
      <c r="AC6819"/>
    </row>
    <row r="6820" spans="11:29" x14ac:dyDescent="0.45">
      <c r="K6820"/>
      <c r="S6820"/>
      <c r="T6820"/>
      <c r="U6820"/>
      <c r="V6820"/>
      <c r="W6820"/>
      <c r="X6820"/>
      <c r="Y6820"/>
      <c r="Z6820"/>
      <c r="AA6820"/>
      <c r="AB6820"/>
      <c r="AC6820"/>
    </row>
    <row r="6821" spans="11:29" x14ac:dyDescent="0.45">
      <c r="K6821"/>
      <c r="S6821"/>
      <c r="T6821"/>
      <c r="U6821"/>
      <c r="V6821"/>
      <c r="W6821"/>
      <c r="X6821"/>
      <c r="Y6821"/>
      <c r="Z6821"/>
      <c r="AA6821"/>
      <c r="AB6821"/>
      <c r="AC6821"/>
    </row>
    <row r="6822" spans="11:29" x14ac:dyDescent="0.45">
      <c r="K6822"/>
      <c r="S6822"/>
      <c r="T6822"/>
      <c r="U6822"/>
      <c r="V6822"/>
      <c r="W6822"/>
      <c r="X6822"/>
      <c r="Y6822"/>
      <c r="Z6822"/>
      <c r="AA6822"/>
      <c r="AB6822"/>
      <c r="AC6822"/>
    </row>
    <row r="6823" spans="11:29" x14ac:dyDescent="0.45">
      <c r="K6823"/>
      <c r="S6823"/>
      <c r="T6823"/>
      <c r="U6823"/>
      <c r="V6823"/>
      <c r="W6823"/>
      <c r="X6823"/>
      <c r="Y6823"/>
      <c r="Z6823"/>
      <c r="AA6823"/>
      <c r="AB6823"/>
      <c r="AC6823"/>
    </row>
    <row r="6824" spans="11:29" x14ac:dyDescent="0.45">
      <c r="K6824"/>
      <c r="S6824"/>
      <c r="T6824"/>
      <c r="U6824"/>
      <c r="V6824"/>
      <c r="W6824"/>
      <c r="X6824"/>
      <c r="Y6824"/>
      <c r="Z6824"/>
      <c r="AA6824"/>
      <c r="AB6824"/>
      <c r="AC6824"/>
    </row>
    <row r="6825" spans="11:29" x14ac:dyDescent="0.45">
      <c r="K6825"/>
      <c r="S6825"/>
      <c r="T6825"/>
      <c r="U6825"/>
      <c r="V6825"/>
      <c r="W6825"/>
      <c r="X6825"/>
      <c r="Y6825"/>
      <c r="Z6825"/>
      <c r="AA6825"/>
      <c r="AB6825"/>
      <c r="AC6825"/>
    </row>
    <row r="6826" spans="11:29" x14ac:dyDescent="0.45">
      <c r="K6826"/>
      <c r="S6826"/>
      <c r="T6826"/>
      <c r="U6826"/>
      <c r="V6826"/>
      <c r="W6826"/>
      <c r="X6826"/>
      <c r="Y6826"/>
      <c r="Z6826"/>
      <c r="AA6826"/>
      <c r="AB6826"/>
      <c r="AC6826"/>
    </row>
    <row r="6827" spans="11:29" x14ac:dyDescent="0.45">
      <c r="K6827"/>
      <c r="S6827"/>
      <c r="T6827"/>
      <c r="U6827"/>
      <c r="V6827"/>
      <c r="W6827"/>
      <c r="X6827"/>
      <c r="Y6827"/>
      <c r="Z6827"/>
      <c r="AA6827"/>
      <c r="AB6827"/>
      <c r="AC6827"/>
    </row>
    <row r="6828" spans="11:29" x14ac:dyDescent="0.45">
      <c r="K6828"/>
      <c r="S6828"/>
      <c r="T6828"/>
      <c r="U6828"/>
      <c r="V6828"/>
      <c r="W6828"/>
      <c r="X6828"/>
      <c r="Y6828"/>
      <c r="Z6828"/>
      <c r="AA6828"/>
      <c r="AB6828"/>
      <c r="AC6828"/>
    </row>
    <row r="6829" spans="11:29" x14ac:dyDescent="0.45">
      <c r="K6829"/>
      <c r="S6829"/>
      <c r="T6829"/>
      <c r="U6829"/>
      <c r="V6829"/>
      <c r="W6829"/>
      <c r="X6829"/>
      <c r="Y6829"/>
      <c r="Z6829"/>
      <c r="AA6829"/>
      <c r="AB6829"/>
      <c r="AC6829"/>
    </row>
    <row r="6830" spans="11:29" x14ac:dyDescent="0.45">
      <c r="K6830"/>
      <c r="S6830"/>
      <c r="T6830"/>
      <c r="U6830"/>
      <c r="V6830"/>
      <c r="W6830"/>
      <c r="X6830"/>
      <c r="Y6830"/>
      <c r="Z6830"/>
      <c r="AA6830"/>
      <c r="AB6830"/>
      <c r="AC6830"/>
    </row>
    <row r="6831" spans="11:29" x14ac:dyDescent="0.45">
      <c r="K6831"/>
      <c r="S6831"/>
      <c r="T6831"/>
      <c r="U6831"/>
      <c r="V6831"/>
      <c r="W6831"/>
      <c r="X6831"/>
      <c r="Y6831"/>
      <c r="Z6831"/>
      <c r="AA6831"/>
      <c r="AB6831"/>
      <c r="AC6831"/>
    </row>
    <row r="6832" spans="11:29" x14ac:dyDescent="0.45">
      <c r="K6832"/>
      <c r="S6832"/>
      <c r="T6832"/>
      <c r="U6832"/>
      <c r="V6832"/>
      <c r="W6832"/>
      <c r="X6832"/>
      <c r="Y6832"/>
      <c r="Z6832"/>
      <c r="AA6832"/>
      <c r="AB6832"/>
      <c r="AC6832"/>
    </row>
    <row r="6833" spans="11:29" x14ac:dyDescent="0.45">
      <c r="K6833"/>
      <c r="S6833"/>
      <c r="T6833"/>
      <c r="U6833"/>
      <c r="V6833"/>
      <c r="W6833"/>
      <c r="X6833"/>
      <c r="Y6833"/>
      <c r="Z6833"/>
      <c r="AA6833"/>
      <c r="AB6833"/>
      <c r="AC6833"/>
    </row>
    <row r="6834" spans="11:29" x14ac:dyDescent="0.45">
      <c r="K6834"/>
      <c r="S6834"/>
      <c r="T6834"/>
      <c r="U6834"/>
      <c r="V6834"/>
      <c r="W6834"/>
      <c r="X6834"/>
      <c r="Y6834"/>
      <c r="Z6834"/>
      <c r="AA6834"/>
      <c r="AB6834"/>
      <c r="AC6834"/>
    </row>
    <row r="6835" spans="11:29" x14ac:dyDescent="0.45">
      <c r="K6835"/>
      <c r="S6835"/>
      <c r="T6835"/>
      <c r="U6835"/>
      <c r="V6835"/>
      <c r="W6835"/>
      <c r="X6835"/>
      <c r="Y6835"/>
      <c r="Z6835"/>
      <c r="AA6835"/>
      <c r="AB6835"/>
      <c r="AC6835"/>
    </row>
    <row r="6836" spans="11:29" x14ac:dyDescent="0.45">
      <c r="K6836"/>
      <c r="S6836"/>
      <c r="T6836"/>
      <c r="U6836"/>
      <c r="V6836"/>
      <c r="W6836"/>
      <c r="X6836"/>
      <c r="Y6836"/>
      <c r="Z6836"/>
      <c r="AA6836"/>
      <c r="AB6836"/>
      <c r="AC6836"/>
    </row>
    <row r="6837" spans="11:29" x14ac:dyDescent="0.45">
      <c r="K6837"/>
      <c r="S6837"/>
      <c r="T6837"/>
      <c r="U6837"/>
      <c r="V6837"/>
      <c r="W6837"/>
      <c r="X6837"/>
      <c r="Y6837"/>
      <c r="Z6837"/>
      <c r="AA6837"/>
      <c r="AB6837"/>
      <c r="AC6837"/>
    </row>
    <row r="6838" spans="11:29" x14ac:dyDescent="0.45">
      <c r="K6838"/>
      <c r="S6838"/>
      <c r="T6838"/>
      <c r="U6838"/>
      <c r="V6838"/>
      <c r="W6838"/>
      <c r="X6838"/>
      <c r="Y6838"/>
      <c r="Z6838"/>
      <c r="AA6838"/>
      <c r="AB6838"/>
      <c r="AC6838"/>
    </row>
    <row r="6839" spans="11:29" x14ac:dyDescent="0.45">
      <c r="K6839"/>
      <c r="S6839"/>
      <c r="T6839"/>
      <c r="U6839"/>
      <c r="V6839"/>
      <c r="W6839"/>
      <c r="X6839"/>
      <c r="Y6839"/>
      <c r="Z6839"/>
      <c r="AA6839"/>
      <c r="AB6839"/>
      <c r="AC6839"/>
    </row>
    <row r="6840" spans="11:29" x14ac:dyDescent="0.45">
      <c r="K6840"/>
      <c r="S6840"/>
      <c r="T6840"/>
      <c r="U6840"/>
      <c r="V6840"/>
      <c r="W6840"/>
      <c r="X6840"/>
      <c r="Y6840"/>
      <c r="Z6840"/>
      <c r="AA6840"/>
      <c r="AB6840"/>
      <c r="AC6840"/>
    </row>
    <row r="6841" spans="11:29" x14ac:dyDescent="0.45">
      <c r="K6841"/>
      <c r="S6841"/>
      <c r="T6841"/>
      <c r="U6841"/>
      <c r="V6841"/>
      <c r="W6841"/>
      <c r="X6841"/>
      <c r="Y6841"/>
      <c r="Z6841"/>
      <c r="AA6841"/>
      <c r="AB6841"/>
      <c r="AC6841"/>
    </row>
    <row r="6842" spans="11:29" x14ac:dyDescent="0.45">
      <c r="K6842"/>
      <c r="S6842"/>
      <c r="T6842"/>
      <c r="U6842"/>
      <c r="V6842"/>
      <c r="W6842"/>
      <c r="X6842"/>
      <c r="Y6842"/>
      <c r="Z6842"/>
      <c r="AA6842"/>
      <c r="AB6842"/>
      <c r="AC6842"/>
    </row>
    <row r="6843" spans="11:29" x14ac:dyDescent="0.45">
      <c r="K6843"/>
      <c r="S6843"/>
      <c r="T6843"/>
      <c r="U6843"/>
      <c r="V6843"/>
      <c r="W6843"/>
      <c r="X6843"/>
      <c r="Y6843"/>
      <c r="Z6843"/>
      <c r="AA6843"/>
      <c r="AB6843"/>
      <c r="AC6843"/>
    </row>
    <row r="6844" spans="11:29" x14ac:dyDescent="0.45">
      <c r="K6844"/>
      <c r="S6844"/>
      <c r="T6844"/>
      <c r="U6844"/>
      <c r="V6844"/>
      <c r="W6844"/>
      <c r="X6844"/>
      <c r="Y6844"/>
      <c r="Z6844"/>
      <c r="AA6844"/>
      <c r="AB6844"/>
      <c r="AC6844"/>
    </row>
    <row r="6845" spans="11:29" x14ac:dyDescent="0.45">
      <c r="K6845"/>
      <c r="S6845"/>
      <c r="T6845"/>
      <c r="U6845"/>
      <c r="V6845"/>
      <c r="W6845"/>
      <c r="X6845"/>
      <c r="Y6845"/>
      <c r="Z6845"/>
      <c r="AA6845"/>
      <c r="AB6845"/>
      <c r="AC6845"/>
    </row>
    <row r="6846" spans="11:29" x14ac:dyDescent="0.45">
      <c r="K6846"/>
      <c r="S6846"/>
      <c r="T6846"/>
      <c r="U6846"/>
      <c r="V6846"/>
      <c r="W6846"/>
      <c r="X6846"/>
      <c r="Y6846"/>
      <c r="Z6846"/>
      <c r="AA6846"/>
      <c r="AB6846"/>
      <c r="AC6846"/>
    </row>
    <row r="6847" spans="11:29" x14ac:dyDescent="0.45">
      <c r="K6847"/>
      <c r="S6847"/>
      <c r="T6847"/>
      <c r="U6847"/>
      <c r="V6847"/>
      <c r="W6847"/>
      <c r="X6847"/>
      <c r="Y6847"/>
      <c r="Z6847"/>
      <c r="AA6847"/>
      <c r="AB6847"/>
      <c r="AC6847"/>
    </row>
    <row r="6848" spans="11:29" x14ac:dyDescent="0.45">
      <c r="K6848"/>
      <c r="S6848"/>
      <c r="T6848"/>
      <c r="U6848"/>
      <c r="V6848"/>
      <c r="W6848"/>
      <c r="X6848"/>
      <c r="Y6848"/>
      <c r="Z6848"/>
      <c r="AA6848"/>
      <c r="AB6848"/>
      <c r="AC6848"/>
    </row>
    <row r="6849" spans="11:29" x14ac:dyDescent="0.45">
      <c r="K6849"/>
      <c r="S6849"/>
      <c r="T6849"/>
      <c r="U6849"/>
      <c r="V6849"/>
      <c r="W6849"/>
      <c r="X6849"/>
      <c r="Y6849"/>
      <c r="Z6849"/>
      <c r="AA6849"/>
      <c r="AB6849"/>
      <c r="AC6849"/>
    </row>
    <row r="6850" spans="11:29" x14ac:dyDescent="0.45">
      <c r="K6850"/>
      <c r="S6850"/>
      <c r="T6850"/>
      <c r="U6850"/>
      <c r="V6850"/>
      <c r="W6850"/>
      <c r="X6850"/>
      <c r="Y6850"/>
      <c r="Z6850"/>
      <c r="AA6850"/>
      <c r="AB6850"/>
      <c r="AC6850"/>
    </row>
    <row r="6851" spans="11:29" x14ac:dyDescent="0.45">
      <c r="K6851"/>
      <c r="S6851"/>
      <c r="T6851"/>
      <c r="U6851"/>
      <c r="V6851"/>
      <c r="W6851"/>
      <c r="X6851"/>
      <c r="Y6851"/>
      <c r="Z6851"/>
      <c r="AA6851"/>
      <c r="AB6851"/>
      <c r="AC6851"/>
    </row>
    <row r="6852" spans="11:29" x14ac:dyDescent="0.45">
      <c r="K6852"/>
      <c r="S6852"/>
      <c r="T6852"/>
      <c r="U6852"/>
      <c r="V6852"/>
      <c r="W6852"/>
      <c r="X6852"/>
      <c r="Y6852"/>
      <c r="Z6852"/>
      <c r="AA6852"/>
      <c r="AB6852"/>
      <c r="AC6852"/>
    </row>
    <row r="6853" spans="11:29" x14ac:dyDescent="0.45">
      <c r="K6853"/>
      <c r="S6853"/>
      <c r="T6853"/>
      <c r="U6853"/>
      <c r="V6853"/>
      <c r="W6853"/>
      <c r="X6853"/>
      <c r="Y6853"/>
      <c r="Z6853"/>
      <c r="AA6853"/>
      <c r="AB6853"/>
      <c r="AC6853"/>
    </row>
    <row r="6854" spans="11:29" x14ac:dyDescent="0.45">
      <c r="K6854"/>
      <c r="S6854"/>
      <c r="T6854"/>
      <c r="U6854"/>
      <c r="V6854"/>
      <c r="W6854"/>
      <c r="X6854"/>
      <c r="Y6854"/>
      <c r="Z6854"/>
      <c r="AA6854"/>
      <c r="AB6854"/>
      <c r="AC6854"/>
    </row>
    <row r="6855" spans="11:29" x14ac:dyDescent="0.45">
      <c r="K6855"/>
      <c r="S6855"/>
      <c r="T6855"/>
      <c r="U6855"/>
      <c r="V6855"/>
      <c r="W6855"/>
      <c r="X6855"/>
      <c r="Y6855"/>
      <c r="Z6855"/>
      <c r="AA6855"/>
      <c r="AB6855"/>
      <c r="AC6855"/>
    </row>
    <row r="6856" spans="11:29" x14ac:dyDescent="0.45">
      <c r="K6856"/>
      <c r="S6856"/>
      <c r="T6856"/>
      <c r="U6856"/>
      <c r="V6856"/>
      <c r="W6856"/>
      <c r="X6856"/>
      <c r="Y6856"/>
      <c r="Z6856"/>
      <c r="AA6856"/>
      <c r="AB6856"/>
      <c r="AC6856"/>
    </row>
    <row r="6857" spans="11:29" x14ac:dyDescent="0.45">
      <c r="K6857"/>
      <c r="S6857"/>
      <c r="T6857"/>
      <c r="U6857"/>
      <c r="V6857"/>
      <c r="W6857"/>
      <c r="X6857"/>
      <c r="Y6857"/>
      <c r="Z6857"/>
      <c r="AA6857"/>
      <c r="AB6857"/>
      <c r="AC6857"/>
    </row>
    <row r="6858" spans="11:29" x14ac:dyDescent="0.45">
      <c r="K6858"/>
      <c r="S6858"/>
      <c r="T6858"/>
      <c r="U6858"/>
      <c r="V6858"/>
      <c r="W6858"/>
      <c r="X6858"/>
      <c r="Y6858"/>
      <c r="Z6858"/>
      <c r="AA6858"/>
      <c r="AB6858"/>
      <c r="AC6858"/>
    </row>
    <row r="6859" spans="11:29" x14ac:dyDescent="0.45">
      <c r="K6859"/>
      <c r="S6859"/>
      <c r="T6859"/>
      <c r="U6859"/>
      <c r="V6859"/>
      <c r="W6859"/>
      <c r="X6859"/>
      <c r="Y6859"/>
      <c r="Z6859"/>
      <c r="AA6859"/>
      <c r="AB6859"/>
      <c r="AC6859"/>
    </row>
    <row r="6860" spans="11:29" x14ac:dyDescent="0.45">
      <c r="K6860"/>
      <c r="S6860"/>
      <c r="T6860"/>
      <c r="U6860"/>
      <c r="V6860"/>
      <c r="W6860"/>
      <c r="X6860"/>
      <c r="Y6860"/>
      <c r="Z6860"/>
      <c r="AA6860"/>
      <c r="AB6860"/>
      <c r="AC6860"/>
    </row>
    <row r="6861" spans="11:29" x14ac:dyDescent="0.45">
      <c r="K6861"/>
      <c r="S6861"/>
      <c r="T6861"/>
      <c r="U6861"/>
      <c r="V6861"/>
      <c r="W6861"/>
      <c r="X6861"/>
      <c r="Y6861"/>
      <c r="Z6861"/>
      <c r="AA6861"/>
      <c r="AB6861"/>
      <c r="AC6861"/>
    </row>
    <row r="6862" spans="11:29" x14ac:dyDescent="0.45">
      <c r="K6862"/>
      <c r="S6862"/>
      <c r="T6862"/>
      <c r="U6862"/>
      <c r="V6862"/>
      <c r="W6862"/>
      <c r="X6862"/>
      <c r="Y6862"/>
      <c r="Z6862"/>
      <c r="AA6862"/>
      <c r="AB6862"/>
      <c r="AC6862"/>
    </row>
    <row r="6863" spans="11:29" x14ac:dyDescent="0.45">
      <c r="K6863"/>
      <c r="S6863"/>
      <c r="T6863"/>
      <c r="U6863"/>
      <c r="V6863"/>
      <c r="W6863"/>
      <c r="X6863"/>
      <c r="Y6863"/>
      <c r="Z6863"/>
      <c r="AA6863"/>
      <c r="AB6863"/>
      <c r="AC6863"/>
    </row>
    <row r="6864" spans="11:29" x14ac:dyDescent="0.45">
      <c r="K6864"/>
      <c r="S6864"/>
      <c r="T6864"/>
      <c r="U6864"/>
      <c r="V6864"/>
      <c r="W6864"/>
      <c r="X6864"/>
      <c r="Y6864"/>
      <c r="Z6864"/>
      <c r="AA6864"/>
      <c r="AB6864"/>
      <c r="AC6864"/>
    </row>
    <row r="6865" spans="11:29" x14ac:dyDescent="0.45">
      <c r="K6865"/>
      <c r="S6865"/>
      <c r="T6865"/>
      <c r="U6865"/>
      <c r="V6865"/>
      <c r="W6865"/>
      <c r="X6865"/>
      <c r="Y6865"/>
      <c r="Z6865"/>
      <c r="AA6865"/>
      <c r="AB6865"/>
      <c r="AC6865"/>
    </row>
    <row r="6866" spans="11:29" x14ac:dyDescent="0.45">
      <c r="K6866"/>
      <c r="S6866"/>
      <c r="T6866"/>
      <c r="U6866"/>
      <c r="V6866"/>
      <c r="W6866"/>
      <c r="X6866"/>
      <c r="Y6866"/>
      <c r="Z6866"/>
      <c r="AA6866"/>
      <c r="AB6866"/>
      <c r="AC6866"/>
    </row>
    <row r="6867" spans="11:29" x14ac:dyDescent="0.45">
      <c r="K6867"/>
      <c r="S6867"/>
      <c r="T6867"/>
      <c r="U6867"/>
      <c r="V6867"/>
      <c r="W6867"/>
      <c r="X6867"/>
      <c r="Y6867"/>
      <c r="Z6867"/>
      <c r="AA6867"/>
      <c r="AB6867"/>
      <c r="AC6867"/>
    </row>
    <row r="6868" spans="11:29" x14ac:dyDescent="0.45">
      <c r="K6868"/>
      <c r="S6868"/>
      <c r="T6868"/>
      <c r="U6868"/>
      <c r="V6868"/>
      <c r="W6868"/>
      <c r="X6868"/>
      <c r="Y6868"/>
      <c r="Z6868"/>
      <c r="AA6868"/>
      <c r="AB6868"/>
      <c r="AC6868"/>
    </row>
    <row r="6869" spans="11:29" x14ac:dyDescent="0.45">
      <c r="K6869"/>
      <c r="S6869"/>
      <c r="T6869"/>
      <c r="U6869"/>
      <c r="V6869"/>
      <c r="W6869"/>
      <c r="X6869"/>
      <c r="Y6869"/>
      <c r="Z6869"/>
      <c r="AA6869"/>
      <c r="AB6869"/>
      <c r="AC6869"/>
    </row>
    <row r="6870" spans="11:29" x14ac:dyDescent="0.45">
      <c r="K6870"/>
      <c r="S6870"/>
      <c r="T6870"/>
      <c r="U6870"/>
      <c r="V6870"/>
      <c r="W6870"/>
      <c r="X6870"/>
      <c r="Y6870"/>
      <c r="Z6870"/>
      <c r="AA6870"/>
      <c r="AB6870"/>
      <c r="AC6870"/>
    </row>
    <row r="6871" spans="11:29" x14ac:dyDescent="0.45">
      <c r="K6871"/>
      <c r="S6871"/>
      <c r="T6871"/>
      <c r="U6871"/>
      <c r="V6871"/>
      <c r="W6871"/>
      <c r="X6871"/>
      <c r="Y6871"/>
      <c r="Z6871"/>
      <c r="AA6871"/>
      <c r="AB6871"/>
      <c r="AC6871"/>
    </row>
    <row r="6872" spans="11:29" x14ac:dyDescent="0.45">
      <c r="K6872"/>
      <c r="S6872"/>
      <c r="T6872"/>
      <c r="U6872"/>
      <c r="V6872"/>
      <c r="W6872"/>
      <c r="X6872"/>
      <c r="Y6872"/>
      <c r="Z6872"/>
      <c r="AA6872"/>
      <c r="AB6872"/>
      <c r="AC6872"/>
    </row>
    <row r="6873" spans="11:29" x14ac:dyDescent="0.45">
      <c r="K6873"/>
      <c r="S6873"/>
      <c r="T6873"/>
      <c r="U6873"/>
      <c r="V6873"/>
      <c r="W6873"/>
      <c r="X6873"/>
      <c r="Y6873"/>
      <c r="Z6873"/>
      <c r="AA6873"/>
      <c r="AB6873"/>
      <c r="AC6873"/>
    </row>
    <row r="6874" spans="11:29" x14ac:dyDescent="0.45">
      <c r="K6874"/>
      <c r="S6874"/>
      <c r="T6874"/>
      <c r="U6874"/>
      <c r="V6874"/>
      <c r="W6874"/>
      <c r="X6874"/>
      <c r="Y6874"/>
      <c r="Z6874"/>
      <c r="AA6874"/>
      <c r="AB6874"/>
      <c r="AC6874"/>
    </row>
    <row r="6875" spans="11:29" x14ac:dyDescent="0.45">
      <c r="K6875"/>
      <c r="S6875"/>
      <c r="T6875"/>
      <c r="U6875"/>
      <c r="V6875"/>
      <c r="W6875"/>
      <c r="X6875"/>
      <c r="Y6875"/>
      <c r="Z6875"/>
      <c r="AA6875"/>
      <c r="AB6875"/>
      <c r="AC6875"/>
    </row>
    <row r="6876" spans="11:29" x14ac:dyDescent="0.45">
      <c r="K6876"/>
      <c r="S6876"/>
      <c r="T6876"/>
      <c r="U6876"/>
      <c r="V6876"/>
      <c r="W6876"/>
      <c r="X6876"/>
      <c r="Y6876"/>
      <c r="Z6876"/>
      <c r="AA6876"/>
      <c r="AB6876"/>
      <c r="AC6876"/>
    </row>
    <row r="6877" spans="11:29" x14ac:dyDescent="0.45">
      <c r="K6877"/>
      <c r="S6877"/>
      <c r="T6877"/>
      <c r="U6877"/>
      <c r="V6877"/>
      <c r="W6877"/>
      <c r="X6877"/>
      <c r="Y6877"/>
      <c r="Z6877"/>
      <c r="AA6877"/>
      <c r="AB6877"/>
      <c r="AC6877"/>
    </row>
    <row r="6878" spans="11:29" x14ac:dyDescent="0.45">
      <c r="K6878"/>
      <c r="S6878"/>
      <c r="T6878"/>
      <c r="U6878"/>
      <c r="V6878"/>
      <c r="W6878"/>
      <c r="X6878"/>
      <c r="Y6878"/>
      <c r="Z6878"/>
      <c r="AA6878"/>
      <c r="AB6878"/>
      <c r="AC6878"/>
    </row>
    <row r="6879" spans="11:29" x14ac:dyDescent="0.45">
      <c r="K6879"/>
      <c r="S6879"/>
      <c r="T6879"/>
      <c r="U6879"/>
      <c r="V6879"/>
      <c r="W6879"/>
      <c r="X6879"/>
      <c r="Y6879"/>
      <c r="Z6879"/>
      <c r="AA6879"/>
      <c r="AB6879"/>
      <c r="AC6879"/>
    </row>
    <row r="6880" spans="11:29" x14ac:dyDescent="0.45">
      <c r="K6880"/>
      <c r="S6880"/>
      <c r="T6880"/>
      <c r="U6880"/>
      <c r="V6880"/>
      <c r="W6880"/>
      <c r="X6880"/>
      <c r="Y6880"/>
      <c r="Z6880"/>
      <c r="AA6880"/>
      <c r="AB6880"/>
      <c r="AC6880"/>
    </row>
    <row r="6881" spans="11:29" x14ac:dyDescent="0.45">
      <c r="K6881"/>
      <c r="S6881"/>
      <c r="T6881"/>
      <c r="U6881"/>
      <c r="V6881"/>
      <c r="W6881"/>
      <c r="X6881"/>
      <c r="Y6881"/>
      <c r="Z6881"/>
      <c r="AA6881"/>
      <c r="AB6881"/>
      <c r="AC6881"/>
    </row>
    <row r="6882" spans="11:29" x14ac:dyDescent="0.45">
      <c r="K6882"/>
      <c r="S6882"/>
      <c r="T6882"/>
      <c r="U6882"/>
      <c r="V6882"/>
      <c r="W6882"/>
      <c r="X6882"/>
      <c r="Y6882"/>
      <c r="Z6882"/>
      <c r="AA6882"/>
      <c r="AB6882"/>
      <c r="AC6882"/>
    </row>
    <row r="6883" spans="11:29" x14ac:dyDescent="0.45">
      <c r="K6883"/>
      <c r="S6883"/>
      <c r="T6883"/>
      <c r="U6883"/>
      <c r="V6883"/>
      <c r="W6883"/>
      <c r="X6883"/>
      <c r="Y6883"/>
      <c r="Z6883"/>
      <c r="AA6883"/>
      <c r="AB6883"/>
      <c r="AC6883"/>
    </row>
    <row r="6884" spans="11:29" x14ac:dyDescent="0.45">
      <c r="K6884"/>
      <c r="S6884"/>
      <c r="T6884"/>
      <c r="U6884"/>
      <c r="V6884"/>
      <c r="W6884"/>
      <c r="X6884"/>
      <c r="Y6884"/>
      <c r="Z6884"/>
      <c r="AA6884"/>
      <c r="AB6884"/>
      <c r="AC6884"/>
    </row>
    <row r="6885" spans="11:29" x14ac:dyDescent="0.45">
      <c r="K6885"/>
      <c r="S6885"/>
      <c r="T6885"/>
      <c r="U6885"/>
      <c r="V6885"/>
      <c r="W6885"/>
      <c r="X6885"/>
      <c r="Y6885"/>
      <c r="Z6885"/>
      <c r="AA6885"/>
      <c r="AB6885"/>
      <c r="AC6885"/>
    </row>
    <row r="6886" spans="11:29" x14ac:dyDescent="0.45">
      <c r="K6886"/>
      <c r="S6886"/>
      <c r="T6886"/>
      <c r="U6886"/>
      <c r="V6886"/>
      <c r="W6886"/>
      <c r="X6886"/>
      <c r="Y6886"/>
      <c r="Z6886"/>
      <c r="AA6886"/>
      <c r="AB6886"/>
      <c r="AC6886"/>
    </row>
    <row r="6887" spans="11:29" x14ac:dyDescent="0.45">
      <c r="K6887"/>
      <c r="S6887"/>
      <c r="T6887"/>
      <c r="U6887"/>
      <c r="V6887"/>
      <c r="W6887"/>
      <c r="X6887"/>
      <c r="Y6887"/>
      <c r="Z6887"/>
      <c r="AA6887"/>
      <c r="AB6887"/>
      <c r="AC6887"/>
    </row>
    <row r="6888" spans="11:29" x14ac:dyDescent="0.45">
      <c r="K6888"/>
      <c r="S6888"/>
      <c r="T6888"/>
      <c r="U6888"/>
      <c r="V6888"/>
      <c r="W6888"/>
      <c r="X6888"/>
      <c r="Y6888"/>
      <c r="Z6888"/>
      <c r="AA6888"/>
      <c r="AB6888"/>
      <c r="AC6888"/>
    </row>
    <row r="6889" spans="11:29" x14ac:dyDescent="0.45">
      <c r="K6889"/>
      <c r="S6889"/>
      <c r="T6889"/>
      <c r="U6889"/>
      <c r="V6889"/>
      <c r="W6889"/>
      <c r="X6889"/>
      <c r="Y6889"/>
      <c r="Z6889"/>
      <c r="AA6889"/>
      <c r="AB6889"/>
      <c r="AC6889"/>
    </row>
    <row r="6890" spans="11:29" x14ac:dyDescent="0.45">
      <c r="K6890"/>
      <c r="S6890"/>
      <c r="T6890"/>
      <c r="U6890"/>
      <c r="V6890"/>
      <c r="W6890"/>
      <c r="X6890"/>
      <c r="Y6890"/>
      <c r="Z6890"/>
      <c r="AA6890"/>
      <c r="AB6890"/>
      <c r="AC6890"/>
    </row>
    <row r="6891" spans="11:29" x14ac:dyDescent="0.45">
      <c r="K6891"/>
      <c r="S6891"/>
      <c r="T6891"/>
      <c r="U6891"/>
      <c r="V6891"/>
      <c r="W6891"/>
      <c r="X6891"/>
      <c r="Y6891"/>
      <c r="Z6891"/>
      <c r="AA6891"/>
      <c r="AB6891"/>
      <c r="AC6891"/>
    </row>
    <row r="6892" spans="11:29" x14ac:dyDescent="0.45">
      <c r="K6892"/>
      <c r="S6892"/>
      <c r="T6892"/>
      <c r="U6892"/>
      <c r="V6892"/>
      <c r="W6892"/>
      <c r="X6892"/>
      <c r="Y6892"/>
      <c r="Z6892"/>
      <c r="AA6892"/>
      <c r="AB6892"/>
      <c r="AC6892"/>
    </row>
    <row r="6893" spans="11:29" x14ac:dyDescent="0.45">
      <c r="K6893"/>
      <c r="S6893"/>
      <c r="T6893"/>
      <c r="U6893"/>
      <c r="V6893"/>
      <c r="W6893"/>
      <c r="X6893"/>
      <c r="Y6893"/>
      <c r="Z6893"/>
      <c r="AA6893"/>
      <c r="AB6893"/>
      <c r="AC6893"/>
    </row>
    <row r="6894" spans="11:29" x14ac:dyDescent="0.45">
      <c r="K6894"/>
      <c r="S6894"/>
      <c r="T6894"/>
      <c r="U6894"/>
      <c r="V6894"/>
      <c r="W6894"/>
      <c r="X6894"/>
      <c r="Y6894"/>
      <c r="Z6894"/>
      <c r="AA6894"/>
      <c r="AB6894"/>
      <c r="AC6894"/>
    </row>
    <row r="6895" spans="11:29" x14ac:dyDescent="0.45">
      <c r="K6895"/>
      <c r="S6895"/>
      <c r="T6895"/>
      <c r="U6895"/>
      <c r="V6895"/>
      <c r="W6895"/>
      <c r="X6895"/>
      <c r="Y6895"/>
      <c r="Z6895"/>
      <c r="AA6895"/>
      <c r="AB6895"/>
      <c r="AC6895"/>
    </row>
    <row r="6896" spans="11:29" x14ac:dyDescent="0.45">
      <c r="K6896"/>
      <c r="S6896"/>
      <c r="T6896"/>
      <c r="U6896"/>
      <c r="V6896"/>
      <c r="W6896"/>
      <c r="X6896"/>
      <c r="Y6896"/>
      <c r="Z6896"/>
      <c r="AA6896"/>
      <c r="AB6896"/>
      <c r="AC6896"/>
    </row>
    <row r="6897" spans="11:29" x14ac:dyDescent="0.45">
      <c r="K6897"/>
      <c r="S6897"/>
      <c r="T6897"/>
      <c r="U6897"/>
      <c r="V6897"/>
      <c r="W6897"/>
      <c r="X6897"/>
      <c r="Y6897"/>
      <c r="Z6897"/>
      <c r="AA6897"/>
      <c r="AB6897"/>
      <c r="AC6897"/>
    </row>
    <row r="6898" spans="11:29" x14ac:dyDescent="0.45">
      <c r="K6898"/>
      <c r="S6898"/>
      <c r="T6898"/>
      <c r="U6898"/>
      <c r="V6898"/>
      <c r="W6898"/>
      <c r="X6898"/>
      <c r="Y6898"/>
      <c r="Z6898"/>
      <c r="AA6898"/>
      <c r="AB6898"/>
      <c r="AC6898"/>
    </row>
    <row r="6899" spans="11:29" x14ac:dyDescent="0.45">
      <c r="K6899"/>
      <c r="S6899"/>
      <c r="T6899"/>
      <c r="U6899"/>
      <c r="V6899"/>
      <c r="W6899"/>
      <c r="X6899"/>
      <c r="Y6899"/>
      <c r="Z6899"/>
      <c r="AA6899"/>
      <c r="AB6899"/>
      <c r="AC6899"/>
    </row>
    <row r="6900" spans="11:29" x14ac:dyDescent="0.45">
      <c r="K6900"/>
      <c r="S6900"/>
      <c r="T6900"/>
      <c r="U6900"/>
      <c r="V6900"/>
      <c r="W6900"/>
      <c r="X6900"/>
      <c r="Y6900"/>
      <c r="Z6900"/>
      <c r="AA6900"/>
      <c r="AB6900"/>
      <c r="AC6900"/>
    </row>
    <row r="6901" spans="11:29" x14ac:dyDescent="0.45">
      <c r="K6901"/>
      <c r="S6901"/>
      <c r="T6901"/>
      <c r="U6901"/>
      <c r="V6901"/>
      <c r="W6901"/>
      <c r="X6901"/>
      <c r="Y6901"/>
      <c r="Z6901"/>
      <c r="AA6901"/>
      <c r="AB6901"/>
      <c r="AC6901"/>
    </row>
    <row r="6902" spans="11:29" x14ac:dyDescent="0.45">
      <c r="K6902"/>
      <c r="S6902"/>
      <c r="T6902"/>
      <c r="U6902"/>
      <c r="V6902"/>
      <c r="W6902"/>
      <c r="X6902"/>
      <c r="Y6902"/>
      <c r="Z6902"/>
      <c r="AA6902"/>
      <c r="AB6902"/>
      <c r="AC6902"/>
    </row>
    <row r="6903" spans="11:29" x14ac:dyDescent="0.45">
      <c r="K6903"/>
      <c r="S6903"/>
      <c r="T6903"/>
      <c r="U6903"/>
      <c r="V6903"/>
      <c r="W6903"/>
      <c r="X6903"/>
      <c r="Y6903"/>
      <c r="Z6903"/>
      <c r="AA6903"/>
      <c r="AB6903"/>
      <c r="AC6903"/>
    </row>
    <row r="6904" spans="11:29" x14ac:dyDescent="0.45">
      <c r="K6904"/>
      <c r="S6904"/>
      <c r="T6904"/>
      <c r="U6904"/>
      <c r="V6904"/>
      <c r="W6904"/>
      <c r="X6904"/>
      <c r="Y6904"/>
      <c r="Z6904"/>
      <c r="AA6904"/>
      <c r="AB6904"/>
      <c r="AC6904"/>
    </row>
    <row r="6905" spans="11:29" x14ac:dyDescent="0.45">
      <c r="K6905"/>
      <c r="S6905"/>
      <c r="T6905"/>
      <c r="U6905"/>
      <c r="V6905"/>
      <c r="W6905"/>
      <c r="X6905"/>
      <c r="Y6905"/>
      <c r="Z6905"/>
      <c r="AA6905"/>
      <c r="AB6905"/>
      <c r="AC6905"/>
    </row>
    <row r="6906" spans="11:29" x14ac:dyDescent="0.45">
      <c r="K6906"/>
      <c r="S6906"/>
      <c r="T6906"/>
      <c r="U6906"/>
      <c r="V6906"/>
      <c r="W6906"/>
      <c r="X6906"/>
      <c r="Y6906"/>
      <c r="Z6906"/>
      <c r="AA6906"/>
      <c r="AB6906"/>
      <c r="AC6906"/>
    </row>
    <row r="6907" spans="11:29" x14ac:dyDescent="0.45">
      <c r="K6907"/>
      <c r="S6907"/>
      <c r="T6907"/>
      <c r="U6907"/>
      <c r="V6907"/>
      <c r="W6907"/>
      <c r="X6907"/>
      <c r="Y6907"/>
      <c r="Z6907"/>
      <c r="AA6907"/>
      <c r="AB6907"/>
      <c r="AC6907"/>
    </row>
    <row r="6908" spans="11:29" x14ac:dyDescent="0.45">
      <c r="K6908"/>
      <c r="S6908"/>
      <c r="T6908"/>
      <c r="U6908"/>
      <c r="V6908"/>
      <c r="W6908"/>
      <c r="X6908"/>
      <c r="Y6908"/>
      <c r="Z6908"/>
      <c r="AA6908"/>
      <c r="AB6908"/>
      <c r="AC6908"/>
    </row>
    <row r="6909" spans="11:29" x14ac:dyDescent="0.45">
      <c r="K6909"/>
      <c r="S6909"/>
      <c r="T6909"/>
      <c r="U6909"/>
      <c r="V6909"/>
      <c r="W6909"/>
      <c r="X6909"/>
      <c r="Y6909"/>
      <c r="Z6909"/>
      <c r="AA6909"/>
      <c r="AB6909"/>
      <c r="AC6909"/>
    </row>
    <row r="6910" spans="11:29" x14ac:dyDescent="0.45">
      <c r="K6910"/>
      <c r="S6910"/>
      <c r="T6910"/>
      <c r="U6910"/>
      <c r="V6910"/>
      <c r="W6910"/>
      <c r="X6910"/>
      <c r="Y6910"/>
      <c r="Z6910"/>
      <c r="AA6910"/>
      <c r="AB6910"/>
      <c r="AC6910"/>
    </row>
    <row r="6911" spans="11:29" x14ac:dyDescent="0.45">
      <c r="K6911"/>
      <c r="S6911"/>
      <c r="T6911"/>
      <c r="U6911"/>
      <c r="V6911"/>
      <c r="W6911"/>
      <c r="X6911"/>
      <c r="Y6911"/>
      <c r="Z6911"/>
      <c r="AA6911"/>
      <c r="AB6911"/>
      <c r="AC6911"/>
    </row>
    <row r="6912" spans="11:29" x14ac:dyDescent="0.45">
      <c r="K6912"/>
      <c r="S6912"/>
      <c r="T6912"/>
      <c r="U6912"/>
      <c r="V6912"/>
      <c r="W6912"/>
      <c r="X6912"/>
      <c r="Y6912"/>
      <c r="Z6912"/>
      <c r="AA6912"/>
      <c r="AB6912"/>
      <c r="AC6912"/>
    </row>
    <row r="6913" spans="11:29" x14ac:dyDescent="0.45">
      <c r="K6913"/>
      <c r="S6913"/>
      <c r="T6913"/>
      <c r="U6913"/>
      <c r="V6913"/>
      <c r="W6913"/>
      <c r="X6913"/>
      <c r="Y6913"/>
      <c r="Z6913"/>
      <c r="AA6913"/>
      <c r="AB6913"/>
      <c r="AC6913"/>
    </row>
    <row r="6914" spans="11:29" x14ac:dyDescent="0.45">
      <c r="K6914"/>
      <c r="S6914"/>
      <c r="T6914"/>
      <c r="U6914"/>
      <c r="V6914"/>
      <c r="W6914"/>
      <c r="X6914"/>
      <c r="Y6914"/>
      <c r="Z6914"/>
      <c r="AA6914"/>
      <c r="AB6914"/>
      <c r="AC6914"/>
    </row>
    <row r="6915" spans="11:29" x14ac:dyDescent="0.45">
      <c r="K6915"/>
      <c r="S6915"/>
      <c r="T6915"/>
      <c r="U6915"/>
      <c r="V6915"/>
      <c r="W6915"/>
      <c r="X6915"/>
      <c r="Y6915"/>
      <c r="Z6915"/>
      <c r="AA6915"/>
      <c r="AB6915"/>
      <c r="AC6915"/>
    </row>
    <row r="6916" spans="11:29" x14ac:dyDescent="0.45">
      <c r="K6916"/>
      <c r="S6916"/>
      <c r="T6916"/>
      <c r="U6916"/>
      <c r="V6916"/>
      <c r="W6916"/>
      <c r="X6916"/>
      <c r="Y6916"/>
      <c r="Z6916"/>
      <c r="AA6916"/>
      <c r="AB6916"/>
      <c r="AC6916"/>
    </row>
    <row r="6917" spans="11:29" x14ac:dyDescent="0.45">
      <c r="K6917"/>
      <c r="S6917"/>
      <c r="T6917"/>
      <c r="U6917"/>
      <c r="V6917"/>
      <c r="W6917"/>
      <c r="X6917"/>
      <c r="Y6917"/>
      <c r="Z6917"/>
      <c r="AA6917"/>
      <c r="AB6917"/>
      <c r="AC6917"/>
    </row>
    <row r="6918" spans="11:29" x14ac:dyDescent="0.45">
      <c r="K6918"/>
      <c r="S6918"/>
      <c r="T6918"/>
      <c r="U6918"/>
      <c r="V6918"/>
      <c r="W6918"/>
      <c r="X6918"/>
      <c r="Y6918"/>
      <c r="Z6918"/>
      <c r="AA6918"/>
      <c r="AB6918"/>
      <c r="AC6918"/>
    </row>
    <row r="6919" spans="11:29" x14ac:dyDescent="0.45">
      <c r="K6919"/>
      <c r="S6919"/>
      <c r="T6919"/>
      <c r="U6919"/>
      <c r="V6919"/>
      <c r="W6919"/>
      <c r="X6919"/>
      <c r="Y6919"/>
      <c r="Z6919"/>
      <c r="AA6919"/>
      <c r="AB6919"/>
      <c r="AC6919"/>
    </row>
    <row r="6920" spans="11:29" x14ac:dyDescent="0.45">
      <c r="K6920"/>
      <c r="S6920"/>
      <c r="T6920"/>
      <c r="U6920"/>
      <c r="V6920"/>
      <c r="W6920"/>
      <c r="X6920"/>
      <c r="Y6920"/>
      <c r="Z6920"/>
      <c r="AA6920"/>
      <c r="AB6920"/>
      <c r="AC6920"/>
    </row>
    <row r="6921" spans="11:29" x14ac:dyDescent="0.45">
      <c r="K6921"/>
      <c r="S6921"/>
      <c r="T6921"/>
      <c r="U6921"/>
      <c r="V6921"/>
      <c r="W6921"/>
      <c r="X6921"/>
      <c r="Y6921"/>
      <c r="Z6921"/>
      <c r="AA6921"/>
      <c r="AB6921"/>
      <c r="AC6921"/>
    </row>
    <row r="6922" spans="11:29" x14ac:dyDescent="0.45">
      <c r="K6922"/>
      <c r="S6922"/>
      <c r="T6922"/>
      <c r="U6922"/>
      <c r="V6922"/>
      <c r="W6922"/>
      <c r="X6922"/>
      <c r="Y6922"/>
      <c r="Z6922"/>
      <c r="AA6922"/>
      <c r="AB6922"/>
      <c r="AC6922"/>
    </row>
    <row r="6923" spans="11:29" x14ac:dyDescent="0.45">
      <c r="K6923"/>
      <c r="S6923"/>
      <c r="T6923"/>
      <c r="U6923"/>
      <c r="V6923"/>
      <c r="W6923"/>
      <c r="X6923"/>
      <c r="Y6923"/>
      <c r="Z6923"/>
      <c r="AA6923"/>
      <c r="AB6923"/>
      <c r="AC6923"/>
    </row>
    <row r="6924" spans="11:29" x14ac:dyDescent="0.45">
      <c r="K6924"/>
      <c r="S6924"/>
      <c r="T6924"/>
      <c r="U6924"/>
      <c r="V6924"/>
      <c r="W6924"/>
      <c r="X6924"/>
      <c r="Y6924"/>
      <c r="Z6924"/>
      <c r="AA6924"/>
      <c r="AB6924"/>
      <c r="AC6924"/>
    </row>
    <row r="6925" spans="11:29" x14ac:dyDescent="0.45">
      <c r="K6925"/>
      <c r="S6925"/>
      <c r="T6925"/>
      <c r="U6925"/>
      <c r="V6925"/>
      <c r="W6925"/>
      <c r="X6925"/>
      <c r="Y6925"/>
      <c r="Z6925"/>
      <c r="AA6925"/>
      <c r="AB6925"/>
      <c r="AC6925"/>
    </row>
    <row r="6926" spans="11:29" x14ac:dyDescent="0.45">
      <c r="K6926"/>
      <c r="S6926"/>
      <c r="T6926"/>
      <c r="U6926"/>
      <c r="V6926"/>
      <c r="W6926"/>
      <c r="X6926"/>
      <c r="Y6926"/>
      <c r="Z6926"/>
      <c r="AA6926"/>
      <c r="AB6926"/>
      <c r="AC6926"/>
    </row>
    <row r="6927" spans="11:29" x14ac:dyDescent="0.45">
      <c r="K6927"/>
      <c r="S6927"/>
      <c r="T6927"/>
      <c r="U6927"/>
      <c r="V6927"/>
      <c r="W6927"/>
      <c r="X6927"/>
      <c r="Y6927"/>
      <c r="Z6927"/>
      <c r="AA6927"/>
      <c r="AB6927"/>
      <c r="AC6927"/>
    </row>
    <row r="6928" spans="11:29" x14ac:dyDescent="0.45">
      <c r="K6928"/>
      <c r="S6928"/>
      <c r="T6928"/>
      <c r="U6928"/>
      <c r="V6928"/>
      <c r="W6928"/>
      <c r="X6928"/>
      <c r="Y6928"/>
      <c r="Z6928"/>
      <c r="AA6928"/>
      <c r="AB6928"/>
      <c r="AC6928"/>
    </row>
    <row r="6929" spans="11:29" x14ac:dyDescent="0.45">
      <c r="K6929"/>
      <c r="S6929"/>
      <c r="T6929"/>
      <c r="U6929"/>
      <c r="V6929"/>
      <c r="W6929"/>
      <c r="X6929"/>
      <c r="Y6929"/>
      <c r="Z6929"/>
      <c r="AA6929"/>
      <c r="AB6929"/>
      <c r="AC6929"/>
    </row>
    <row r="6930" spans="11:29" x14ac:dyDescent="0.45">
      <c r="K6930"/>
      <c r="S6930"/>
      <c r="T6930"/>
      <c r="U6930"/>
      <c r="V6930"/>
      <c r="W6930"/>
      <c r="X6930"/>
      <c r="Y6930"/>
      <c r="Z6930"/>
      <c r="AA6930"/>
      <c r="AB6930"/>
      <c r="AC6930"/>
    </row>
    <row r="6931" spans="11:29" x14ac:dyDescent="0.45">
      <c r="K6931"/>
      <c r="S6931"/>
      <c r="T6931"/>
      <c r="U6931"/>
      <c r="V6931"/>
      <c r="W6931"/>
      <c r="X6931"/>
      <c r="Y6931"/>
      <c r="Z6931"/>
      <c r="AA6931"/>
      <c r="AB6931"/>
      <c r="AC6931"/>
    </row>
    <row r="6932" spans="11:29" x14ac:dyDescent="0.45">
      <c r="K6932"/>
      <c r="S6932"/>
      <c r="T6932"/>
      <c r="U6932"/>
      <c r="V6932"/>
      <c r="W6932"/>
      <c r="X6932"/>
      <c r="Y6932"/>
      <c r="Z6932"/>
      <c r="AA6932"/>
      <c r="AB6932"/>
      <c r="AC6932"/>
    </row>
    <row r="6933" spans="11:29" x14ac:dyDescent="0.45">
      <c r="K6933"/>
      <c r="S6933"/>
      <c r="T6933"/>
      <c r="U6933"/>
      <c r="V6933"/>
      <c r="W6933"/>
      <c r="X6933"/>
      <c r="Y6933"/>
      <c r="Z6933"/>
      <c r="AA6933"/>
      <c r="AB6933"/>
      <c r="AC6933"/>
    </row>
    <row r="6934" spans="11:29" x14ac:dyDescent="0.45">
      <c r="K6934"/>
      <c r="S6934"/>
      <c r="T6934"/>
      <c r="U6934"/>
      <c r="V6934"/>
      <c r="W6934"/>
      <c r="X6934"/>
      <c r="Y6934"/>
      <c r="Z6934"/>
      <c r="AA6934"/>
      <c r="AB6934"/>
      <c r="AC6934"/>
    </row>
    <row r="6935" spans="11:29" x14ac:dyDescent="0.45">
      <c r="K6935"/>
      <c r="S6935"/>
      <c r="T6935"/>
      <c r="U6935"/>
      <c r="V6935"/>
      <c r="W6935"/>
      <c r="X6935"/>
      <c r="Y6935"/>
      <c r="Z6935"/>
      <c r="AA6935"/>
      <c r="AB6935"/>
      <c r="AC6935"/>
    </row>
    <row r="6936" spans="11:29" x14ac:dyDescent="0.45">
      <c r="K6936"/>
      <c r="S6936"/>
      <c r="T6936"/>
      <c r="U6936"/>
      <c r="V6936"/>
      <c r="W6936"/>
      <c r="X6936"/>
      <c r="Y6936"/>
      <c r="Z6936"/>
      <c r="AA6936"/>
      <c r="AB6936"/>
      <c r="AC6936"/>
    </row>
    <row r="6937" spans="11:29" x14ac:dyDescent="0.45">
      <c r="K6937"/>
      <c r="S6937"/>
      <c r="T6937"/>
      <c r="U6937"/>
      <c r="V6937"/>
      <c r="W6937"/>
      <c r="X6937"/>
      <c r="Y6937"/>
      <c r="Z6937"/>
      <c r="AA6937"/>
      <c r="AB6937"/>
      <c r="AC6937"/>
    </row>
    <row r="6938" spans="11:29" x14ac:dyDescent="0.45">
      <c r="K6938"/>
      <c r="S6938"/>
      <c r="T6938"/>
      <c r="U6938"/>
      <c r="V6938"/>
      <c r="W6938"/>
      <c r="X6938"/>
      <c r="Y6938"/>
      <c r="Z6938"/>
      <c r="AA6938"/>
      <c r="AB6938"/>
      <c r="AC6938"/>
    </row>
    <row r="6939" spans="11:29" x14ac:dyDescent="0.45">
      <c r="K6939"/>
      <c r="S6939"/>
      <c r="T6939"/>
      <c r="U6939"/>
      <c r="V6939"/>
      <c r="W6939"/>
      <c r="X6939"/>
      <c r="Y6939"/>
      <c r="Z6939"/>
      <c r="AA6939"/>
      <c r="AB6939"/>
      <c r="AC6939"/>
    </row>
    <row r="6940" spans="11:29" x14ac:dyDescent="0.45">
      <c r="K6940"/>
      <c r="S6940"/>
      <c r="T6940"/>
      <c r="U6940"/>
      <c r="V6940"/>
      <c r="W6940"/>
      <c r="X6940"/>
      <c r="Y6940"/>
      <c r="Z6940"/>
      <c r="AA6940"/>
      <c r="AB6940"/>
      <c r="AC6940"/>
    </row>
    <row r="6941" spans="11:29" x14ac:dyDescent="0.45">
      <c r="K6941"/>
      <c r="S6941"/>
      <c r="T6941"/>
      <c r="U6941"/>
      <c r="V6941"/>
      <c r="W6941"/>
      <c r="X6941"/>
      <c r="Y6941"/>
      <c r="Z6941"/>
      <c r="AA6941"/>
      <c r="AB6941"/>
      <c r="AC6941"/>
    </row>
    <row r="6942" spans="11:29" x14ac:dyDescent="0.45">
      <c r="K6942"/>
      <c r="S6942"/>
      <c r="T6942"/>
      <c r="U6942"/>
      <c r="V6942"/>
      <c r="W6942"/>
      <c r="X6942"/>
      <c r="Y6942"/>
      <c r="Z6942"/>
      <c r="AA6942"/>
      <c r="AB6942"/>
      <c r="AC6942"/>
    </row>
    <row r="6943" spans="11:29" x14ac:dyDescent="0.45">
      <c r="K6943"/>
      <c r="S6943"/>
      <c r="T6943"/>
      <c r="U6943"/>
      <c r="V6943"/>
      <c r="W6943"/>
      <c r="X6943"/>
      <c r="Y6943"/>
      <c r="Z6943"/>
      <c r="AA6943"/>
      <c r="AB6943"/>
      <c r="AC6943"/>
    </row>
    <row r="6944" spans="11:29" x14ac:dyDescent="0.45">
      <c r="K6944"/>
      <c r="S6944"/>
      <c r="T6944"/>
      <c r="U6944"/>
      <c r="V6944"/>
      <c r="W6944"/>
      <c r="X6944"/>
      <c r="Y6944"/>
      <c r="Z6944"/>
      <c r="AA6944"/>
      <c r="AB6944"/>
      <c r="AC6944"/>
    </row>
    <row r="6945" spans="11:29" x14ac:dyDescent="0.45">
      <c r="K6945"/>
      <c r="S6945"/>
      <c r="T6945"/>
      <c r="U6945"/>
      <c r="V6945"/>
      <c r="W6945"/>
      <c r="X6945"/>
      <c r="Y6945"/>
      <c r="Z6945"/>
      <c r="AA6945"/>
      <c r="AB6945"/>
      <c r="AC6945"/>
    </row>
    <row r="6946" spans="11:29" x14ac:dyDescent="0.45">
      <c r="K6946"/>
      <c r="S6946"/>
      <c r="T6946"/>
      <c r="U6946"/>
      <c r="V6946"/>
      <c r="W6946"/>
      <c r="X6946"/>
      <c r="Y6946"/>
      <c r="Z6946"/>
      <c r="AA6946"/>
      <c r="AB6946"/>
      <c r="AC6946"/>
    </row>
    <row r="6947" spans="11:29" x14ac:dyDescent="0.45">
      <c r="K6947"/>
      <c r="S6947"/>
      <c r="T6947"/>
      <c r="U6947"/>
      <c r="V6947"/>
      <c r="W6947"/>
      <c r="X6947"/>
      <c r="Y6947"/>
      <c r="Z6947"/>
      <c r="AA6947"/>
      <c r="AB6947"/>
      <c r="AC6947"/>
    </row>
    <row r="6948" spans="11:29" x14ac:dyDescent="0.45">
      <c r="K6948"/>
      <c r="S6948"/>
      <c r="T6948"/>
      <c r="U6948"/>
      <c r="V6948"/>
      <c r="W6948"/>
      <c r="X6948"/>
      <c r="Y6948"/>
      <c r="Z6948"/>
      <c r="AA6948"/>
      <c r="AB6948"/>
      <c r="AC6948"/>
    </row>
    <row r="6949" spans="11:29" x14ac:dyDescent="0.45">
      <c r="K6949"/>
      <c r="S6949"/>
      <c r="T6949"/>
      <c r="U6949"/>
      <c r="V6949"/>
      <c r="W6949"/>
      <c r="X6949"/>
      <c r="Y6949"/>
      <c r="Z6949"/>
      <c r="AA6949"/>
      <c r="AB6949"/>
      <c r="AC6949"/>
    </row>
    <row r="6950" spans="11:29" x14ac:dyDescent="0.45">
      <c r="K6950"/>
      <c r="S6950"/>
      <c r="T6950"/>
      <c r="U6950"/>
      <c r="V6950"/>
      <c r="W6950"/>
      <c r="X6950"/>
      <c r="Y6950"/>
      <c r="Z6950"/>
      <c r="AA6950"/>
      <c r="AB6950"/>
      <c r="AC6950"/>
    </row>
    <row r="6951" spans="11:29" x14ac:dyDescent="0.45">
      <c r="K6951"/>
      <c r="S6951"/>
      <c r="T6951"/>
      <c r="U6951"/>
      <c r="V6951"/>
      <c r="W6951"/>
      <c r="X6951"/>
      <c r="Y6951"/>
      <c r="Z6951"/>
      <c r="AA6951"/>
      <c r="AB6951"/>
      <c r="AC6951"/>
    </row>
    <row r="6952" spans="11:29" x14ac:dyDescent="0.45">
      <c r="K6952"/>
      <c r="S6952"/>
      <c r="T6952"/>
      <c r="U6952"/>
      <c r="V6952"/>
      <c r="W6952"/>
      <c r="X6952"/>
      <c r="Y6952"/>
      <c r="Z6952"/>
      <c r="AA6952"/>
      <c r="AB6952"/>
      <c r="AC6952"/>
    </row>
    <row r="6953" spans="11:29" x14ac:dyDescent="0.45">
      <c r="K6953"/>
      <c r="S6953"/>
      <c r="T6953"/>
      <c r="U6953"/>
      <c r="V6953"/>
      <c r="W6953"/>
      <c r="X6953"/>
      <c r="Y6953"/>
      <c r="Z6953"/>
      <c r="AA6953"/>
      <c r="AB6953"/>
      <c r="AC6953"/>
    </row>
    <row r="6954" spans="11:29" x14ac:dyDescent="0.45">
      <c r="K6954"/>
      <c r="S6954"/>
      <c r="T6954"/>
      <c r="U6954"/>
      <c r="V6954"/>
      <c r="W6954"/>
      <c r="X6954"/>
      <c r="Y6954"/>
      <c r="Z6954"/>
      <c r="AA6954"/>
      <c r="AB6954"/>
      <c r="AC6954"/>
    </row>
    <row r="6955" spans="11:29" x14ac:dyDescent="0.45">
      <c r="K6955"/>
      <c r="S6955"/>
      <c r="T6955"/>
      <c r="U6955"/>
      <c r="V6955"/>
      <c r="W6955"/>
      <c r="X6955"/>
      <c r="Y6955"/>
      <c r="Z6955"/>
      <c r="AA6955"/>
      <c r="AB6955"/>
      <c r="AC6955"/>
    </row>
    <row r="6956" spans="11:29" x14ac:dyDescent="0.45">
      <c r="K6956"/>
      <c r="S6956"/>
      <c r="T6956"/>
      <c r="U6956"/>
      <c r="V6956"/>
      <c r="W6956"/>
      <c r="X6956"/>
      <c r="Y6956"/>
      <c r="Z6956"/>
      <c r="AA6956"/>
      <c r="AB6956"/>
      <c r="AC6956"/>
    </row>
    <row r="6957" spans="11:29" x14ac:dyDescent="0.45">
      <c r="K6957"/>
      <c r="S6957"/>
      <c r="T6957"/>
      <c r="U6957"/>
      <c r="V6957"/>
      <c r="W6957"/>
      <c r="X6957"/>
      <c r="Y6957"/>
      <c r="Z6957"/>
      <c r="AA6957"/>
      <c r="AB6957"/>
      <c r="AC6957"/>
    </row>
    <row r="6958" spans="11:29" x14ac:dyDescent="0.45">
      <c r="K6958"/>
      <c r="S6958"/>
      <c r="T6958"/>
      <c r="U6958"/>
      <c r="V6958"/>
      <c r="W6958"/>
      <c r="X6958"/>
      <c r="Y6958"/>
      <c r="Z6958"/>
      <c r="AA6958"/>
      <c r="AB6958"/>
      <c r="AC6958"/>
    </row>
    <row r="6959" spans="11:29" x14ac:dyDescent="0.45">
      <c r="K6959"/>
      <c r="S6959"/>
      <c r="T6959"/>
      <c r="U6959"/>
      <c r="V6959"/>
      <c r="W6959"/>
      <c r="X6959"/>
      <c r="Y6959"/>
      <c r="Z6959"/>
      <c r="AA6959"/>
      <c r="AB6959"/>
      <c r="AC6959"/>
    </row>
    <row r="6960" spans="11:29" x14ac:dyDescent="0.45">
      <c r="K6960"/>
      <c r="S6960"/>
      <c r="T6960"/>
      <c r="U6960"/>
      <c r="V6960"/>
      <c r="W6960"/>
      <c r="X6960"/>
      <c r="Y6960"/>
      <c r="Z6960"/>
      <c r="AA6960"/>
      <c r="AB6960"/>
      <c r="AC6960"/>
    </row>
    <row r="6961" spans="11:29" x14ac:dyDescent="0.45">
      <c r="K6961"/>
      <c r="S6961"/>
      <c r="T6961"/>
      <c r="U6961"/>
      <c r="V6961"/>
      <c r="W6961"/>
      <c r="X6961"/>
      <c r="Y6961"/>
      <c r="Z6961"/>
      <c r="AA6961"/>
      <c r="AB6961"/>
      <c r="AC6961"/>
    </row>
    <row r="6962" spans="11:29" x14ac:dyDescent="0.45">
      <c r="K6962"/>
      <c r="S6962"/>
      <c r="T6962"/>
      <c r="U6962"/>
      <c r="V6962"/>
      <c r="W6962"/>
      <c r="X6962"/>
      <c r="Y6962"/>
      <c r="Z6962"/>
      <c r="AA6962"/>
      <c r="AB6962"/>
      <c r="AC6962"/>
    </row>
    <row r="6963" spans="11:29" x14ac:dyDescent="0.45">
      <c r="K6963"/>
      <c r="S6963"/>
      <c r="T6963"/>
      <c r="U6963"/>
      <c r="V6963"/>
      <c r="W6963"/>
      <c r="X6963"/>
      <c r="Y6963"/>
      <c r="Z6963"/>
      <c r="AA6963"/>
      <c r="AB6963"/>
      <c r="AC6963"/>
    </row>
    <row r="6964" spans="11:29" x14ac:dyDescent="0.45">
      <c r="K6964"/>
      <c r="S6964"/>
      <c r="T6964"/>
      <c r="U6964"/>
      <c r="V6964"/>
      <c r="W6964"/>
      <c r="X6964"/>
      <c r="Y6964"/>
      <c r="Z6964"/>
      <c r="AA6964"/>
      <c r="AB6964"/>
      <c r="AC6964"/>
    </row>
    <row r="6965" spans="11:29" x14ac:dyDescent="0.45">
      <c r="K6965"/>
      <c r="S6965"/>
      <c r="T6965"/>
      <c r="U6965"/>
      <c r="V6965"/>
      <c r="W6965"/>
      <c r="X6965"/>
      <c r="Y6965"/>
      <c r="Z6965"/>
      <c r="AA6965"/>
      <c r="AB6965"/>
      <c r="AC6965"/>
    </row>
    <row r="6966" spans="11:29" x14ac:dyDescent="0.45">
      <c r="K6966"/>
      <c r="S6966"/>
      <c r="T6966"/>
      <c r="U6966"/>
      <c r="V6966"/>
      <c r="W6966"/>
      <c r="X6966"/>
      <c r="Y6966"/>
      <c r="Z6966"/>
      <c r="AA6966"/>
      <c r="AB6966"/>
      <c r="AC6966"/>
    </row>
    <row r="6967" spans="11:29" x14ac:dyDescent="0.45">
      <c r="K6967"/>
      <c r="S6967"/>
      <c r="T6967"/>
      <c r="U6967"/>
      <c r="V6967"/>
      <c r="W6967"/>
      <c r="X6967"/>
      <c r="Y6967"/>
      <c r="Z6967"/>
      <c r="AA6967"/>
      <c r="AB6967"/>
      <c r="AC6967"/>
    </row>
    <row r="6968" spans="11:29" x14ac:dyDescent="0.45">
      <c r="K6968"/>
      <c r="S6968"/>
      <c r="T6968"/>
      <c r="U6968"/>
      <c r="V6968"/>
      <c r="W6968"/>
      <c r="X6968"/>
      <c r="Y6968"/>
      <c r="Z6968"/>
      <c r="AA6968"/>
      <c r="AB6968"/>
      <c r="AC6968"/>
    </row>
    <row r="6969" spans="11:29" x14ac:dyDescent="0.45">
      <c r="K6969"/>
      <c r="S6969"/>
      <c r="T6969"/>
      <c r="U6969"/>
      <c r="V6969"/>
      <c r="W6969"/>
      <c r="X6969"/>
      <c r="Y6969"/>
      <c r="Z6969"/>
      <c r="AA6969"/>
      <c r="AB6969"/>
      <c r="AC6969"/>
    </row>
    <row r="6970" spans="11:29" x14ac:dyDescent="0.45">
      <c r="K6970"/>
      <c r="S6970"/>
      <c r="T6970"/>
      <c r="U6970"/>
      <c r="V6970"/>
      <c r="W6970"/>
      <c r="X6970"/>
      <c r="Y6970"/>
      <c r="Z6970"/>
      <c r="AA6970"/>
      <c r="AB6970"/>
      <c r="AC6970"/>
    </row>
    <row r="6971" spans="11:29" x14ac:dyDescent="0.45">
      <c r="K6971"/>
      <c r="S6971"/>
      <c r="T6971"/>
      <c r="U6971"/>
      <c r="V6971"/>
      <c r="W6971"/>
      <c r="X6971"/>
      <c r="Y6971"/>
      <c r="Z6971"/>
      <c r="AA6971"/>
      <c r="AB6971"/>
      <c r="AC6971"/>
    </row>
    <row r="6972" spans="11:29" x14ac:dyDescent="0.45">
      <c r="K6972"/>
      <c r="S6972"/>
      <c r="T6972"/>
      <c r="U6972"/>
      <c r="V6972"/>
      <c r="W6972"/>
      <c r="X6972"/>
      <c r="Y6972"/>
      <c r="Z6972"/>
      <c r="AA6972"/>
      <c r="AB6972"/>
      <c r="AC6972"/>
    </row>
    <row r="6973" spans="11:29" x14ac:dyDescent="0.45">
      <c r="K6973"/>
      <c r="S6973"/>
      <c r="T6973"/>
      <c r="U6973"/>
      <c r="V6973"/>
      <c r="W6973"/>
      <c r="X6973"/>
      <c r="Y6973"/>
      <c r="Z6973"/>
      <c r="AA6973"/>
      <c r="AB6973"/>
      <c r="AC6973"/>
    </row>
    <row r="6974" spans="11:29" x14ac:dyDescent="0.45">
      <c r="K6974"/>
      <c r="S6974"/>
      <c r="T6974"/>
      <c r="U6974"/>
      <c r="V6974"/>
      <c r="W6974"/>
      <c r="X6974"/>
      <c r="Y6974"/>
      <c r="Z6974"/>
      <c r="AA6974"/>
      <c r="AB6974"/>
      <c r="AC6974"/>
    </row>
    <row r="6975" spans="11:29" x14ac:dyDescent="0.45">
      <c r="K6975"/>
      <c r="S6975"/>
      <c r="T6975"/>
      <c r="U6975"/>
      <c r="V6975"/>
      <c r="W6975"/>
      <c r="X6975"/>
      <c r="Y6975"/>
      <c r="Z6975"/>
      <c r="AA6975"/>
      <c r="AB6975"/>
      <c r="AC6975"/>
    </row>
    <row r="6976" spans="11:29" x14ac:dyDescent="0.45">
      <c r="K6976"/>
      <c r="S6976"/>
      <c r="T6976"/>
      <c r="U6976"/>
      <c r="V6976"/>
      <c r="W6976"/>
      <c r="X6976"/>
      <c r="Y6976"/>
      <c r="Z6976"/>
      <c r="AA6976"/>
      <c r="AB6976"/>
      <c r="AC6976"/>
    </row>
    <row r="6977" spans="11:29" x14ac:dyDescent="0.45">
      <c r="K6977"/>
      <c r="S6977"/>
      <c r="T6977"/>
      <c r="U6977"/>
      <c r="V6977"/>
      <c r="W6977"/>
      <c r="X6977"/>
      <c r="Y6977"/>
      <c r="Z6977"/>
      <c r="AA6977"/>
      <c r="AB6977"/>
      <c r="AC6977"/>
    </row>
    <row r="6978" spans="11:29" x14ac:dyDescent="0.45">
      <c r="K6978"/>
      <c r="S6978"/>
      <c r="T6978"/>
      <c r="U6978"/>
      <c r="V6978"/>
      <c r="W6978"/>
      <c r="X6978"/>
      <c r="Y6978"/>
      <c r="Z6978"/>
      <c r="AA6978"/>
      <c r="AB6978"/>
      <c r="AC6978"/>
    </row>
    <row r="6979" spans="11:29" x14ac:dyDescent="0.45">
      <c r="K6979"/>
      <c r="S6979"/>
      <c r="T6979"/>
      <c r="U6979"/>
      <c r="V6979"/>
      <c r="W6979"/>
      <c r="X6979"/>
      <c r="Y6979"/>
      <c r="Z6979"/>
      <c r="AA6979"/>
      <c r="AB6979"/>
      <c r="AC6979"/>
    </row>
    <row r="6980" spans="11:29" x14ac:dyDescent="0.45">
      <c r="K6980"/>
      <c r="S6980"/>
      <c r="T6980"/>
      <c r="U6980"/>
      <c r="V6980"/>
      <c r="W6980"/>
      <c r="X6980"/>
      <c r="Y6980"/>
      <c r="Z6980"/>
      <c r="AA6980"/>
      <c r="AB6980"/>
      <c r="AC6980"/>
    </row>
    <row r="6981" spans="11:29" x14ac:dyDescent="0.45">
      <c r="K6981"/>
      <c r="S6981"/>
      <c r="T6981"/>
      <c r="U6981"/>
      <c r="V6981"/>
      <c r="W6981"/>
      <c r="X6981"/>
      <c r="Y6981"/>
      <c r="Z6981"/>
      <c r="AA6981"/>
      <c r="AB6981"/>
      <c r="AC6981"/>
    </row>
    <row r="6982" spans="11:29" x14ac:dyDescent="0.45">
      <c r="K6982"/>
      <c r="S6982"/>
      <c r="T6982"/>
      <c r="U6982"/>
      <c r="V6982"/>
      <c r="W6982"/>
      <c r="X6982"/>
      <c r="Y6982"/>
      <c r="Z6982"/>
      <c r="AA6982"/>
      <c r="AB6982"/>
      <c r="AC6982"/>
    </row>
    <row r="6983" spans="11:29" x14ac:dyDescent="0.45">
      <c r="K6983"/>
      <c r="S6983"/>
      <c r="T6983"/>
      <c r="U6983"/>
      <c r="V6983"/>
      <c r="W6983"/>
      <c r="X6983"/>
      <c r="Y6983"/>
      <c r="Z6983"/>
      <c r="AA6983"/>
      <c r="AB6983"/>
      <c r="AC6983"/>
    </row>
    <row r="6984" spans="11:29" x14ac:dyDescent="0.45">
      <c r="K6984"/>
      <c r="S6984"/>
      <c r="T6984"/>
      <c r="U6984"/>
      <c r="V6984"/>
      <c r="W6984"/>
      <c r="X6984"/>
      <c r="Y6984"/>
      <c r="Z6984"/>
      <c r="AA6984"/>
      <c r="AB6984"/>
      <c r="AC6984"/>
    </row>
    <row r="6985" spans="11:29" x14ac:dyDescent="0.45">
      <c r="K6985"/>
      <c r="S6985"/>
      <c r="T6985"/>
      <c r="U6985"/>
      <c r="V6985"/>
      <c r="W6985"/>
      <c r="X6985"/>
      <c r="Y6985"/>
      <c r="Z6985"/>
      <c r="AA6985"/>
      <c r="AB6985"/>
      <c r="AC6985"/>
    </row>
    <row r="6986" spans="11:29" x14ac:dyDescent="0.45">
      <c r="K6986"/>
      <c r="S6986"/>
      <c r="T6986"/>
      <c r="U6986"/>
      <c r="V6986"/>
      <c r="W6986"/>
      <c r="X6986"/>
      <c r="Y6986"/>
      <c r="Z6986"/>
      <c r="AA6986"/>
      <c r="AB6986"/>
      <c r="AC6986"/>
    </row>
    <row r="6987" spans="11:29" x14ac:dyDescent="0.45">
      <c r="K6987"/>
      <c r="S6987"/>
      <c r="T6987"/>
      <c r="U6987"/>
      <c r="V6987"/>
      <c r="W6987"/>
      <c r="X6987"/>
      <c r="Y6987"/>
      <c r="Z6987"/>
      <c r="AA6987"/>
      <c r="AB6987"/>
      <c r="AC6987"/>
    </row>
    <row r="6988" spans="11:29" x14ac:dyDescent="0.45">
      <c r="K6988"/>
      <c r="S6988"/>
      <c r="T6988"/>
      <c r="U6988"/>
      <c r="V6988"/>
      <c r="W6988"/>
      <c r="X6988"/>
      <c r="Y6988"/>
      <c r="Z6988"/>
      <c r="AA6988"/>
      <c r="AB6988"/>
      <c r="AC6988"/>
    </row>
    <row r="6989" spans="11:29" x14ac:dyDescent="0.45">
      <c r="K6989"/>
      <c r="S6989"/>
      <c r="T6989"/>
      <c r="U6989"/>
      <c r="V6989"/>
      <c r="W6989"/>
      <c r="X6989"/>
      <c r="Y6989"/>
      <c r="Z6989"/>
      <c r="AA6989"/>
      <c r="AB6989"/>
      <c r="AC6989"/>
    </row>
    <row r="6990" spans="11:29" x14ac:dyDescent="0.45">
      <c r="K6990"/>
      <c r="S6990"/>
      <c r="T6990"/>
      <c r="U6990"/>
      <c r="V6990"/>
      <c r="W6990"/>
      <c r="X6990"/>
      <c r="Y6990"/>
      <c r="Z6990"/>
      <c r="AA6990"/>
      <c r="AB6990"/>
      <c r="AC6990"/>
    </row>
    <row r="6991" spans="11:29" x14ac:dyDescent="0.45">
      <c r="K6991"/>
      <c r="S6991"/>
      <c r="T6991"/>
      <c r="U6991"/>
      <c r="V6991"/>
      <c r="W6991"/>
      <c r="X6991"/>
      <c r="Y6991"/>
      <c r="Z6991"/>
      <c r="AA6991"/>
      <c r="AB6991"/>
      <c r="AC6991"/>
    </row>
    <row r="6992" spans="11:29" x14ac:dyDescent="0.45">
      <c r="K6992"/>
      <c r="S6992"/>
      <c r="T6992"/>
      <c r="U6992"/>
      <c r="V6992"/>
      <c r="W6992"/>
      <c r="X6992"/>
      <c r="Y6992"/>
      <c r="Z6992"/>
      <c r="AA6992"/>
      <c r="AB6992"/>
      <c r="AC6992"/>
    </row>
    <row r="6993" spans="11:29" x14ac:dyDescent="0.45">
      <c r="K6993"/>
      <c r="S6993"/>
      <c r="T6993"/>
      <c r="U6993"/>
      <c r="V6993"/>
      <c r="W6993"/>
      <c r="X6993"/>
      <c r="Y6993"/>
      <c r="Z6993"/>
      <c r="AA6993"/>
      <c r="AB6993"/>
      <c r="AC6993"/>
    </row>
    <row r="6994" spans="11:29" x14ac:dyDescent="0.45">
      <c r="K6994"/>
      <c r="S6994"/>
      <c r="T6994"/>
      <c r="U6994"/>
      <c r="V6994"/>
      <c r="W6994"/>
      <c r="X6994"/>
      <c r="Y6994"/>
      <c r="Z6994"/>
      <c r="AA6994"/>
      <c r="AB6994"/>
      <c r="AC6994"/>
    </row>
    <row r="6995" spans="11:29" x14ac:dyDescent="0.45">
      <c r="K6995"/>
      <c r="S6995"/>
      <c r="T6995"/>
      <c r="U6995"/>
      <c r="V6995"/>
      <c r="W6995"/>
      <c r="X6995"/>
      <c r="Y6995"/>
      <c r="Z6995"/>
      <c r="AA6995"/>
      <c r="AB6995"/>
      <c r="AC6995"/>
    </row>
    <row r="6996" spans="11:29" x14ac:dyDescent="0.45">
      <c r="K6996"/>
      <c r="S6996"/>
      <c r="T6996"/>
      <c r="U6996"/>
      <c r="V6996"/>
      <c r="W6996"/>
      <c r="X6996"/>
      <c r="Y6996"/>
      <c r="Z6996"/>
      <c r="AA6996"/>
      <c r="AB6996"/>
      <c r="AC6996"/>
    </row>
    <row r="6997" spans="11:29" x14ac:dyDescent="0.45">
      <c r="K6997"/>
      <c r="S6997"/>
      <c r="T6997"/>
      <c r="U6997"/>
      <c r="V6997"/>
      <c r="W6997"/>
      <c r="X6997"/>
      <c r="Y6997"/>
      <c r="Z6997"/>
      <c r="AA6997"/>
      <c r="AB6997"/>
      <c r="AC6997"/>
    </row>
    <row r="6998" spans="11:29" x14ac:dyDescent="0.45">
      <c r="K6998"/>
      <c r="S6998"/>
      <c r="T6998"/>
      <c r="U6998"/>
      <c r="V6998"/>
      <c r="W6998"/>
      <c r="X6998"/>
      <c r="Y6998"/>
      <c r="Z6998"/>
      <c r="AA6998"/>
      <c r="AB6998"/>
      <c r="AC6998"/>
    </row>
    <row r="6999" spans="11:29" x14ac:dyDescent="0.45">
      <c r="K6999"/>
      <c r="S6999"/>
      <c r="T6999"/>
      <c r="U6999"/>
      <c r="V6999"/>
      <c r="W6999"/>
      <c r="X6999"/>
      <c r="Y6999"/>
      <c r="Z6999"/>
      <c r="AA6999"/>
      <c r="AB6999"/>
      <c r="AC6999"/>
    </row>
    <row r="7000" spans="11:29" x14ac:dyDescent="0.45">
      <c r="K7000"/>
      <c r="S7000"/>
      <c r="T7000"/>
      <c r="U7000"/>
      <c r="V7000"/>
      <c r="W7000"/>
      <c r="X7000"/>
      <c r="Y7000"/>
      <c r="Z7000"/>
      <c r="AA7000"/>
      <c r="AB7000"/>
      <c r="AC7000"/>
    </row>
    <row r="7001" spans="11:29" x14ac:dyDescent="0.45">
      <c r="K7001"/>
      <c r="S7001"/>
      <c r="T7001"/>
      <c r="U7001"/>
      <c r="V7001"/>
      <c r="W7001"/>
      <c r="X7001"/>
      <c r="Y7001"/>
      <c r="Z7001"/>
      <c r="AA7001"/>
      <c r="AB7001"/>
      <c r="AC7001"/>
    </row>
    <row r="7002" spans="11:29" x14ac:dyDescent="0.45">
      <c r="K7002"/>
      <c r="S7002"/>
      <c r="T7002"/>
      <c r="U7002"/>
      <c r="V7002"/>
      <c r="W7002"/>
      <c r="X7002"/>
      <c r="Y7002"/>
      <c r="Z7002"/>
      <c r="AA7002"/>
      <c r="AB7002"/>
      <c r="AC7002"/>
    </row>
    <row r="7003" spans="11:29" x14ac:dyDescent="0.45">
      <c r="K7003"/>
      <c r="S7003"/>
      <c r="T7003"/>
      <c r="U7003"/>
      <c r="V7003"/>
      <c r="W7003"/>
      <c r="X7003"/>
      <c r="Y7003"/>
      <c r="Z7003"/>
      <c r="AA7003"/>
      <c r="AB7003"/>
      <c r="AC7003"/>
    </row>
    <row r="7004" spans="11:29" x14ac:dyDescent="0.45">
      <c r="K7004"/>
      <c r="S7004"/>
      <c r="T7004"/>
      <c r="U7004"/>
      <c r="V7004"/>
      <c r="W7004"/>
      <c r="X7004"/>
      <c r="Y7004"/>
      <c r="Z7004"/>
      <c r="AA7004"/>
      <c r="AB7004"/>
      <c r="AC7004"/>
    </row>
    <row r="7005" spans="11:29" x14ac:dyDescent="0.45">
      <c r="K7005"/>
      <c r="S7005"/>
      <c r="T7005"/>
      <c r="U7005"/>
      <c r="V7005"/>
      <c r="W7005"/>
      <c r="X7005"/>
      <c r="Y7005"/>
      <c r="Z7005"/>
      <c r="AA7005"/>
      <c r="AB7005"/>
      <c r="AC7005"/>
    </row>
    <row r="7006" spans="11:29" x14ac:dyDescent="0.45">
      <c r="K7006"/>
      <c r="S7006"/>
      <c r="T7006"/>
      <c r="U7006"/>
      <c r="V7006"/>
      <c r="W7006"/>
      <c r="X7006"/>
      <c r="Y7006"/>
      <c r="Z7006"/>
      <c r="AA7006"/>
      <c r="AB7006"/>
      <c r="AC7006"/>
    </row>
    <row r="7007" spans="11:29" x14ac:dyDescent="0.45">
      <c r="K7007"/>
      <c r="S7007"/>
      <c r="T7007"/>
      <c r="U7007"/>
      <c r="V7007"/>
      <c r="W7007"/>
      <c r="X7007"/>
      <c r="Y7007"/>
      <c r="Z7007"/>
      <c r="AA7007"/>
      <c r="AB7007"/>
      <c r="AC7007"/>
    </row>
    <row r="7008" spans="11:29" x14ac:dyDescent="0.45">
      <c r="K7008"/>
      <c r="S7008"/>
      <c r="T7008"/>
      <c r="U7008"/>
      <c r="V7008"/>
      <c r="W7008"/>
      <c r="X7008"/>
      <c r="Y7008"/>
      <c r="Z7008"/>
      <c r="AA7008"/>
      <c r="AB7008"/>
      <c r="AC7008"/>
    </row>
    <row r="7009" spans="11:29" x14ac:dyDescent="0.45">
      <c r="K7009"/>
      <c r="S7009"/>
      <c r="T7009"/>
      <c r="U7009"/>
      <c r="V7009"/>
      <c r="W7009"/>
      <c r="X7009"/>
      <c r="Y7009"/>
      <c r="Z7009"/>
      <c r="AA7009"/>
      <c r="AB7009"/>
      <c r="AC7009"/>
    </row>
    <row r="7010" spans="11:29" x14ac:dyDescent="0.45">
      <c r="K7010"/>
      <c r="S7010"/>
      <c r="T7010"/>
      <c r="U7010"/>
      <c r="V7010"/>
      <c r="W7010"/>
      <c r="X7010"/>
      <c r="Y7010"/>
      <c r="Z7010"/>
      <c r="AA7010"/>
      <c r="AB7010"/>
      <c r="AC7010"/>
    </row>
    <row r="7011" spans="11:29" x14ac:dyDescent="0.45">
      <c r="K7011"/>
      <c r="S7011"/>
      <c r="T7011"/>
      <c r="U7011"/>
      <c r="V7011"/>
      <c r="W7011"/>
      <c r="X7011"/>
      <c r="Y7011"/>
      <c r="Z7011"/>
      <c r="AA7011"/>
      <c r="AB7011"/>
      <c r="AC7011"/>
    </row>
    <row r="7012" spans="11:29" x14ac:dyDescent="0.45">
      <c r="K7012"/>
      <c r="S7012"/>
      <c r="T7012"/>
      <c r="U7012"/>
      <c r="V7012"/>
      <c r="W7012"/>
      <c r="X7012"/>
      <c r="Y7012"/>
      <c r="Z7012"/>
      <c r="AA7012"/>
      <c r="AB7012"/>
      <c r="AC7012"/>
    </row>
    <row r="7013" spans="11:29" x14ac:dyDescent="0.45">
      <c r="K7013"/>
      <c r="S7013"/>
      <c r="T7013"/>
      <c r="U7013"/>
      <c r="V7013"/>
      <c r="W7013"/>
      <c r="X7013"/>
      <c r="Y7013"/>
      <c r="Z7013"/>
      <c r="AA7013"/>
      <c r="AB7013"/>
      <c r="AC7013"/>
    </row>
    <row r="7014" spans="11:29" x14ac:dyDescent="0.45">
      <c r="K7014"/>
      <c r="S7014"/>
      <c r="T7014"/>
      <c r="U7014"/>
      <c r="V7014"/>
      <c r="W7014"/>
      <c r="X7014"/>
      <c r="Y7014"/>
      <c r="Z7014"/>
      <c r="AA7014"/>
      <c r="AB7014"/>
      <c r="AC7014"/>
    </row>
    <row r="7015" spans="11:29" x14ac:dyDescent="0.45">
      <c r="K7015"/>
      <c r="S7015"/>
      <c r="T7015"/>
      <c r="U7015"/>
      <c r="V7015"/>
      <c r="W7015"/>
      <c r="X7015"/>
      <c r="Y7015"/>
      <c r="Z7015"/>
      <c r="AA7015"/>
      <c r="AB7015"/>
      <c r="AC7015"/>
    </row>
    <row r="7016" spans="11:29" x14ac:dyDescent="0.45">
      <c r="K7016"/>
      <c r="S7016"/>
      <c r="T7016"/>
      <c r="U7016"/>
      <c r="V7016"/>
      <c r="W7016"/>
      <c r="X7016"/>
      <c r="Y7016"/>
      <c r="Z7016"/>
      <c r="AA7016"/>
      <c r="AB7016"/>
      <c r="AC7016"/>
    </row>
    <row r="7017" spans="11:29" x14ac:dyDescent="0.45">
      <c r="K7017"/>
      <c r="S7017"/>
      <c r="T7017"/>
      <c r="U7017"/>
      <c r="V7017"/>
      <c r="W7017"/>
      <c r="X7017"/>
      <c r="Y7017"/>
      <c r="Z7017"/>
      <c r="AA7017"/>
      <c r="AB7017"/>
      <c r="AC7017"/>
    </row>
    <row r="7018" spans="11:29" x14ac:dyDescent="0.45">
      <c r="K7018"/>
      <c r="S7018"/>
      <c r="T7018"/>
      <c r="U7018"/>
      <c r="V7018"/>
      <c r="W7018"/>
      <c r="X7018"/>
      <c r="Y7018"/>
      <c r="Z7018"/>
      <c r="AA7018"/>
      <c r="AB7018"/>
      <c r="AC7018"/>
    </row>
    <row r="7019" spans="11:29" x14ac:dyDescent="0.45">
      <c r="K7019"/>
      <c r="S7019"/>
      <c r="T7019"/>
      <c r="U7019"/>
      <c r="V7019"/>
      <c r="W7019"/>
      <c r="X7019"/>
      <c r="Y7019"/>
      <c r="Z7019"/>
      <c r="AA7019"/>
      <c r="AB7019"/>
      <c r="AC7019"/>
    </row>
    <row r="7020" spans="11:29" x14ac:dyDescent="0.45">
      <c r="K7020"/>
      <c r="S7020"/>
      <c r="T7020"/>
      <c r="U7020"/>
      <c r="V7020"/>
      <c r="W7020"/>
      <c r="X7020"/>
      <c r="Y7020"/>
      <c r="Z7020"/>
      <c r="AA7020"/>
      <c r="AB7020"/>
      <c r="AC7020"/>
    </row>
    <row r="7021" spans="11:29" x14ac:dyDescent="0.45">
      <c r="K7021"/>
      <c r="S7021"/>
      <c r="T7021"/>
      <c r="U7021"/>
      <c r="V7021"/>
      <c r="W7021"/>
      <c r="X7021"/>
      <c r="Y7021"/>
      <c r="Z7021"/>
      <c r="AA7021"/>
      <c r="AB7021"/>
      <c r="AC7021"/>
    </row>
    <row r="7022" spans="11:29" x14ac:dyDescent="0.45">
      <c r="K7022"/>
      <c r="S7022"/>
      <c r="T7022"/>
      <c r="U7022"/>
      <c r="V7022"/>
      <c r="W7022"/>
      <c r="X7022"/>
      <c r="Y7022"/>
      <c r="Z7022"/>
      <c r="AA7022"/>
      <c r="AB7022"/>
      <c r="AC7022"/>
    </row>
    <row r="7023" spans="11:29" x14ac:dyDescent="0.45">
      <c r="K7023"/>
      <c r="S7023"/>
      <c r="T7023"/>
      <c r="U7023"/>
      <c r="V7023"/>
      <c r="W7023"/>
      <c r="X7023"/>
      <c r="Y7023"/>
      <c r="Z7023"/>
      <c r="AA7023"/>
      <c r="AB7023"/>
      <c r="AC7023"/>
    </row>
    <row r="7024" spans="11:29" x14ac:dyDescent="0.45">
      <c r="K7024"/>
      <c r="S7024"/>
      <c r="T7024"/>
      <c r="U7024"/>
      <c r="V7024"/>
      <c r="W7024"/>
      <c r="X7024"/>
      <c r="Y7024"/>
      <c r="Z7024"/>
      <c r="AA7024"/>
      <c r="AB7024"/>
      <c r="AC7024"/>
    </row>
    <row r="7025" spans="11:29" x14ac:dyDescent="0.45">
      <c r="K7025"/>
      <c r="S7025"/>
      <c r="T7025"/>
      <c r="U7025"/>
      <c r="V7025"/>
      <c r="W7025"/>
      <c r="X7025"/>
      <c r="Y7025"/>
      <c r="Z7025"/>
      <c r="AA7025"/>
      <c r="AB7025"/>
      <c r="AC7025"/>
    </row>
    <row r="7026" spans="11:29" x14ac:dyDescent="0.45">
      <c r="K7026"/>
      <c r="S7026"/>
      <c r="T7026"/>
      <c r="U7026"/>
      <c r="V7026"/>
      <c r="W7026"/>
      <c r="X7026"/>
      <c r="Y7026"/>
      <c r="Z7026"/>
      <c r="AA7026"/>
      <c r="AB7026"/>
      <c r="AC7026"/>
    </row>
    <row r="7027" spans="11:29" x14ac:dyDescent="0.45">
      <c r="K7027"/>
      <c r="S7027"/>
      <c r="T7027"/>
      <c r="U7027"/>
      <c r="V7027"/>
      <c r="W7027"/>
      <c r="X7027"/>
      <c r="Y7027"/>
      <c r="Z7027"/>
      <c r="AA7027"/>
      <c r="AB7027"/>
      <c r="AC7027"/>
    </row>
    <row r="7028" spans="11:29" x14ac:dyDescent="0.45">
      <c r="K7028"/>
      <c r="S7028"/>
      <c r="T7028"/>
      <c r="U7028"/>
      <c r="V7028"/>
      <c r="W7028"/>
      <c r="X7028"/>
      <c r="Y7028"/>
      <c r="Z7028"/>
      <c r="AA7028"/>
      <c r="AB7028"/>
      <c r="AC7028"/>
    </row>
    <row r="7029" spans="11:29" x14ac:dyDescent="0.45">
      <c r="K7029"/>
      <c r="S7029"/>
      <c r="T7029"/>
      <c r="U7029"/>
      <c r="V7029"/>
      <c r="W7029"/>
      <c r="X7029"/>
      <c r="Y7029"/>
      <c r="Z7029"/>
      <c r="AA7029"/>
      <c r="AB7029"/>
      <c r="AC7029"/>
    </row>
    <row r="7030" spans="11:29" x14ac:dyDescent="0.45">
      <c r="K7030"/>
      <c r="S7030"/>
      <c r="T7030"/>
      <c r="U7030"/>
      <c r="V7030"/>
      <c r="W7030"/>
      <c r="X7030"/>
      <c r="Y7030"/>
      <c r="Z7030"/>
      <c r="AA7030"/>
      <c r="AB7030"/>
      <c r="AC7030"/>
    </row>
    <row r="7031" spans="11:29" x14ac:dyDescent="0.45">
      <c r="K7031"/>
      <c r="S7031"/>
      <c r="T7031"/>
      <c r="U7031"/>
      <c r="V7031"/>
      <c r="W7031"/>
      <c r="X7031"/>
      <c r="Y7031"/>
      <c r="Z7031"/>
      <c r="AA7031"/>
      <c r="AB7031"/>
      <c r="AC7031"/>
    </row>
    <row r="7032" spans="11:29" x14ac:dyDescent="0.45">
      <c r="K7032"/>
      <c r="S7032"/>
      <c r="T7032"/>
      <c r="U7032"/>
      <c r="V7032"/>
      <c r="W7032"/>
      <c r="X7032"/>
      <c r="Y7032"/>
      <c r="Z7032"/>
      <c r="AA7032"/>
      <c r="AB7032"/>
      <c r="AC7032"/>
    </row>
    <row r="7033" spans="11:29" x14ac:dyDescent="0.45">
      <c r="K7033"/>
      <c r="S7033"/>
      <c r="T7033"/>
      <c r="U7033"/>
      <c r="V7033"/>
      <c r="W7033"/>
      <c r="X7033"/>
      <c r="Y7033"/>
      <c r="Z7033"/>
      <c r="AA7033"/>
      <c r="AB7033"/>
      <c r="AC7033"/>
    </row>
    <row r="7034" spans="11:29" x14ac:dyDescent="0.45">
      <c r="K7034"/>
      <c r="S7034"/>
      <c r="T7034"/>
      <c r="U7034"/>
      <c r="V7034"/>
      <c r="W7034"/>
      <c r="X7034"/>
      <c r="Y7034"/>
      <c r="Z7034"/>
      <c r="AA7034"/>
      <c r="AB7034"/>
      <c r="AC7034"/>
    </row>
    <row r="7035" spans="11:29" x14ac:dyDescent="0.45">
      <c r="K7035"/>
      <c r="S7035"/>
      <c r="T7035"/>
      <c r="U7035"/>
      <c r="V7035"/>
      <c r="W7035"/>
      <c r="X7035"/>
      <c r="Y7035"/>
      <c r="Z7035"/>
      <c r="AA7035"/>
      <c r="AB7035"/>
      <c r="AC7035"/>
    </row>
    <row r="7036" spans="11:29" x14ac:dyDescent="0.45">
      <c r="K7036"/>
      <c r="S7036"/>
      <c r="T7036"/>
      <c r="U7036"/>
      <c r="V7036"/>
      <c r="W7036"/>
      <c r="X7036"/>
      <c r="Y7036"/>
      <c r="Z7036"/>
      <c r="AA7036"/>
      <c r="AB7036"/>
      <c r="AC7036"/>
    </row>
    <row r="7037" spans="11:29" x14ac:dyDescent="0.45">
      <c r="K7037"/>
      <c r="S7037"/>
      <c r="T7037"/>
      <c r="U7037"/>
      <c r="V7037"/>
      <c r="W7037"/>
      <c r="X7037"/>
      <c r="Y7037"/>
      <c r="Z7037"/>
      <c r="AA7037"/>
      <c r="AB7037"/>
      <c r="AC7037"/>
    </row>
    <row r="7038" spans="11:29" x14ac:dyDescent="0.45">
      <c r="K7038"/>
      <c r="S7038"/>
      <c r="T7038"/>
      <c r="U7038"/>
      <c r="V7038"/>
      <c r="W7038"/>
      <c r="X7038"/>
      <c r="Y7038"/>
      <c r="Z7038"/>
      <c r="AA7038"/>
      <c r="AB7038"/>
      <c r="AC7038"/>
    </row>
    <row r="7039" spans="11:29" x14ac:dyDescent="0.45">
      <c r="K7039"/>
      <c r="S7039"/>
      <c r="T7039"/>
      <c r="U7039"/>
      <c r="V7039"/>
      <c r="W7039"/>
      <c r="X7039"/>
      <c r="Y7039"/>
      <c r="Z7039"/>
      <c r="AA7039"/>
      <c r="AB7039"/>
      <c r="AC7039"/>
    </row>
    <row r="7040" spans="11:29" x14ac:dyDescent="0.45">
      <c r="K7040"/>
      <c r="S7040"/>
      <c r="T7040"/>
      <c r="U7040"/>
      <c r="V7040"/>
      <c r="W7040"/>
      <c r="X7040"/>
      <c r="Y7040"/>
      <c r="Z7040"/>
      <c r="AA7040"/>
      <c r="AB7040"/>
      <c r="AC7040"/>
    </row>
    <row r="7041" spans="11:29" x14ac:dyDescent="0.45">
      <c r="K7041"/>
      <c r="S7041"/>
      <c r="T7041"/>
      <c r="U7041"/>
      <c r="V7041"/>
      <c r="W7041"/>
      <c r="X7041"/>
      <c r="Y7041"/>
      <c r="Z7041"/>
      <c r="AA7041"/>
      <c r="AB7041"/>
      <c r="AC7041"/>
    </row>
    <row r="7042" spans="11:29" x14ac:dyDescent="0.45">
      <c r="K7042"/>
      <c r="S7042"/>
      <c r="T7042"/>
      <c r="U7042"/>
      <c r="V7042"/>
      <c r="W7042"/>
      <c r="X7042"/>
      <c r="Y7042"/>
      <c r="Z7042"/>
      <c r="AA7042"/>
      <c r="AB7042"/>
      <c r="AC7042"/>
    </row>
    <row r="7043" spans="11:29" x14ac:dyDescent="0.45">
      <c r="K7043"/>
      <c r="S7043"/>
      <c r="T7043"/>
      <c r="U7043"/>
      <c r="V7043"/>
      <c r="W7043"/>
      <c r="X7043"/>
      <c r="Y7043"/>
      <c r="Z7043"/>
      <c r="AA7043"/>
      <c r="AB7043"/>
      <c r="AC7043"/>
    </row>
    <row r="7044" spans="11:29" x14ac:dyDescent="0.45">
      <c r="K7044"/>
      <c r="S7044"/>
      <c r="T7044"/>
      <c r="U7044"/>
      <c r="V7044"/>
      <c r="W7044"/>
      <c r="X7044"/>
      <c r="Y7044"/>
      <c r="Z7044"/>
      <c r="AA7044"/>
      <c r="AB7044"/>
      <c r="AC7044"/>
    </row>
    <row r="7045" spans="11:29" x14ac:dyDescent="0.45">
      <c r="K7045"/>
      <c r="S7045"/>
      <c r="T7045"/>
      <c r="U7045"/>
      <c r="V7045"/>
      <c r="W7045"/>
      <c r="X7045"/>
      <c r="Y7045"/>
      <c r="Z7045"/>
      <c r="AA7045"/>
      <c r="AB7045"/>
      <c r="AC7045"/>
    </row>
    <row r="7046" spans="11:29" x14ac:dyDescent="0.45">
      <c r="K7046"/>
      <c r="S7046"/>
      <c r="T7046"/>
      <c r="U7046"/>
      <c r="V7046"/>
      <c r="W7046"/>
      <c r="X7046"/>
      <c r="Y7046"/>
      <c r="Z7046"/>
      <c r="AA7046"/>
      <c r="AB7046"/>
      <c r="AC7046"/>
    </row>
    <row r="7047" spans="11:29" x14ac:dyDescent="0.45">
      <c r="K7047"/>
      <c r="S7047"/>
      <c r="T7047"/>
      <c r="U7047"/>
      <c r="V7047"/>
      <c r="W7047"/>
      <c r="X7047"/>
      <c r="Y7047"/>
      <c r="Z7047"/>
      <c r="AA7047"/>
      <c r="AB7047"/>
      <c r="AC7047"/>
    </row>
    <row r="7048" spans="11:29" x14ac:dyDescent="0.45">
      <c r="K7048"/>
      <c r="S7048"/>
      <c r="T7048"/>
      <c r="U7048"/>
      <c r="V7048"/>
      <c r="W7048"/>
      <c r="X7048"/>
      <c r="Y7048"/>
      <c r="Z7048"/>
      <c r="AA7048"/>
      <c r="AB7048"/>
      <c r="AC7048"/>
    </row>
    <row r="7049" spans="11:29" x14ac:dyDescent="0.45">
      <c r="K7049"/>
      <c r="S7049"/>
      <c r="T7049"/>
      <c r="U7049"/>
      <c r="V7049"/>
      <c r="W7049"/>
      <c r="X7049"/>
      <c r="Y7049"/>
      <c r="Z7049"/>
      <c r="AA7049"/>
      <c r="AB7049"/>
      <c r="AC7049"/>
    </row>
    <row r="7050" spans="11:29" x14ac:dyDescent="0.45">
      <c r="K7050"/>
      <c r="S7050"/>
      <c r="T7050"/>
      <c r="U7050"/>
      <c r="V7050"/>
      <c r="W7050"/>
      <c r="X7050"/>
      <c r="Y7050"/>
      <c r="Z7050"/>
      <c r="AA7050"/>
      <c r="AB7050"/>
      <c r="AC7050"/>
    </row>
    <row r="7051" spans="11:29" x14ac:dyDescent="0.45">
      <c r="K7051"/>
      <c r="S7051"/>
      <c r="T7051"/>
      <c r="U7051"/>
      <c r="V7051"/>
      <c r="W7051"/>
      <c r="X7051"/>
      <c r="Y7051"/>
      <c r="Z7051"/>
      <c r="AA7051"/>
      <c r="AB7051"/>
      <c r="AC7051"/>
    </row>
    <row r="7052" spans="11:29" x14ac:dyDescent="0.45">
      <c r="K7052"/>
      <c r="S7052"/>
      <c r="T7052"/>
      <c r="U7052"/>
      <c r="V7052"/>
      <c r="W7052"/>
      <c r="X7052"/>
      <c r="Y7052"/>
      <c r="Z7052"/>
      <c r="AA7052"/>
      <c r="AB7052"/>
      <c r="AC7052"/>
    </row>
    <row r="7053" spans="11:29" x14ac:dyDescent="0.45">
      <c r="K7053"/>
      <c r="S7053"/>
      <c r="T7053"/>
      <c r="U7053"/>
      <c r="V7053"/>
      <c r="W7053"/>
      <c r="X7053"/>
      <c r="Y7053"/>
      <c r="Z7053"/>
      <c r="AA7053"/>
      <c r="AB7053"/>
      <c r="AC7053"/>
    </row>
    <row r="7054" spans="11:29" x14ac:dyDescent="0.45">
      <c r="K7054"/>
      <c r="S7054"/>
      <c r="T7054"/>
      <c r="U7054"/>
      <c r="V7054"/>
      <c r="W7054"/>
      <c r="X7054"/>
      <c r="Y7054"/>
      <c r="Z7054"/>
      <c r="AA7054"/>
      <c r="AB7054"/>
      <c r="AC7054"/>
    </row>
    <row r="7055" spans="11:29" x14ac:dyDescent="0.45">
      <c r="K7055"/>
      <c r="S7055"/>
      <c r="T7055"/>
      <c r="U7055"/>
      <c r="V7055"/>
      <c r="W7055"/>
      <c r="X7055"/>
      <c r="Y7055"/>
      <c r="Z7055"/>
      <c r="AA7055"/>
      <c r="AB7055"/>
      <c r="AC7055"/>
    </row>
    <row r="7056" spans="11:29" x14ac:dyDescent="0.45">
      <c r="K7056"/>
      <c r="S7056"/>
      <c r="T7056"/>
      <c r="U7056"/>
      <c r="V7056"/>
      <c r="W7056"/>
      <c r="X7056"/>
      <c r="Y7056"/>
      <c r="Z7056"/>
      <c r="AA7056"/>
      <c r="AB7056"/>
      <c r="AC7056"/>
    </row>
    <row r="7057" spans="11:29" x14ac:dyDescent="0.45">
      <c r="K7057"/>
      <c r="S7057"/>
      <c r="T7057"/>
      <c r="U7057"/>
      <c r="V7057"/>
      <c r="W7057"/>
      <c r="X7057"/>
      <c r="Y7057"/>
      <c r="Z7057"/>
      <c r="AA7057"/>
      <c r="AB7057"/>
      <c r="AC7057"/>
    </row>
    <row r="7058" spans="11:29" x14ac:dyDescent="0.45">
      <c r="K7058"/>
      <c r="S7058"/>
      <c r="T7058"/>
      <c r="U7058"/>
      <c r="V7058"/>
      <c r="W7058"/>
      <c r="X7058"/>
      <c r="Y7058"/>
      <c r="Z7058"/>
      <c r="AA7058"/>
      <c r="AB7058"/>
      <c r="AC7058"/>
    </row>
    <row r="7059" spans="11:29" x14ac:dyDescent="0.45">
      <c r="K7059"/>
      <c r="S7059"/>
      <c r="T7059"/>
      <c r="U7059"/>
      <c r="V7059"/>
      <c r="W7059"/>
      <c r="X7059"/>
      <c r="Y7059"/>
      <c r="Z7059"/>
      <c r="AA7059"/>
      <c r="AB7059"/>
      <c r="AC7059"/>
    </row>
    <row r="7060" spans="11:29" x14ac:dyDescent="0.45">
      <c r="K7060"/>
      <c r="S7060"/>
      <c r="T7060"/>
      <c r="U7060"/>
      <c r="V7060"/>
      <c r="W7060"/>
      <c r="X7060"/>
      <c r="Y7060"/>
      <c r="Z7060"/>
      <c r="AA7060"/>
      <c r="AB7060"/>
      <c r="AC7060"/>
    </row>
    <row r="7061" spans="11:29" x14ac:dyDescent="0.45">
      <c r="K7061"/>
      <c r="S7061"/>
      <c r="T7061"/>
      <c r="U7061"/>
      <c r="V7061"/>
      <c r="W7061"/>
      <c r="X7061"/>
      <c r="Y7061"/>
      <c r="Z7061"/>
      <c r="AA7061"/>
      <c r="AB7061"/>
      <c r="AC7061"/>
    </row>
    <row r="7062" spans="11:29" x14ac:dyDescent="0.45">
      <c r="K7062"/>
      <c r="S7062"/>
      <c r="T7062"/>
      <c r="U7062"/>
      <c r="V7062"/>
      <c r="W7062"/>
      <c r="X7062"/>
      <c r="Y7062"/>
      <c r="Z7062"/>
      <c r="AA7062"/>
      <c r="AB7062"/>
      <c r="AC7062"/>
    </row>
    <row r="7063" spans="11:29" x14ac:dyDescent="0.45">
      <c r="K7063"/>
      <c r="S7063"/>
      <c r="T7063"/>
      <c r="U7063"/>
      <c r="V7063"/>
      <c r="W7063"/>
      <c r="X7063"/>
      <c r="Y7063"/>
      <c r="Z7063"/>
      <c r="AA7063"/>
      <c r="AB7063"/>
      <c r="AC7063"/>
    </row>
    <row r="7064" spans="11:29" x14ac:dyDescent="0.45">
      <c r="K7064"/>
      <c r="S7064"/>
      <c r="T7064"/>
      <c r="U7064"/>
      <c r="V7064"/>
      <c r="W7064"/>
      <c r="X7064"/>
      <c r="Y7064"/>
      <c r="Z7064"/>
      <c r="AA7064"/>
      <c r="AB7064"/>
      <c r="AC7064"/>
    </row>
    <row r="7065" spans="11:29" x14ac:dyDescent="0.45">
      <c r="K7065"/>
      <c r="S7065"/>
      <c r="T7065"/>
      <c r="U7065"/>
      <c r="V7065"/>
      <c r="W7065"/>
      <c r="X7065"/>
      <c r="Y7065"/>
      <c r="Z7065"/>
      <c r="AA7065"/>
      <c r="AB7065"/>
      <c r="AC7065"/>
    </row>
    <row r="7066" spans="11:29" x14ac:dyDescent="0.45">
      <c r="K7066"/>
      <c r="S7066"/>
      <c r="T7066"/>
      <c r="U7066"/>
      <c r="V7066"/>
      <c r="W7066"/>
      <c r="X7066"/>
      <c r="Y7066"/>
      <c r="Z7066"/>
      <c r="AA7066"/>
      <c r="AB7066"/>
      <c r="AC7066"/>
    </row>
    <row r="7067" spans="11:29" x14ac:dyDescent="0.45">
      <c r="K7067"/>
      <c r="S7067"/>
      <c r="T7067"/>
      <c r="U7067"/>
      <c r="V7067"/>
      <c r="W7067"/>
      <c r="X7067"/>
      <c r="Y7067"/>
      <c r="Z7067"/>
      <c r="AA7067"/>
      <c r="AB7067"/>
      <c r="AC7067"/>
    </row>
    <row r="7068" spans="11:29" x14ac:dyDescent="0.45">
      <c r="K7068"/>
      <c r="S7068"/>
      <c r="T7068"/>
      <c r="U7068"/>
      <c r="V7068"/>
      <c r="W7068"/>
      <c r="X7068"/>
      <c r="Y7068"/>
      <c r="Z7068"/>
      <c r="AA7068"/>
      <c r="AB7068"/>
      <c r="AC7068"/>
    </row>
    <row r="7069" spans="11:29" x14ac:dyDescent="0.45">
      <c r="K7069"/>
      <c r="S7069"/>
      <c r="T7069"/>
      <c r="U7069"/>
      <c r="V7069"/>
      <c r="W7069"/>
      <c r="X7069"/>
      <c r="Y7069"/>
      <c r="Z7069"/>
      <c r="AA7069"/>
      <c r="AB7069"/>
      <c r="AC7069"/>
    </row>
    <row r="7070" spans="11:29" x14ac:dyDescent="0.45">
      <c r="K7070"/>
      <c r="S7070"/>
      <c r="T7070"/>
      <c r="U7070"/>
      <c r="V7070"/>
      <c r="W7070"/>
      <c r="X7070"/>
      <c r="Y7070"/>
      <c r="Z7070"/>
      <c r="AA7070"/>
      <c r="AB7070"/>
      <c r="AC7070"/>
    </row>
    <row r="7071" spans="11:29" x14ac:dyDescent="0.45">
      <c r="K7071"/>
      <c r="S7071"/>
      <c r="T7071"/>
      <c r="U7071"/>
      <c r="V7071"/>
      <c r="W7071"/>
      <c r="X7071"/>
      <c r="Y7071"/>
      <c r="Z7071"/>
      <c r="AA7071"/>
      <c r="AB7071"/>
      <c r="AC7071"/>
    </row>
    <row r="7072" spans="11:29" x14ac:dyDescent="0.45">
      <c r="K7072"/>
      <c r="S7072"/>
      <c r="T7072"/>
      <c r="U7072"/>
      <c r="V7072"/>
      <c r="W7072"/>
      <c r="X7072"/>
      <c r="Y7072"/>
      <c r="Z7072"/>
      <c r="AA7072"/>
      <c r="AB7072"/>
      <c r="AC7072"/>
    </row>
    <row r="7073" spans="11:29" x14ac:dyDescent="0.45">
      <c r="K7073"/>
      <c r="S7073"/>
      <c r="T7073"/>
      <c r="U7073"/>
      <c r="V7073"/>
      <c r="W7073"/>
      <c r="X7073"/>
      <c r="Y7073"/>
      <c r="Z7073"/>
      <c r="AA7073"/>
      <c r="AB7073"/>
      <c r="AC7073"/>
    </row>
    <row r="7074" spans="11:29" x14ac:dyDescent="0.45">
      <c r="K7074"/>
      <c r="S7074"/>
      <c r="T7074"/>
      <c r="U7074"/>
      <c r="V7074"/>
      <c r="W7074"/>
      <c r="X7074"/>
      <c r="Y7074"/>
      <c r="Z7074"/>
      <c r="AA7074"/>
      <c r="AB7074"/>
      <c r="AC7074"/>
    </row>
    <row r="7075" spans="11:29" x14ac:dyDescent="0.45">
      <c r="K7075"/>
      <c r="S7075"/>
      <c r="T7075"/>
      <c r="U7075"/>
      <c r="V7075"/>
      <c r="W7075"/>
      <c r="X7075"/>
      <c r="Y7075"/>
      <c r="Z7075"/>
      <c r="AA7075"/>
      <c r="AB7075"/>
      <c r="AC7075"/>
    </row>
    <row r="7076" spans="11:29" x14ac:dyDescent="0.45">
      <c r="K7076"/>
      <c r="S7076"/>
      <c r="T7076"/>
      <c r="U7076"/>
      <c r="V7076"/>
      <c r="W7076"/>
      <c r="X7076"/>
      <c r="Y7076"/>
      <c r="Z7076"/>
      <c r="AA7076"/>
      <c r="AB7076"/>
      <c r="AC7076"/>
    </row>
    <row r="7077" spans="11:29" x14ac:dyDescent="0.45">
      <c r="K7077"/>
      <c r="S7077"/>
      <c r="T7077"/>
      <c r="U7077"/>
      <c r="V7077"/>
      <c r="W7077"/>
      <c r="X7077"/>
      <c r="Y7077"/>
      <c r="Z7077"/>
      <c r="AA7077"/>
      <c r="AB7077"/>
      <c r="AC7077"/>
    </row>
    <row r="7078" spans="11:29" x14ac:dyDescent="0.45">
      <c r="K7078"/>
      <c r="S7078"/>
      <c r="T7078"/>
      <c r="U7078"/>
      <c r="V7078"/>
      <c r="W7078"/>
      <c r="X7078"/>
      <c r="Y7078"/>
      <c r="Z7078"/>
      <c r="AA7078"/>
      <c r="AB7078"/>
      <c r="AC7078"/>
    </row>
    <row r="7079" spans="11:29" x14ac:dyDescent="0.45">
      <c r="K7079"/>
      <c r="S7079"/>
      <c r="T7079"/>
      <c r="U7079"/>
      <c r="V7079"/>
      <c r="W7079"/>
      <c r="X7079"/>
      <c r="Y7079"/>
      <c r="Z7079"/>
      <c r="AA7079"/>
      <c r="AB7079"/>
      <c r="AC7079"/>
    </row>
    <row r="7080" spans="11:29" x14ac:dyDescent="0.45">
      <c r="K7080"/>
      <c r="S7080"/>
      <c r="T7080"/>
      <c r="U7080"/>
      <c r="V7080"/>
      <c r="W7080"/>
      <c r="X7080"/>
      <c r="Y7080"/>
      <c r="Z7080"/>
      <c r="AA7080"/>
      <c r="AB7080"/>
      <c r="AC7080"/>
    </row>
    <row r="7081" spans="11:29" x14ac:dyDescent="0.45">
      <c r="K7081"/>
      <c r="S7081"/>
      <c r="T7081"/>
      <c r="U7081"/>
      <c r="V7081"/>
      <c r="W7081"/>
      <c r="X7081"/>
      <c r="Y7081"/>
      <c r="Z7081"/>
      <c r="AA7081"/>
      <c r="AB7081"/>
      <c r="AC7081"/>
    </row>
    <row r="7082" spans="11:29" x14ac:dyDescent="0.45">
      <c r="K7082"/>
      <c r="S7082"/>
      <c r="T7082"/>
      <c r="U7082"/>
      <c r="V7082"/>
      <c r="W7082"/>
      <c r="X7082"/>
      <c r="Y7082"/>
      <c r="Z7082"/>
      <c r="AA7082"/>
      <c r="AB7082"/>
      <c r="AC7082"/>
    </row>
    <row r="7083" spans="11:29" x14ac:dyDescent="0.45">
      <c r="K7083"/>
      <c r="S7083"/>
      <c r="T7083"/>
      <c r="U7083"/>
      <c r="V7083"/>
      <c r="W7083"/>
      <c r="X7083"/>
      <c r="Y7083"/>
      <c r="Z7083"/>
      <c r="AA7083"/>
      <c r="AB7083"/>
      <c r="AC7083"/>
    </row>
    <row r="7084" spans="11:29" x14ac:dyDescent="0.45">
      <c r="K7084"/>
      <c r="S7084"/>
      <c r="T7084"/>
      <c r="U7084"/>
      <c r="V7084"/>
      <c r="W7084"/>
      <c r="X7084"/>
      <c r="Y7084"/>
      <c r="Z7084"/>
      <c r="AA7084"/>
      <c r="AB7084"/>
      <c r="AC7084"/>
    </row>
    <row r="7085" spans="11:29" x14ac:dyDescent="0.45">
      <c r="K7085"/>
      <c r="S7085"/>
      <c r="T7085"/>
      <c r="U7085"/>
      <c r="V7085"/>
      <c r="W7085"/>
      <c r="X7085"/>
      <c r="Y7085"/>
      <c r="Z7085"/>
      <c r="AA7085"/>
      <c r="AB7085"/>
      <c r="AC7085"/>
    </row>
    <row r="7086" spans="11:29" x14ac:dyDescent="0.45">
      <c r="K7086"/>
      <c r="S7086"/>
      <c r="T7086"/>
      <c r="U7086"/>
      <c r="V7086"/>
      <c r="W7086"/>
      <c r="X7086"/>
      <c r="Y7086"/>
      <c r="Z7086"/>
      <c r="AA7086"/>
      <c r="AB7086"/>
      <c r="AC7086"/>
    </row>
    <row r="7087" spans="11:29" x14ac:dyDescent="0.45">
      <c r="K7087"/>
      <c r="S7087"/>
      <c r="T7087"/>
      <c r="U7087"/>
      <c r="V7087"/>
      <c r="W7087"/>
      <c r="X7087"/>
      <c r="Y7087"/>
      <c r="Z7087"/>
      <c r="AA7087"/>
      <c r="AB7087"/>
      <c r="AC7087"/>
    </row>
    <row r="7088" spans="11:29" x14ac:dyDescent="0.45">
      <c r="K7088"/>
      <c r="S7088"/>
      <c r="T7088"/>
      <c r="U7088"/>
      <c r="V7088"/>
      <c r="W7088"/>
      <c r="X7088"/>
      <c r="Y7088"/>
      <c r="Z7088"/>
      <c r="AA7088"/>
      <c r="AB7088"/>
      <c r="AC7088"/>
    </row>
    <row r="7089" spans="11:29" x14ac:dyDescent="0.45">
      <c r="K7089"/>
      <c r="S7089"/>
      <c r="T7089"/>
      <c r="U7089"/>
      <c r="V7089"/>
      <c r="W7089"/>
      <c r="X7089"/>
      <c r="Y7089"/>
      <c r="Z7089"/>
      <c r="AA7089"/>
      <c r="AB7089"/>
      <c r="AC7089"/>
    </row>
    <row r="7090" spans="11:29" x14ac:dyDescent="0.45">
      <c r="K7090"/>
      <c r="S7090"/>
      <c r="T7090"/>
      <c r="U7090"/>
      <c r="V7090"/>
      <c r="W7090"/>
      <c r="X7090"/>
      <c r="Y7090"/>
      <c r="Z7090"/>
      <c r="AA7090"/>
      <c r="AB7090"/>
      <c r="AC7090"/>
    </row>
    <row r="7091" spans="11:29" x14ac:dyDescent="0.45">
      <c r="K7091"/>
      <c r="S7091"/>
      <c r="T7091"/>
      <c r="U7091"/>
      <c r="V7091"/>
      <c r="W7091"/>
      <c r="X7091"/>
      <c r="Y7091"/>
      <c r="Z7091"/>
      <c r="AA7091"/>
      <c r="AB7091"/>
      <c r="AC7091"/>
    </row>
    <row r="7092" spans="11:29" x14ac:dyDescent="0.45">
      <c r="K7092"/>
      <c r="S7092"/>
      <c r="T7092"/>
      <c r="U7092"/>
      <c r="V7092"/>
      <c r="W7092"/>
      <c r="X7092"/>
      <c r="Y7092"/>
      <c r="Z7092"/>
      <c r="AA7092"/>
      <c r="AB7092"/>
      <c r="AC7092"/>
    </row>
    <row r="7093" spans="11:29" x14ac:dyDescent="0.45">
      <c r="K7093"/>
      <c r="S7093"/>
      <c r="T7093"/>
      <c r="U7093"/>
      <c r="V7093"/>
      <c r="W7093"/>
      <c r="X7093"/>
      <c r="Y7093"/>
      <c r="Z7093"/>
      <c r="AA7093"/>
      <c r="AB7093"/>
      <c r="AC7093"/>
    </row>
    <row r="7094" spans="11:29" x14ac:dyDescent="0.45">
      <c r="K7094"/>
      <c r="S7094"/>
      <c r="T7094"/>
      <c r="U7094"/>
      <c r="V7094"/>
      <c r="W7094"/>
      <c r="X7094"/>
      <c r="Y7094"/>
      <c r="Z7094"/>
      <c r="AA7094"/>
      <c r="AB7094"/>
      <c r="AC7094"/>
    </row>
    <row r="7095" spans="11:29" x14ac:dyDescent="0.45">
      <c r="K7095"/>
      <c r="S7095"/>
      <c r="T7095"/>
      <c r="U7095"/>
      <c r="V7095"/>
      <c r="W7095"/>
      <c r="X7095"/>
      <c r="Y7095"/>
      <c r="Z7095"/>
      <c r="AA7095"/>
      <c r="AB7095"/>
      <c r="AC7095"/>
    </row>
    <row r="7096" spans="11:29" x14ac:dyDescent="0.45">
      <c r="K7096"/>
      <c r="S7096"/>
      <c r="T7096"/>
      <c r="U7096"/>
      <c r="V7096"/>
      <c r="W7096"/>
      <c r="X7096"/>
      <c r="Y7096"/>
      <c r="Z7096"/>
      <c r="AA7096"/>
      <c r="AB7096"/>
      <c r="AC7096"/>
    </row>
    <row r="7097" spans="11:29" x14ac:dyDescent="0.45">
      <c r="K7097"/>
      <c r="S7097"/>
      <c r="T7097"/>
      <c r="U7097"/>
      <c r="V7097"/>
      <c r="W7097"/>
      <c r="X7097"/>
      <c r="Y7097"/>
      <c r="Z7097"/>
      <c r="AA7097"/>
      <c r="AB7097"/>
      <c r="AC7097"/>
    </row>
    <row r="7098" spans="11:29" x14ac:dyDescent="0.45">
      <c r="K7098"/>
      <c r="S7098"/>
      <c r="T7098"/>
      <c r="U7098"/>
      <c r="V7098"/>
      <c r="W7098"/>
      <c r="X7098"/>
      <c r="Y7098"/>
      <c r="Z7098"/>
      <c r="AA7098"/>
      <c r="AB7098"/>
      <c r="AC7098"/>
    </row>
    <row r="7099" spans="11:29" x14ac:dyDescent="0.45">
      <c r="K7099"/>
      <c r="S7099"/>
      <c r="T7099"/>
      <c r="U7099"/>
      <c r="V7099"/>
      <c r="W7099"/>
      <c r="X7099"/>
      <c r="Y7099"/>
      <c r="Z7099"/>
      <c r="AA7099"/>
      <c r="AB7099"/>
      <c r="AC7099"/>
    </row>
    <row r="7100" spans="11:29" x14ac:dyDescent="0.45">
      <c r="K7100"/>
      <c r="S7100"/>
      <c r="T7100"/>
      <c r="U7100"/>
      <c r="V7100"/>
      <c r="W7100"/>
      <c r="X7100"/>
      <c r="Y7100"/>
      <c r="Z7100"/>
      <c r="AA7100"/>
      <c r="AB7100"/>
      <c r="AC7100"/>
    </row>
    <row r="7101" spans="11:29" x14ac:dyDescent="0.45">
      <c r="K7101"/>
      <c r="S7101"/>
      <c r="T7101"/>
      <c r="U7101"/>
      <c r="V7101"/>
      <c r="W7101"/>
      <c r="X7101"/>
      <c r="Y7101"/>
      <c r="Z7101"/>
      <c r="AA7101"/>
      <c r="AB7101"/>
      <c r="AC7101"/>
    </row>
    <row r="7102" spans="11:29" x14ac:dyDescent="0.45">
      <c r="K7102"/>
      <c r="S7102"/>
      <c r="T7102"/>
      <c r="U7102"/>
      <c r="V7102"/>
      <c r="W7102"/>
      <c r="X7102"/>
      <c r="Y7102"/>
      <c r="Z7102"/>
      <c r="AA7102"/>
      <c r="AB7102"/>
      <c r="AC7102"/>
    </row>
    <row r="7103" spans="11:29" x14ac:dyDescent="0.45">
      <c r="K7103"/>
      <c r="S7103"/>
      <c r="T7103"/>
      <c r="U7103"/>
      <c r="V7103"/>
      <c r="W7103"/>
      <c r="X7103"/>
      <c r="Y7103"/>
      <c r="Z7103"/>
      <c r="AA7103"/>
      <c r="AB7103"/>
      <c r="AC7103"/>
    </row>
    <row r="7104" spans="11:29" x14ac:dyDescent="0.45">
      <c r="K7104"/>
      <c r="S7104"/>
      <c r="T7104"/>
      <c r="U7104"/>
      <c r="V7104"/>
      <c r="W7104"/>
      <c r="X7104"/>
      <c r="Y7104"/>
      <c r="Z7104"/>
      <c r="AA7104"/>
      <c r="AB7104"/>
      <c r="AC7104"/>
    </row>
    <row r="7105" spans="11:29" x14ac:dyDescent="0.45">
      <c r="K7105"/>
      <c r="S7105"/>
      <c r="T7105"/>
      <c r="U7105"/>
      <c r="V7105"/>
      <c r="W7105"/>
      <c r="X7105"/>
      <c r="Y7105"/>
      <c r="Z7105"/>
      <c r="AA7105"/>
      <c r="AB7105"/>
      <c r="AC7105"/>
    </row>
    <row r="7106" spans="11:29" x14ac:dyDescent="0.45">
      <c r="K7106"/>
      <c r="S7106"/>
      <c r="T7106"/>
      <c r="U7106"/>
      <c r="V7106"/>
      <c r="W7106"/>
      <c r="X7106"/>
      <c r="Y7106"/>
      <c r="Z7106"/>
      <c r="AA7106"/>
      <c r="AB7106"/>
      <c r="AC7106"/>
    </row>
    <row r="7107" spans="11:29" x14ac:dyDescent="0.45">
      <c r="K7107"/>
      <c r="S7107"/>
      <c r="T7107"/>
      <c r="U7107"/>
      <c r="V7107"/>
      <c r="W7107"/>
      <c r="X7107"/>
      <c r="Y7107"/>
      <c r="Z7107"/>
      <c r="AA7107"/>
      <c r="AB7107"/>
      <c r="AC7107"/>
    </row>
    <row r="7108" spans="11:29" x14ac:dyDescent="0.45">
      <c r="K7108"/>
      <c r="S7108"/>
      <c r="T7108"/>
      <c r="U7108"/>
      <c r="V7108"/>
      <c r="W7108"/>
      <c r="X7108"/>
      <c r="Y7108"/>
      <c r="Z7108"/>
      <c r="AA7108"/>
      <c r="AB7108"/>
      <c r="AC7108"/>
    </row>
    <row r="7109" spans="11:29" x14ac:dyDescent="0.45">
      <c r="K7109"/>
      <c r="S7109"/>
      <c r="T7109"/>
      <c r="U7109"/>
      <c r="V7109"/>
      <c r="W7109"/>
      <c r="X7109"/>
      <c r="Y7109"/>
      <c r="Z7109"/>
      <c r="AA7109"/>
      <c r="AB7109"/>
      <c r="AC7109"/>
    </row>
    <row r="7110" spans="11:29" x14ac:dyDescent="0.45">
      <c r="K7110"/>
      <c r="S7110"/>
      <c r="T7110"/>
      <c r="U7110"/>
      <c r="V7110"/>
      <c r="W7110"/>
      <c r="X7110"/>
      <c r="Y7110"/>
      <c r="Z7110"/>
      <c r="AA7110"/>
      <c r="AB7110"/>
      <c r="AC7110"/>
    </row>
    <row r="7111" spans="11:29" x14ac:dyDescent="0.45">
      <c r="K7111"/>
      <c r="S7111"/>
      <c r="T7111"/>
      <c r="U7111"/>
      <c r="V7111"/>
      <c r="W7111"/>
      <c r="X7111"/>
      <c r="Y7111"/>
      <c r="Z7111"/>
      <c r="AA7111"/>
      <c r="AB7111"/>
      <c r="AC7111"/>
    </row>
    <row r="7112" spans="11:29" x14ac:dyDescent="0.45">
      <c r="K7112"/>
      <c r="S7112"/>
      <c r="T7112"/>
      <c r="U7112"/>
      <c r="V7112"/>
      <c r="W7112"/>
      <c r="X7112"/>
      <c r="Y7112"/>
      <c r="Z7112"/>
      <c r="AA7112"/>
      <c r="AB7112"/>
      <c r="AC7112"/>
    </row>
    <row r="7113" spans="11:29" x14ac:dyDescent="0.45">
      <c r="K7113"/>
      <c r="S7113"/>
      <c r="T7113"/>
      <c r="U7113"/>
      <c r="V7113"/>
      <c r="W7113"/>
      <c r="X7113"/>
      <c r="Y7113"/>
      <c r="Z7113"/>
      <c r="AA7113"/>
      <c r="AB7113"/>
      <c r="AC7113"/>
    </row>
    <row r="7114" spans="11:29" x14ac:dyDescent="0.45">
      <c r="K7114"/>
      <c r="S7114"/>
      <c r="T7114"/>
      <c r="U7114"/>
      <c r="V7114"/>
      <c r="W7114"/>
      <c r="X7114"/>
      <c r="Y7114"/>
      <c r="Z7114"/>
      <c r="AA7114"/>
      <c r="AB7114"/>
      <c r="AC7114"/>
    </row>
    <row r="7115" spans="11:29" x14ac:dyDescent="0.45">
      <c r="K7115"/>
      <c r="S7115"/>
      <c r="T7115"/>
      <c r="U7115"/>
      <c r="V7115"/>
      <c r="W7115"/>
      <c r="X7115"/>
      <c r="Y7115"/>
      <c r="Z7115"/>
      <c r="AA7115"/>
      <c r="AB7115"/>
      <c r="AC7115"/>
    </row>
    <row r="7116" spans="11:29" x14ac:dyDescent="0.45">
      <c r="K7116"/>
      <c r="S7116"/>
      <c r="T7116"/>
      <c r="U7116"/>
      <c r="V7116"/>
      <c r="W7116"/>
      <c r="X7116"/>
      <c r="Y7116"/>
      <c r="Z7116"/>
      <c r="AA7116"/>
      <c r="AB7116"/>
      <c r="AC7116"/>
    </row>
    <row r="7117" spans="11:29" x14ac:dyDescent="0.45">
      <c r="K7117"/>
      <c r="S7117"/>
      <c r="T7117"/>
      <c r="U7117"/>
      <c r="V7117"/>
      <c r="W7117"/>
      <c r="X7117"/>
      <c r="Y7117"/>
      <c r="Z7117"/>
      <c r="AA7117"/>
      <c r="AB7117"/>
      <c r="AC7117"/>
    </row>
    <row r="7118" spans="11:29" x14ac:dyDescent="0.45">
      <c r="K7118"/>
      <c r="S7118"/>
      <c r="T7118"/>
      <c r="U7118"/>
      <c r="V7118"/>
      <c r="W7118"/>
      <c r="X7118"/>
      <c r="Y7118"/>
      <c r="Z7118"/>
      <c r="AA7118"/>
      <c r="AB7118"/>
      <c r="AC7118"/>
    </row>
    <row r="7119" spans="11:29" x14ac:dyDescent="0.45">
      <c r="K7119"/>
      <c r="S7119"/>
      <c r="T7119"/>
      <c r="U7119"/>
      <c r="V7119"/>
      <c r="W7119"/>
      <c r="X7119"/>
      <c r="Y7119"/>
      <c r="Z7119"/>
      <c r="AA7119"/>
      <c r="AB7119"/>
      <c r="AC7119"/>
    </row>
    <row r="7120" spans="11:29" x14ac:dyDescent="0.45">
      <c r="K7120"/>
      <c r="S7120"/>
      <c r="T7120"/>
      <c r="U7120"/>
      <c r="V7120"/>
      <c r="W7120"/>
      <c r="X7120"/>
      <c r="Y7120"/>
      <c r="Z7120"/>
      <c r="AA7120"/>
      <c r="AB7120"/>
      <c r="AC7120"/>
    </row>
    <row r="7121" spans="11:29" x14ac:dyDescent="0.45">
      <c r="K7121"/>
      <c r="S7121"/>
      <c r="T7121"/>
      <c r="U7121"/>
      <c r="V7121"/>
      <c r="W7121"/>
      <c r="X7121"/>
      <c r="Y7121"/>
      <c r="Z7121"/>
      <c r="AA7121"/>
      <c r="AB7121"/>
      <c r="AC7121"/>
    </row>
    <row r="7122" spans="11:29" x14ac:dyDescent="0.45">
      <c r="K7122"/>
      <c r="S7122"/>
      <c r="T7122"/>
      <c r="U7122"/>
      <c r="V7122"/>
      <c r="W7122"/>
      <c r="X7122"/>
      <c r="Y7122"/>
      <c r="Z7122"/>
      <c r="AA7122"/>
      <c r="AB7122"/>
      <c r="AC7122"/>
    </row>
    <row r="7123" spans="11:29" x14ac:dyDescent="0.45">
      <c r="K7123"/>
      <c r="S7123"/>
      <c r="T7123"/>
      <c r="U7123"/>
      <c r="V7123"/>
      <c r="W7123"/>
      <c r="X7123"/>
      <c r="Y7123"/>
      <c r="Z7123"/>
      <c r="AA7123"/>
      <c r="AB7123"/>
      <c r="AC7123"/>
    </row>
    <row r="7124" spans="11:29" x14ac:dyDescent="0.45">
      <c r="K7124"/>
      <c r="S7124"/>
      <c r="T7124"/>
      <c r="U7124"/>
      <c r="V7124"/>
      <c r="W7124"/>
      <c r="X7124"/>
      <c r="Y7124"/>
      <c r="Z7124"/>
      <c r="AA7124"/>
      <c r="AB7124"/>
      <c r="AC7124"/>
    </row>
    <row r="7125" spans="11:29" x14ac:dyDescent="0.45">
      <c r="K7125"/>
      <c r="S7125"/>
      <c r="T7125"/>
      <c r="U7125"/>
      <c r="V7125"/>
      <c r="W7125"/>
      <c r="X7125"/>
      <c r="Y7125"/>
      <c r="Z7125"/>
      <c r="AA7125"/>
      <c r="AB7125"/>
      <c r="AC7125"/>
    </row>
    <row r="7126" spans="11:29" x14ac:dyDescent="0.45">
      <c r="K7126"/>
      <c r="S7126"/>
      <c r="T7126"/>
      <c r="U7126"/>
      <c r="V7126"/>
      <c r="W7126"/>
      <c r="X7126"/>
      <c r="Y7126"/>
      <c r="Z7126"/>
      <c r="AA7126"/>
      <c r="AB7126"/>
      <c r="AC7126"/>
    </row>
    <row r="7127" spans="11:29" x14ac:dyDescent="0.45">
      <c r="K7127"/>
      <c r="S7127"/>
      <c r="T7127"/>
      <c r="U7127"/>
      <c r="V7127"/>
      <c r="W7127"/>
      <c r="X7127"/>
      <c r="Y7127"/>
      <c r="Z7127"/>
      <c r="AA7127"/>
      <c r="AB7127"/>
      <c r="AC7127"/>
    </row>
    <row r="7128" spans="11:29" x14ac:dyDescent="0.45">
      <c r="K7128"/>
      <c r="S7128"/>
      <c r="T7128"/>
      <c r="U7128"/>
      <c r="V7128"/>
      <c r="W7128"/>
      <c r="X7128"/>
      <c r="Y7128"/>
      <c r="Z7128"/>
      <c r="AA7128"/>
      <c r="AB7128"/>
      <c r="AC7128"/>
    </row>
    <row r="7129" spans="11:29" x14ac:dyDescent="0.45">
      <c r="K7129"/>
      <c r="S7129"/>
      <c r="T7129"/>
      <c r="U7129"/>
      <c r="V7129"/>
      <c r="W7129"/>
      <c r="X7129"/>
      <c r="Y7129"/>
      <c r="Z7129"/>
      <c r="AA7129"/>
      <c r="AB7129"/>
      <c r="AC7129"/>
    </row>
    <row r="7130" spans="11:29" x14ac:dyDescent="0.45">
      <c r="K7130"/>
      <c r="S7130"/>
      <c r="T7130"/>
      <c r="U7130"/>
      <c r="V7130"/>
      <c r="W7130"/>
      <c r="X7130"/>
      <c r="Y7130"/>
      <c r="Z7130"/>
      <c r="AA7130"/>
      <c r="AB7130"/>
      <c r="AC7130"/>
    </row>
    <row r="7131" spans="11:29" x14ac:dyDescent="0.45">
      <c r="K7131"/>
      <c r="S7131"/>
      <c r="T7131"/>
      <c r="U7131"/>
      <c r="V7131"/>
      <c r="W7131"/>
      <c r="X7131"/>
      <c r="Y7131"/>
      <c r="Z7131"/>
      <c r="AA7131"/>
      <c r="AB7131"/>
      <c r="AC7131"/>
    </row>
    <row r="7132" spans="11:29" x14ac:dyDescent="0.45">
      <c r="K7132"/>
      <c r="S7132"/>
      <c r="T7132"/>
      <c r="U7132"/>
      <c r="V7132"/>
      <c r="W7132"/>
      <c r="X7132"/>
      <c r="Y7132"/>
      <c r="Z7132"/>
      <c r="AA7132"/>
      <c r="AB7132"/>
      <c r="AC7132"/>
    </row>
    <row r="7133" spans="11:29" x14ac:dyDescent="0.45">
      <c r="K7133"/>
      <c r="S7133"/>
      <c r="T7133"/>
      <c r="U7133"/>
      <c r="V7133"/>
      <c r="W7133"/>
      <c r="X7133"/>
      <c r="Y7133"/>
      <c r="Z7133"/>
      <c r="AA7133"/>
      <c r="AB7133"/>
      <c r="AC7133"/>
    </row>
    <row r="7134" spans="11:29" x14ac:dyDescent="0.45">
      <c r="K7134"/>
      <c r="S7134"/>
      <c r="T7134"/>
      <c r="U7134"/>
      <c r="V7134"/>
      <c r="W7134"/>
      <c r="X7134"/>
      <c r="Y7134"/>
      <c r="Z7134"/>
      <c r="AA7134"/>
      <c r="AB7134"/>
      <c r="AC7134"/>
    </row>
    <row r="7135" spans="11:29" x14ac:dyDescent="0.45">
      <c r="K7135"/>
      <c r="S7135"/>
      <c r="T7135"/>
      <c r="U7135"/>
      <c r="V7135"/>
      <c r="W7135"/>
      <c r="X7135"/>
      <c r="Y7135"/>
      <c r="Z7135"/>
      <c r="AA7135"/>
      <c r="AB7135"/>
      <c r="AC7135"/>
    </row>
    <row r="7136" spans="11:29" x14ac:dyDescent="0.45">
      <c r="K7136"/>
      <c r="S7136"/>
      <c r="T7136"/>
      <c r="U7136"/>
      <c r="V7136"/>
      <c r="W7136"/>
      <c r="X7136"/>
      <c r="Y7136"/>
      <c r="Z7136"/>
      <c r="AA7136"/>
      <c r="AB7136"/>
      <c r="AC7136"/>
    </row>
    <row r="7137" spans="11:29" x14ac:dyDescent="0.45">
      <c r="K7137"/>
      <c r="S7137"/>
      <c r="T7137"/>
      <c r="U7137"/>
      <c r="V7137"/>
      <c r="W7137"/>
      <c r="X7137"/>
      <c r="Y7137"/>
      <c r="Z7137"/>
      <c r="AA7137"/>
      <c r="AB7137"/>
      <c r="AC7137"/>
    </row>
    <row r="7138" spans="11:29" x14ac:dyDescent="0.45">
      <c r="K7138"/>
      <c r="S7138"/>
      <c r="T7138"/>
      <c r="U7138"/>
      <c r="V7138"/>
      <c r="W7138"/>
      <c r="X7138"/>
      <c r="Y7138"/>
      <c r="Z7138"/>
      <c r="AA7138"/>
      <c r="AB7138"/>
      <c r="AC7138"/>
    </row>
    <row r="7139" spans="11:29" x14ac:dyDescent="0.45">
      <c r="K7139"/>
      <c r="S7139"/>
      <c r="T7139"/>
      <c r="U7139"/>
      <c r="V7139"/>
      <c r="W7139"/>
      <c r="X7139"/>
      <c r="Y7139"/>
      <c r="Z7139"/>
      <c r="AA7139"/>
      <c r="AB7139"/>
      <c r="AC7139"/>
    </row>
    <row r="7140" spans="11:29" x14ac:dyDescent="0.45">
      <c r="K7140"/>
      <c r="S7140"/>
      <c r="T7140"/>
      <c r="U7140"/>
      <c r="V7140"/>
      <c r="W7140"/>
      <c r="X7140"/>
      <c r="Y7140"/>
      <c r="Z7140"/>
      <c r="AA7140"/>
      <c r="AB7140"/>
      <c r="AC7140"/>
    </row>
    <row r="7141" spans="11:29" x14ac:dyDescent="0.45">
      <c r="K7141"/>
      <c r="S7141"/>
      <c r="T7141"/>
      <c r="U7141"/>
      <c r="V7141"/>
      <c r="W7141"/>
      <c r="X7141"/>
      <c r="Y7141"/>
      <c r="Z7141"/>
      <c r="AA7141"/>
      <c r="AB7141"/>
      <c r="AC7141"/>
    </row>
    <row r="7142" spans="11:29" x14ac:dyDescent="0.45">
      <c r="K7142"/>
      <c r="S7142"/>
      <c r="T7142"/>
      <c r="U7142"/>
      <c r="V7142"/>
      <c r="W7142"/>
      <c r="X7142"/>
      <c r="Y7142"/>
      <c r="Z7142"/>
      <c r="AA7142"/>
      <c r="AB7142"/>
      <c r="AC7142"/>
    </row>
    <row r="7143" spans="11:29" x14ac:dyDescent="0.45">
      <c r="K7143"/>
      <c r="S7143"/>
      <c r="T7143"/>
      <c r="U7143"/>
      <c r="V7143"/>
      <c r="W7143"/>
      <c r="X7143"/>
      <c r="Y7143"/>
      <c r="Z7143"/>
      <c r="AA7143"/>
      <c r="AB7143"/>
      <c r="AC7143"/>
    </row>
    <row r="7144" spans="11:29" x14ac:dyDescent="0.45">
      <c r="K7144"/>
      <c r="S7144"/>
      <c r="T7144"/>
      <c r="U7144"/>
      <c r="V7144"/>
      <c r="W7144"/>
      <c r="X7144"/>
      <c r="Y7144"/>
      <c r="Z7144"/>
      <c r="AA7144"/>
      <c r="AB7144"/>
      <c r="AC7144"/>
    </row>
    <row r="7145" spans="11:29" x14ac:dyDescent="0.45">
      <c r="K7145"/>
      <c r="S7145"/>
      <c r="T7145"/>
      <c r="U7145"/>
      <c r="V7145"/>
      <c r="W7145"/>
      <c r="X7145"/>
      <c r="Y7145"/>
      <c r="Z7145"/>
      <c r="AA7145"/>
      <c r="AB7145"/>
      <c r="AC7145"/>
    </row>
    <row r="7146" spans="11:29" x14ac:dyDescent="0.45">
      <c r="K7146"/>
      <c r="S7146"/>
      <c r="T7146"/>
      <c r="U7146"/>
      <c r="V7146"/>
      <c r="W7146"/>
      <c r="X7146"/>
      <c r="Y7146"/>
      <c r="Z7146"/>
      <c r="AA7146"/>
      <c r="AB7146"/>
      <c r="AC7146"/>
    </row>
    <row r="7147" spans="11:29" x14ac:dyDescent="0.45">
      <c r="K7147"/>
      <c r="S7147"/>
      <c r="T7147"/>
      <c r="U7147"/>
      <c r="V7147"/>
      <c r="W7147"/>
      <c r="X7147"/>
      <c r="Y7147"/>
      <c r="Z7147"/>
      <c r="AA7147"/>
      <c r="AB7147"/>
      <c r="AC7147"/>
    </row>
    <row r="7148" spans="11:29" x14ac:dyDescent="0.45">
      <c r="K7148"/>
      <c r="S7148"/>
      <c r="T7148"/>
      <c r="U7148"/>
      <c r="V7148"/>
      <c r="W7148"/>
      <c r="X7148"/>
      <c r="Y7148"/>
      <c r="Z7148"/>
      <c r="AA7148"/>
      <c r="AB7148"/>
      <c r="AC7148"/>
    </row>
    <row r="7149" spans="11:29" x14ac:dyDescent="0.45">
      <c r="K7149"/>
      <c r="S7149"/>
      <c r="T7149"/>
      <c r="U7149"/>
      <c r="V7149"/>
      <c r="W7149"/>
      <c r="X7149"/>
      <c r="Y7149"/>
      <c r="Z7149"/>
      <c r="AA7149"/>
      <c r="AB7149"/>
      <c r="AC7149"/>
    </row>
    <row r="7150" spans="11:29" x14ac:dyDescent="0.45">
      <c r="K7150"/>
      <c r="S7150"/>
      <c r="T7150"/>
      <c r="U7150"/>
      <c r="V7150"/>
      <c r="W7150"/>
      <c r="X7150"/>
      <c r="Y7150"/>
      <c r="Z7150"/>
      <c r="AA7150"/>
      <c r="AB7150"/>
      <c r="AC7150"/>
    </row>
    <row r="7151" spans="11:29" x14ac:dyDescent="0.45">
      <c r="K7151"/>
      <c r="S7151"/>
      <c r="T7151"/>
      <c r="U7151"/>
      <c r="V7151"/>
      <c r="W7151"/>
      <c r="X7151"/>
      <c r="Y7151"/>
      <c r="Z7151"/>
      <c r="AA7151"/>
      <c r="AB7151"/>
      <c r="AC7151"/>
    </row>
    <row r="7152" spans="11:29" x14ac:dyDescent="0.45">
      <c r="K7152"/>
      <c r="S7152"/>
      <c r="T7152"/>
      <c r="U7152"/>
      <c r="V7152"/>
      <c r="W7152"/>
      <c r="X7152"/>
      <c r="Y7152"/>
      <c r="Z7152"/>
      <c r="AA7152"/>
      <c r="AB7152"/>
      <c r="AC7152"/>
    </row>
    <row r="7153" spans="11:29" x14ac:dyDescent="0.45">
      <c r="K7153"/>
      <c r="S7153"/>
      <c r="T7153"/>
      <c r="U7153"/>
      <c r="V7153"/>
      <c r="W7153"/>
      <c r="X7153"/>
      <c r="Y7153"/>
      <c r="Z7153"/>
      <c r="AA7153"/>
      <c r="AB7153"/>
      <c r="AC7153"/>
    </row>
    <row r="7154" spans="11:29" x14ac:dyDescent="0.45">
      <c r="K7154"/>
      <c r="S7154"/>
      <c r="T7154"/>
      <c r="U7154"/>
      <c r="V7154"/>
      <c r="W7154"/>
      <c r="X7154"/>
      <c r="Y7154"/>
      <c r="Z7154"/>
      <c r="AA7154"/>
      <c r="AB7154"/>
      <c r="AC7154"/>
    </row>
    <row r="7155" spans="11:29" x14ac:dyDescent="0.45">
      <c r="K7155"/>
      <c r="S7155"/>
      <c r="T7155"/>
      <c r="U7155"/>
      <c r="V7155"/>
      <c r="W7155"/>
      <c r="X7155"/>
      <c r="Y7155"/>
      <c r="Z7155"/>
      <c r="AA7155"/>
      <c r="AB7155"/>
      <c r="AC7155"/>
    </row>
    <row r="7156" spans="11:29" x14ac:dyDescent="0.45">
      <c r="K7156"/>
      <c r="S7156"/>
      <c r="T7156"/>
      <c r="U7156"/>
      <c r="V7156"/>
      <c r="W7156"/>
      <c r="X7156"/>
      <c r="Y7156"/>
      <c r="Z7156"/>
      <c r="AA7156"/>
      <c r="AB7156"/>
      <c r="AC7156"/>
    </row>
    <row r="7157" spans="11:29" x14ac:dyDescent="0.45">
      <c r="K7157"/>
      <c r="S7157"/>
      <c r="T7157"/>
      <c r="U7157"/>
      <c r="V7157"/>
      <c r="W7157"/>
      <c r="X7157"/>
      <c r="Y7157"/>
      <c r="Z7157"/>
      <c r="AA7157"/>
      <c r="AB7157"/>
      <c r="AC7157"/>
    </row>
    <row r="7158" spans="11:29" x14ac:dyDescent="0.45">
      <c r="K7158"/>
      <c r="S7158"/>
      <c r="T7158"/>
      <c r="U7158"/>
      <c r="V7158"/>
      <c r="W7158"/>
      <c r="X7158"/>
      <c r="Y7158"/>
      <c r="Z7158"/>
      <c r="AA7158"/>
      <c r="AB7158"/>
      <c r="AC7158"/>
    </row>
    <row r="7159" spans="11:29" x14ac:dyDescent="0.45">
      <c r="K7159"/>
      <c r="S7159"/>
      <c r="T7159"/>
      <c r="U7159"/>
      <c r="V7159"/>
      <c r="W7159"/>
      <c r="X7159"/>
      <c r="Y7159"/>
      <c r="Z7159"/>
      <c r="AA7159"/>
      <c r="AB7159"/>
      <c r="AC7159"/>
    </row>
    <row r="7160" spans="11:29" x14ac:dyDescent="0.45">
      <c r="K7160"/>
      <c r="S7160"/>
      <c r="T7160"/>
      <c r="U7160"/>
      <c r="V7160"/>
      <c r="W7160"/>
      <c r="X7160"/>
      <c r="Y7160"/>
      <c r="Z7160"/>
      <c r="AA7160"/>
      <c r="AB7160"/>
      <c r="AC7160"/>
    </row>
    <row r="7161" spans="11:29" x14ac:dyDescent="0.45">
      <c r="K7161"/>
      <c r="S7161"/>
      <c r="T7161"/>
      <c r="U7161"/>
      <c r="V7161"/>
      <c r="W7161"/>
      <c r="X7161"/>
      <c r="Y7161"/>
      <c r="Z7161"/>
      <c r="AA7161"/>
      <c r="AB7161"/>
      <c r="AC7161"/>
    </row>
    <row r="7162" spans="11:29" x14ac:dyDescent="0.45">
      <c r="K7162"/>
      <c r="S7162"/>
      <c r="T7162"/>
      <c r="U7162"/>
      <c r="V7162"/>
      <c r="W7162"/>
      <c r="X7162"/>
      <c r="Y7162"/>
      <c r="Z7162"/>
      <c r="AA7162"/>
      <c r="AB7162"/>
      <c r="AC7162"/>
    </row>
    <row r="7163" spans="11:29" x14ac:dyDescent="0.45">
      <c r="K7163"/>
      <c r="S7163"/>
      <c r="T7163"/>
      <c r="U7163"/>
      <c r="V7163"/>
      <c r="W7163"/>
      <c r="X7163"/>
      <c r="Y7163"/>
      <c r="Z7163"/>
      <c r="AA7163"/>
      <c r="AB7163"/>
      <c r="AC7163"/>
    </row>
    <row r="7164" spans="11:29" x14ac:dyDescent="0.45">
      <c r="K7164"/>
      <c r="S7164"/>
      <c r="T7164"/>
      <c r="U7164"/>
      <c r="V7164"/>
      <c r="W7164"/>
      <c r="X7164"/>
      <c r="Y7164"/>
      <c r="Z7164"/>
      <c r="AA7164"/>
      <c r="AB7164"/>
      <c r="AC7164"/>
    </row>
    <row r="7165" spans="11:29" x14ac:dyDescent="0.45">
      <c r="K7165"/>
      <c r="S7165"/>
      <c r="T7165"/>
      <c r="U7165"/>
      <c r="V7165"/>
      <c r="W7165"/>
      <c r="X7165"/>
      <c r="Y7165"/>
      <c r="Z7165"/>
      <c r="AA7165"/>
      <c r="AB7165"/>
      <c r="AC7165"/>
    </row>
    <row r="7166" spans="11:29" x14ac:dyDescent="0.45">
      <c r="K7166"/>
      <c r="S7166"/>
      <c r="T7166"/>
      <c r="U7166"/>
      <c r="V7166"/>
      <c r="W7166"/>
      <c r="X7166"/>
      <c r="Y7166"/>
      <c r="Z7166"/>
      <c r="AA7166"/>
      <c r="AB7166"/>
      <c r="AC7166"/>
    </row>
    <row r="7167" spans="11:29" x14ac:dyDescent="0.45">
      <c r="K7167"/>
      <c r="S7167"/>
      <c r="T7167"/>
      <c r="U7167"/>
      <c r="V7167"/>
      <c r="W7167"/>
      <c r="X7167"/>
      <c r="Y7167"/>
      <c r="Z7167"/>
      <c r="AA7167"/>
      <c r="AB7167"/>
      <c r="AC7167"/>
    </row>
    <row r="7168" spans="11:29" x14ac:dyDescent="0.45">
      <c r="K7168"/>
      <c r="S7168"/>
      <c r="T7168"/>
      <c r="U7168"/>
      <c r="V7168"/>
      <c r="W7168"/>
      <c r="X7168"/>
      <c r="Y7168"/>
      <c r="Z7168"/>
      <c r="AA7168"/>
      <c r="AB7168"/>
      <c r="AC7168"/>
    </row>
    <row r="7169" spans="11:29" x14ac:dyDescent="0.45">
      <c r="K7169"/>
      <c r="S7169"/>
      <c r="T7169"/>
      <c r="U7169"/>
      <c r="V7169"/>
      <c r="W7169"/>
      <c r="X7169"/>
      <c r="Y7169"/>
      <c r="Z7169"/>
      <c r="AA7169"/>
      <c r="AB7169"/>
      <c r="AC7169"/>
    </row>
    <row r="7170" spans="11:29" x14ac:dyDescent="0.45">
      <c r="K7170"/>
      <c r="S7170"/>
      <c r="T7170"/>
      <c r="U7170"/>
      <c r="V7170"/>
      <c r="W7170"/>
      <c r="X7170"/>
      <c r="Y7170"/>
      <c r="Z7170"/>
      <c r="AA7170"/>
      <c r="AB7170"/>
      <c r="AC7170"/>
    </row>
    <row r="7171" spans="11:29" x14ac:dyDescent="0.45">
      <c r="K7171"/>
      <c r="S7171"/>
      <c r="T7171"/>
      <c r="U7171"/>
      <c r="V7171"/>
      <c r="W7171"/>
      <c r="X7171"/>
      <c r="Y7171"/>
      <c r="Z7171"/>
      <c r="AA7171"/>
      <c r="AB7171"/>
      <c r="AC7171"/>
    </row>
    <row r="7172" spans="11:29" x14ac:dyDescent="0.45">
      <c r="K7172"/>
      <c r="S7172"/>
      <c r="T7172"/>
      <c r="U7172"/>
      <c r="V7172"/>
      <c r="W7172"/>
      <c r="X7172"/>
      <c r="Y7172"/>
      <c r="Z7172"/>
      <c r="AA7172"/>
      <c r="AB7172"/>
      <c r="AC7172"/>
    </row>
    <row r="7173" spans="11:29" x14ac:dyDescent="0.45">
      <c r="K7173"/>
      <c r="S7173"/>
      <c r="T7173"/>
      <c r="U7173"/>
      <c r="V7173"/>
      <c r="W7173"/>
      <c r="X7173"/>
      <c r="Y7173"/>
      <c r="Z7173"/>
      <c r="AA7173"/>
      <c r="AB7173"/>
      <c r="AC7173"/>
    </row>
    <row r="7174" spans="11:29" x14ac:dyDescent="0.45">
      <c r="K7174"/>
      <c r="S7174"/>
      <c r="T7174"/>
      <c r="U7174"/>
      <c r="V7174"/>
      <c r="W7174"/>
      <c r="X7174"/>
      <c r="Y7174"/>
      <c r="Z7174"/>
      <c r="AA7174"/>
      <c r="AB7174"/>
      <c r="AC7174"/>
    </row>
    <row r="7175" spans="11:29" x14ac:dyDescent="0.45">
      <c r="K7175"/>
      <c r="S7175"/>
      <c r="T7175"/>
      <c r="U7175"/>
      <c r="V7175"/>
      <c r="W7175"/>
      <c r="X7175"/>
      <c r="Y7175"/>
      <c r="Z7175"/>
      <c r="AA7175"/>
      <c r="AB7175"/>
      <c r="AC7175"/>
    </row>
    <row r="7176" spans="11:29" x14ac:dyDescent="0.45">
      <c r="K7176"/>
      <c r="S7176"/>
      <c r="T7176"/>
      <c r="U7176"/>
      <c r="V7176"/>
      <c r="W7176"/>
      <c r="X7176"/>
      <c r="Y7176"/>
      <c r="Z7176"/>
      <c r="AA7176"/>
      <c r="AB7176"/>
      <c r="AC7176"/>
    </row>
    <row r="7177" spans="11:29" x14ac:dyDescent="0.45">
      <c r="K7177"/>
      <c r="S7177"/>
      <c r="T7177"/>
      <c r="U7177"/>
      <c r="V7177"/>
      <c r="W7177"/>
      <c r="X7177"/>
      <c r="Y7177"/>
      <c r="Z7177"/>
      <c r="AA7177"/>
      <c r="AB7177"/>
      <c r="AC7177"/>
    </row>
    <row r="7178" spans="11:29" x14ac:dyDescent="0.45">
      <c r="K7178"/>
      <c r="S7178"/>
      <c r="T7178"/>
      <c r="U7178"/>
      <c r="V7178"/>
      <c r="W7178"/>
      <c r="X7178"/>
      <c r="Y7178"/>
      <c r="Z7178"/>
      <c r="AA7178"/>
      <c r="AB7178"/>
      <c r="AC7178"/>
    </row>
    <row r="7179" spans="11:29" x14ac:dyDescent="0.45">
      <c r="K7179"/>
      <c r="S7179"/>
      <c r="T7179"/>
      <c r="U7179"/>
      <c r="V7179"/>
      <c r="W7179"/>
      <c r="X7179"/>
      <c r="Y7179"/>
      <c r="Z7179"/>
      <c r="AA7179"/>
      <c r="AB7179"/>
      <c r="AC7179"/>
    </row>
    <row r="7180" spans="11:29" x14ac:dyDescent="0.45">
      <c r="K7180"/>
      <c r="S7180"/>
      <c r="T7180"/>
      <c r="U7180"/>
      <c r="V7180"/>
      <c r="W7180"/>
      <c r="X7180"/>
      <c r="Y7180"/>
      <c r="Z7180"/>
      <c r="AA7180"/>
      <c r="AB7180"/>
      <c r="AC7180"/>
    </row>
    <row r="7181" spans="11:29" x14ac:dyDescent="0.45">
      <c r="K7181"/>
      <c r="S7181"/>
      <c r="T7181"/>
      <c r="U7181"/>
      <c r="V7181"/>
      <c r="W7181"/>
      <c r="X7181"/>
      <c r="Y7181"/>
      <c r="Z7181"/>
      <c r="AA7181"/>
      <c r="AB7181"/>
      <c r="AC7181"/>
    </row>
    <row r="7182" spans="11:29" x14ac:dyDescent="0.45">
      <c r="K7182"/>
      <c r="S7182"/>
      <c r="T7182"/>
      <c r="U7182"/>
      <c r="V7182"/>
      <c r="W7182"/>
      <c r="X7182"/>
      <c r="Y7182"/>
      <c r="Z7182"/>
      <c r="AA7182"/>
      <c r="AB7182"/>
      <c r="AC7182"/>
    </row>
    <row r="7183" spans="11:29" x14ac:dyDescent="0.45">
      <c r="K7183"/>
      <c r="S7183"/>
      <c r="T7183"/>
      <c r="U7183"/>
      <c r="V7183"/>
      <c r="W7183"/>
      <c r="X7183"/>
      <c r="Y7183"/>
      <c r="Z7183"/>
      <c r="AA7183"/>
      <c r="AB7183"/>
      <c r="AC7183"/>
    </row>
    <row r="7184" spans="11:29" x14ac:dyDescent="0.45">
      <c r="K7184"/>
      <c r="S7184"/>
      <c r="T7184"/>
      <c r="U7184"/>
      <c r="V7184"/>
      <c r="W7184"/>
      <c r="X7184"/>
      <c r="Y7184"/>
      <c r="Z7184"/>
      <c r="AA7184"/>
      <c r="AB7184"/>
      <c r="AC7184"/>
    </row>
    <row r="7185" spans="11:29" x14ac:dyDescent="0.45">
      <c r="K7185"/>
      <c r="S7185"/>
      <c r="T7185"/>
      <c r="U7185"/>
      <c r="V7185"/>
      <c r="W7185"/>
      <c r="X7185"/>
      <c r="Y7185"/>
      <c r="Z7185"/>
      <c r="AA7185"/>
      <c r="AB7185"/>
      <c r="AC7185"/>
    </row>
    <row r="7186" spans="11:29" x14ac:dyDescent="0.45">
      <c r="K7186"/>
      <c r="S7186"/>
      <c r="T7186"/>
      <c r="U7186"/>
      <c r="V7186"/>
      <c r="W7186"/>
      <c r="X7186"/>
      <c r="Y7186"/>
      <c r="Z7186"/>
      <c r="AA7186"/>
      <c r="AB7186"/>
      <c r="AC7186"/>
    </row>
    <row r="7187" spans="11:29" x14ac:dyDescent="0.45">
      <c r="K7187"/>
      <c r="S7187"/>
      <c r="T7187"/>
      <c r="U7187"/>
      <c r="V7187"/>
      <c r="W7187"/>
      <c r="X7187"/>
      <c r="Y7187"/>
      <c r="Z7187"/>
      <c r="AA7187"/>
      <c r="AB7187"/>
      <c r="AC7187"/>
    </row>
    <row r="7188" spans="11:29" x14ac:dyDescent="0.45">
      <c r="K7188"/>
      <c r="S7188"/>
      <c r="T7188"/>
      <c r="U7188"/>
      <c r="V7188"/>
      <c r="W7188"/>
      <c r="X7188"/>
      <c r="Y7188"/>
      <c r="Z7188"/>
      <c r="AA7188"/>
      <c r="AB7188"/>
      <c r="AC7188"/>
    </row>
    <row r="7189" spans="11:29" x14ac:dyDescent="0.45">
      <c r="K7189"/>
      <c r="S7189"/>
      <c r="T7189"/>
      <c r="U7189"/>
      <c r="V7189"/>
      <c r="W7189"/>
      <c r="X7189"/>
      <c r="Y7189"/>
      <c r="Z7189"/>
      <c r="AA7189"/>
      <c r="AB7189"/>
      <c r="AC7189"/>
    </row>
    <row r="7190" spans="11:29" x14ac:dyDescent="0.45">
      <c r="K7190"/>
      <c r="S7190"/>
      <c r="T7190"/>
      <c r="U7190"/>
      <c r="V7190"/>
      <c r="W7190"/>
      <c r="X7190"/>
      <c r="Y7190"/>
      <c r="Z7190"/>
      <c r="AA7190"/>
      <c r="AB7190"/>
      <c r="AC7190"/>
    </row>
    <row r="7191" spans="11:29" x14ac:dyDescent="0.45">
      <c r="K7191"/>
      <c r="S7191"/>
      <c r="T7191"/>
      <c r="U7191"/>
      <c r="V7191"/>
      <c r="W7191"/>
      <c r="X7191"/>
      <c r="Y7191"/>
      <c r="Z7191"/>
      <c r="AA7191"/>
      <c r="AB7191"/>
      <c r="AC7191"/>
    </row>
    <row r="7192" spans="11:29" x14ac:dyDescent="0.45">
      <c r="K7192"/>
      <c r="S7192"/>
      <c r="T7192"/>
      <c r="U7192"/>
      <c r="V7192"/>
      <c r="W7192"/>
      <c r="X7192"/>
      <c r="Y7192"/>
      <c r="Z7192"/>
      <c r="AA7192"/>
      <c r="AB7192"/>
      <c r="AC7192"/>
    </row>
    <row r="7193" spans="11:29" x14ac:dyDescent="0.45">
      <c r="K7193"/>
      <c r="S7193"/>
      <c r="T7193"/>
      <c r="U7193"/>
      <c r="V7193"/>
      <c r="W7193"/>
      <c r="X7193"/>
      <c r="Y7193"/>
      <c r="Z7193"/>
      <c r="AA7193"/>
      <c r="AB7193"/>
      <c r="AC7193"/>
    </row>
    <row r="7194" spans="11:29" x14ac:dyDescent="0.45">
      <c r="K7194"/>
      <c r="S7194"/>
      <c r="T7194"/>
      <c r="U7194"/>
      <c r="V7194"/>
      <c r="W7194"/>
      <c r="X7194"/>
      <c r="Y7194"/>
      <c r="Z7194"/>
      <c r="AA7194"/>
      <c r="AB7194"/>
      <c r="AC7194"/>
    </row>
    <row r="7195" spans="11:29" x14ac:dyDescent="0.45">
      <c r="K7195"/>
      <c r="S7195"/>
      <c r="T7195"/>
      <c r="U7195"/>
      <c r="V7195"/>
      <c r="W7195"/>
      <c r="X7195"/>
      <c r="Y7195"/>
      <c r="Z7195"/>
      <c r="AA7195"/>
      <c r="AB7195"/>
      <c r="AC7195"/>
    </row>
    <row r="7196" spans="11:29" x14ac:dyDescent="0.45">
      <c r="K7196"/>
      <c r="S7196"/>
      <c r="T7196"/>
      <c r="U7196"/>
      <c r="V7196"/>
      <c r="W7196"/>
      <c r="X7196"/>
      <c r="Y7196"/>
      <c r="Z7196"/>
      <c r="AA7196"/>
      <c r="AB7196"/>
      <c r="AC7196"/>
    </row>
    <row r="7197" spans="11:29" x14ac:dyDescent="0.45">
      <c r="K7197"/>
      <c r="S7197"/>
      <c r="T7197"/>
      <c r="U7197"/>
      <c r="V7197"/>
      <c r="W7197"/>
      <c r="X7197"/>
      <c r="Y7197"/>
      <c r="Z7197"/>
      <c r="AA7197"/>
      <c r="AB7197"/>
      <c r="AC7197"/>
    </row>
    <row r="7198" spans="11:29" x14ac:dyDescent="0.45">
      <c r="K7198"/>
      <c r="S7198"/>
      <c r="T7198"/>
      <c r="U7198"/>
      <c r="V7198"/>
      <c r="W7198"/>
      <c r="X7198"/>
      <c r="Y7198"/>
      <c r="Z7198"/>
      <c r="AA7198"/>
      <c r="AB7198"/>
      <c r="AC7198"/>
    </row>
    <row r="7199" spans="11:29" x14ac:dyDescent="0.45">
      <c r="K7199"/>
      <c r="S7199"/>
      <c r="T7199"/>
      <c r="U7199"/>
      <c r="V7199"/>
      <c r="W7199"/>
      <c r="X7199"/>
      <c r="Y7199"/>
      <c r="Z7199"/>
      <c r="AA7199"/>
      <c r="AB7199"/>
      <c r="AC7199"/>
    </row>
    <row r="7200" spans="11:29" x14ac:dyDescent="0.45">
      <c r="K7200"/>
      <c r="S7200"/>
      <c r="T7200"/>
      <c r="U7200"/>
      <c r="V7200"/>
      <c r="W7200"/>
      <c r="X7200"/>
      <c r="Y7200"/>
      <c r="Z7200"/>
      <c r="AA7200"/>
      <c r="AB7200"/>
      <c r="AC7200"/>
    </row>
    <row r="7201" spans="11:29" x14ac:dyDescent="0.45">
      <c r="K7201"/>
      <c r="S7201"/>
      <c r="T7201"/>
      <c r="U7201"/>
      <c r="V7201"/>
      <c r="W7201"/>
      <c r="X7201"/>
      <c r="Y7201"/>
      <c r="Z7201"/>
      <c r="AA7201"/>
      <c r="AB7201"/>
      <c r="AC7201"/>
    </row>
    <row r="7202" spans="11:29" x14ac:dyDescent="0.45">
      <c r="K7202"/>
      <c r="S7202"/>
      <c r="T7202"/>
      <c r="U7202"/>
      <c r="V7202"/>
      <c r="W7202"/>
      <c r="X7202"/>
      <c r="Y7202"/>
      <c r="Z7202"/>
      <c r="AA7202"/>
      <c r="AB7202"/>
      <c r="AC7202"/>
    </row>
    <row r="7203" spans="11:29" x14ac:dyDescent="0.45">
      <c r="K7203"/>
      <c r="S7203"/>
      <c r="T7203"/>
      <c r="U7203"/>
      <c r="V7203"/>
      <c r="W7203"/>
      <c r="X7203"/>
      <c r="Y7203"/>
      <c r="Z7203"/>
      <c r="AA7203"/>
      <c r="AB7203"/>
      <c r="AC7203"/>
    </row>
    <row r="7204" spans="11:29" x14ac:dyDescent="0.45">
      <c r="K7204"/>
      <c r="S7204"/>
      <c r="T7204"/>
      <c r="U7204"/>
      <c r="V7204"/>
      <c r="W7204"/>
      <c r="X7204"/>
      <c r="Y7204"/>
      <c r="Z7204"/>
      <c r="AA7204"/>
      <c r="AB7204"/>
      <c r="AC7204"/>
    </row>
    <row r="7205" spans="11:29" x14ac:dyDescent="0.45">
      <c r="K7205"/>
      <c r="S7205"/>
      <c r="T7205"/>
      <c r="U7205"/>
      <c r="V7205"/>
      <c r="W7205"/>
      <c r="X7205"/>
      <c r="Y7205"/>
      <c r="Z7205"/>
      <c r="AA7205"/>
      <c r="AB7205"/>
      <c r="AC7205"/>
    </row>
    <row r="7206" spans="11:29" x14ac:dyDescent="0.45">
      <c r="K7206"/>
      <c r="S7206"/>
      <c r="T7206"/>
      <c r="U7206"/>
      <c r="V7206"/>
      <c r="W7206"/>
      <c r="X7206"/>
      <c r="Y7206"/>
      <c r="Z7206"/>
      <c r="AA7206"/>
      <c r="AB7206"/>
      <c r="AC7206"/>
    </row>
    <row r="7207" spans="11:29" x14ac:dyDescent="0.45">
      <c r="K7207"/>
      <c r="S7207"/>
      <c r="T7207"/>
      <c r="U7207"/>
      <c r="V7207"/>
      <c r="W7207"/>
      <c r="X7207"/>
      <c r="Y7207"/>
      <c r="Z7207"/>
      <c r="AA7207"/>
      <c r="AB7207"/>
      <c r="AC7207"/>
    </row>
    <row r="7208" spans="11:29" x14ac:dyDescent="0.45">
      <c r="K7208"/>
      <c r="S7208"/>
      <c r="T7208"/>
      <c r="U7208"/>
      <c r="V7208"/>
      <c r="W7208"/>
      <c r="X7208"/>
      <c r="Y7208"/>
      <c r="Z7208"/>
      <c r="AA7208"/>
      <c r="AB7208"/>
      <c r="AC7208"/>
    </row>
    <row r="7209" spans="11:29" x14ac:dyDescent="0.45">
      <c r="K7209"/>
      <c r="S7209"/>
      <c r="T7209"/>
      <c r="U7209"/>
      <c r="V7209"/>
      <c r="W7209"/>
      <c r="X7209"/>
      <c r="Y7209"/>
      <c r="Z7209"/>
      <c r="AA7209"/>
      <c r="AB7209"/>
      <c r="AC7209"/>
    </row>
    <row r="7210" spans="11:29" x14ac:dyDescent="0.45">
      <c r="K7210"/>
      <c r="S7210"/>
      <c r="T7210"/>
      <c r="U7210"/>
      <c r="V7210"/>
      <c r="W7210"/>
      <c r="X7210"/>
      <c r="Y7210"/>
      <c r="Z7210"/>
      <c r="AA7210"/>
      <c r="AB7210"/>
      <c r="AC7210"/>
    </row>
    <row r="7211" spans="11:29" x14ac:dyDescent="0.45">
      <c r="K7211"/>
      <c r="S7211"/>
      <c r="T7211"/>
      <c r="U7211"/>
      <c r="V7211"/>
      <c r="W7211"/>
      <c r="X7211"/>
      <c r="Y7211"/>
      <c r="Z7211"/>
      <c r="AA7211"/>
      <c r="AB7211"/>
      <c r="AC7211"/>
    </row>
    <row r="7212" spans="11:29" x14ac:dyDescent="0.45">
      <c r="K7212"/>
      <c r="S7212"/>
      <c r="T7212"/>
      <c r="U7212"/>
      <c r="V7212"/>
      <c r="W7212"/>
      <c r="X7212"/>
      <c r="Y7212"/>
      <c r="Z7212"/>
      <c r="AA7212"/>
      <c r="AB7212"/>
      <c r="AC7212"/>
    </row>
    <row r="7213" spans="11:29" x14ac:dyDescent="0.45">
      <c r="K7213"/>
      <c r="S7213"/>
      <c r="T7213"/>
      <c r="U7213"/>
      <c r="V7213"/>
      <c r="W7213"/>
      <c r="X7213"/>
      <c r="Y7213"/>
      <c r="Z7213"/>
      <c r="AA7213"/>
      <c r="AB7213"/>
      <c r="AC7213"/>
    </row>
    <row r="7214" spans="11:29" x14ac:dyDescent="0.45">
      <c r="K7214"/>
      <c r="S7214"/>
      <c r="T7214"/>
      <c r="U7214"/>
      <c r="V7214"/>
      <c r="W7214"/>
      <c r="X7214"/>
      <c r="Y7214"/>
      <c r="Z7214"/>
      <c r="AA7214"/>
      <c r="AB7214"/>
      <c r="AC7214"/>
    </row>
    <row r="7215" spans="11:29" x14ac:dyDescent="0.45">
      <c r="K7215"/>
      <c r="S7215"/>
      <c r="T7215"/>
      <c r="U7215"/>
      <c r="V7215"/>
      <c r="W7215"/>
      <c r="X7215"/>
      <c r="Y7215"/>
      <c r="Z7215"/>
      <c r="AA7215"/>
      <c r="AB7215"/>
      <c r="AC7215"/>
    </row>
    <row r="7216" spans="11:29" x14ac:dyDescent="0.45">
      <c r="K7216"/>
      <c r="S7216"/>
      <c r="T7216"/>
      <c r="U7216"/>
      <c r="V7216"/>
      <c r="W7216"/>
      <c r="X7216"/>
      <c r="Y7216"/>
      <c r="Z7216"/>
      <c r="AA7216"/>
      <c r="AB7216"/>
      <c r="AC7216"/>
    </row>
    <row r="7217" spans="11:29" x14ac:dyDescent="0.45">
      <c r="K7217"/>
      <c r="S7217"/>
      <c r="T7217"/>
      <c r="U7217"/>
      <c r="V7217"/>
      <c r="W7217"/>
      <c r="X7217"/>
      <c r="Y7217"/>
      <c r="Z7217"/>
      <c r="AA7217"/>
      <c r="AB7217"/>
      <c r="AC7217"/>
    </row>
    <row r="7218" spans="11:29" x14ac:dyDescent="0.45">
      <c r="K7218"/>
      <c r="S7218"/>
      <c r="T7218"/>
      <c r="U7218"/>
      <c r="V7218"/>
      <c r="W7218"/>
      <c r="X7218"/>
      <c r="Y7218"/>
      <c r="Z7218"/>
      <c r="AA7218"/>
      <c r="AB7218"/>
      <c r="AC7218"/>
    </row>
    <row r="7219" spans="11:29" x14ac:dyDescent="0.45">
      <c r="K7219"/>
      <c r="S7219"/>
      <c r="T7219"/>
      <c r="U7219"/>
      <c r="V7219"/>
      <c r="W7219"/>
      <c r="X7219"/>
      <c r="Y7219"/>
      <c r="Z7219"/>
      <c r="AA7219"/>
      <c r="AB7219"/>
      <c r="AC7219"/>
    </row>
    <row r="7220" spans="11:29" x14ac:dyDescent="0.45">
      <c r="K7220"/>
      <c r="S7220"/>
      <c r="T7220"/>
      <c r="U7220"/>
      <c r="V7220"/>
      <c r="W7220"/>
      <c r="X7220"/>
      <c r="Y7220"/>
      <c r="Z7220"/>
      <c r="AA7220"/>
      <c r="AB7220"/>
      <c r="AC7220"/>
    </row>
    <row r="7221" spans="11:29" x14ac:dyDescent="0.45">
      <c r="K7221"/>
      <c r="S7221"/>
      <c r="T7221"/>
      <c r="U7221"/>
      <c r="V7221"/>
      <c r="W7221"/>
      <c r="X7221"/>
      <c r="Y7221"/>
      <c r="Z7221"/>
      <c r="AA7221"/>
      <c r="AB7221"/>
      <c r="AC7221"/>
    </row>
    <row r="7222" spans="11:29" x14ac:dyDescent="0.45">
      <c r="K7222"/>
      <c r="S7222"/>
      <c r="T7222"/>
      <c r="U7222"/>
      <c r="V7222"/>
      <c r="W7222"/>
      <c r="X7222"/>
      <c r="Y7222"/>
      <c r="Z7222"/>
      <c r="AA7222"/>
      <c r="AB7222"/>
      <c r="AC7222"/>
    </row>
    <row r="7223" spans="11:29" x14ac:dyDescent="0.45">
      <c r="K7223"/>
      <c r="S7223"/>
      <c r="T7223"/>
      <c r="U7223"/>
      <c r="V7223"/>
      <c r="W7223"/>
      <c r="X7223"/>
      <c r="Y7223"/>
      <c r="Z7223"/>
      <c r="AA7223"/>
      <c r="AB7223"/>
      <c r="AC7223"/>
    </row>
    <row r="7224" spans="11:29" x14ac:dyDescent="0.45">
      <c r="K7224"/>
      <c r="S7224"/>
      <c r="T7224"/>
      <c r="U7224"/>
      <c r="V7224"/>
      <c r="W7224"/>
      <c r="X7224"/>
      <c r="Y7224"/>
      <c r="Z7224"/>
      <c r="AA7224"/>
      <c r="AB7224"/>
      <c r="AC7224"/>
    </row>
    <row r="7225" spans="11:29" x14ac:dyDescent="0.45">
      <c r="K7225"/>
      <c r="S7225"/>
      <c r="T7225"/>
      <c r="U7225"/>
      <c r="V7225"/>
      <c r="W7225"/>
      <c r="X7225"/>
      <c r="Y7225"/>
      <c r="Z7225"/>
      <c r="AA7225"/>
      <c r="AB7225"/>
      <c r="AC7225"/>
    </row>
    <row r="7226" spans="11:29" x14ac:dyDescent="0.45">
      <c r="K7226"/>
      <c r="S7226"/>
      <c r="T7226"/>
      <c r="U7226"/>
      <c r="V7226"/>
      <c r="W7226"/>
      <c r="X7226"/>
      <c r="Y7226"/>
      <c r="Z7226"/>
      <c r="AA7226"/>
      <c r="AB7226"/>
      <c r="AC7226"/>
    </row>
    <row r="7227" spans="11:29" x14ac:dyDescent="0.45">
      <c r="K7227"/>
      <c r="S7227"/>
      <c r="T7227"/>
      <c r="U7227"/>
      <c r="V7227"/>
      <c r="W7227"/>
      <c r="X7227"/>
      <c r="Y7227"/>
      <c r="Z7227"/>
      <c r="AA7227"/>
      <c r="AB7227"/>
      <c r="AC7227"/>
    </row>
    <row r="7228" spans="11:29" x14ac:dyDescent="0.45">
      <c r="K7228"/>
      <c r="S7228"/>
      <c r="T7228"/>
      <c r="U7228"/>
      <c r="V7228"/>
      <c r="W7228"/>
      <c r="X7228"/>
      <c r="Y7228"/>
      <c r="Z7228"/>
      <c r="AA7228"/>
      <c r="AB7228"/>
      <c r="AC7228"/>
    </row>
    <row r="7229" spans="11:29" x14ac:dyDescent="0.45">
      <c r="K7229"/>
      <c r="S7229"/>
      <c r="T7229"/>
      <c r="U7229"/>
      <c r="V7229"/>
      <c r="W7229"/>
      <c r="X7229"/>
      <c r="Y7229"/>
      <c r="Z7229"/>
      <c r="AA7229"/>
      <c r="AB7229"/>
      <c r="AC7229"/>
    </row>
    <row r="7230" spans="11:29" x14ac:dyDescent="0.45">
      <c r="K7230"/>
      <c r="S7230"/>
      <c r="T7230"/>
      <c r="U7230"/>
      <c r="V7230"/>
      <c r="W7230"/>
      <c r="X7230"/>
      <c r="Y7230"/>
      <c r="Z7230"/>
      <c r="AA7230"/>
      <c r="AB7230"/>
      <c r="AC7230"/>
    </row>
    <row r="7231" spans="11:29" x14ac:dyDescent="0.45">
      <c r="K7231"/>
      <c r="S7231"/>
      <c r="T7231"/>
      <c r="U7231"/>
      <c r="V7231"/>
      <c r="W7231"/>
      <c r="X7231"/>
      <c r="Y7231"/>
      <c r="Z7231"/>
      <c r="AA7231"/>
      <c r="AB7231"/>
      <c r="AC7231"/>
    </row>
    <row r="7232" spans="11:29" x14ac:dyDescent="0.45">
      <c r="K7232"/>
      <c r="S7232"/>
      <c r="T7232"/>
      <c r="U7232"/>
      <c r="V7232"/>
      <c r="W7232"/>
      <c r="X7232"/>
      <c r="Y7232"/>
      <c r="Z7232"/>
      <c r="AA7232"/>
      <c r="AB7232"/>
      <c r="AC7232"/>
    </row>
    <row r="7233" spans="11:29" x14ac:dyDescent="0.45">
      <c r="K7233"/>
      <c r="S7233"/>
      <c r="T7233"/>
      <c r="U7233"/>
      <c r="V7233"/>
      <c r="W7233"/>
      <c r="X7233"/>
      <c r="Y7233"/>
      <c r="Z7233"/>
      <c r="AA7233"/>
      <c r="AB7233"/>
      <c r="AC7233"/>
    </row>
    <row r="7234" spans="11:29" x14ac:dyDescent="0.45">
      <c r="K7234"/>
      <c r="S7234"/>
      <c r="T7234"/>
      <c r="U7234"/>
      <c r="V7234"/>
      <c r="W7234"/>
      <c r="X7234"/>
      <c r="Y7234"/>
      <c r="Z7234"/>
      <c r="AA7234"/>
      <c r="AB7234"/>
      <c r="AC7234"/>
    </row>
    <row r="7235" spans="11:29" x14ac:dyDescent="0.45">
      <c r="K7235"/>
      <c r="S7235"/>
      <c r="T7235"/>
      <c r="U7235"/>
      <c r="V7235"/>
      <c r="W7235"/>
      <c r="X7235"/>
      <c r="Y7235"/>
      <c r="Z7235"/>
      <c r="AA7235"/>
      <c r="AB7235"/>
      <c r="AC7235"/>
    </row>
    <row r="7236" spans="11:29" x14ac:dyDescent="0.45">
      <c r="K7236"/>
      <c r="S7236"/>
      <c r="T7236"/>
      <c r="U7236"/>
      <c r="V7236"/>
      <c r="W7236"/>
      <c r="X7236"/>
      <c r="Y7236"/>
      <c r="Z7236"/>
      <c r="AA7236"/>
      <c r="AB7236"/>
      <c r="AC7236"/>
    </row>
    <row r="7237" spans="11:29" x14ac:dyDescent="0.45">
      <c r="K7237"/>
      <c r="S7237"/>
      <c r="T7237"/>
      <c r="U7237"/>
      <c r="V7237"/>
      <c r="W7237"/>
      <c r="X7237"/>
      <c r="Y7237"/>
      <c r="Z7237"/>
      <c r="AA7237"/>
      <c r="AB7237"/>
      <c r="AC7237"/>
    </row>
    <row r="7238" spans="11:29" x14ac:dyDescent="0.45">
      <c r="K7238"/>
      <c r="S7238"/>
      <c r="T7238"/>
      <c r="U7238"/>
      <c r="V7238"/>
      <c r="W7238"/>
      <c r="X7238"/>
      <c r="Y7238"/>
      <c r="Z7238"/>
      <c r="AA7238"/>
      <c r="AB7238"/>
      <c r="AC7238"/>
    </row>
    <row r="7239" spans="11:29" x14ac:dyDescent="0.45">
      <c r="K7239"/>
      <c r="S7239"/>
      <c r="T7239"/>
      <c r="U7239"/>
      <c r="V7239"/>
      <c r="W7239"/>
      <c r="X7239"/>
      <c r="Y7239"/>
      <c r="Z7239"/>
      <c r="AA7239"/>
      <c r="AB7239"/>
      <c r="AC7239"/>
    </row>
    <row r="7240" spans="11:29" x14ac:dyDescent="0.45">
      <c r="K7240"/>
      <c r="S7240"/>
      <c r="T7240"/>
      <c r="U7240"/>
      <c r="V7240"/>
      <c r="W7240"/>
      <c r="X7240"/>
      <c r="Y7240"/>
      <c r="Z7240"/>
      <c r="AA7240"/>
      <c r="AB7240"/>
      <c r="AC7240"/>
    </row>
    <row r="7241" spans="11:29" x14ac:dyDescent="0.45">
      <c r="K7241"/>
      <c r="S7241"/>
      <c r="T7241"/>
      <c r="U7241"/>
      <c r="V7241"/>
      <c r="W7241"/>
      <c r="X7241"/>
      <c r="Y7241"/>
      <c r="Z7241"/>
      <c r="AA7241"/>
      <c r="AB7241"/>
      <c r="AC7241"/>
    </row>
    <row r="7242" spans="11:29" x14ac:dyDescent="0.45">
      <c r="K7242"/>
      <c r="S7242"/>
      <c r="T7242"/>
      <c r="U7242"/>
      <c r="V7242"/>
      <c r="W7242"/>
      <c r="X7242"/>
      <c r="Y7242"/>
      <c r="Z7242"/>
      <c r="AA7242"/>
      <c r="AB7242"/>
      <c r="AC7242"/>
    </row>
    <row r="7243" spans="11:29" x14ac:dyDescent="0.45">
      <c r="K7243"/>
      <c r="S7243"/>
      <c r="T7243"/>
      <c r="U7243"/>
      <c r="V7243"/>
      <c r="W7243"/>
      <c r="X7243"/>
      <c r="Y7243"/>
      <c r="Z7243"/>
      <c r="AA7243"/>
      <c r="AB7243"/>
      <c r="AC7243"/>
    </row>
    <row r="7244" spans="11:29" x14ac:dyDescent="0.45">
      <c r="K7244"/>
      <c r="S7244"/>
      <c r="T7244"/>
      <c r="U7244"/>
      <c r="V7244"/>
      <c r="W7244"/>
      <c r="X7244"/>
      <c r="Y7244"/>
      <c r="Z7244"/>
      <c r="AA7244"/>
      <c r="AB7244"/>
      <c r="AC7244"/>
    </row>
    <row r="7245" spans="11:29" x14ac:dyDescent="0.45">
      <c r="K7245"/>
      <c r="S7245"/>
      <c r="T7245"/>
      <c r="U7245"/>
      <c r="V7245"/>
      <c r="W7245"/>
      <c r="X7245"/>
      <c r="Y7245"/>
      <c r="Z7245"/>
      <c r="AA7245"/>
      <c r="AB7245"/>
      <c r="AC7245"/>
    </row>
    <row r="7246" spans="11:29" x14ac:dyDescent="0.45">
      <c r="K7246"/>
      <c r="S7246"/>
      <c r="T7246"/>
      <c r="U7246"/>
      <c r="V7246"/>
      <c r="W7246"/>
      <c r="X7246"/>
      <c r="Y7246"/>
      <c r="Z7246"/>
      <c r="AA7246"/>
      <c r="AB7246"/>
      <c r="AC7246"/>
    </row>
    <row r="7247" spans="11:29" x14ac:dyDescent="0.45">
      <c r="K7247"/>
      <c r="S7247"/>
      <c r="T7247"/>
      <c r="U7247"/>
      <c r="V7247"/>
      <c r="W7247"/>
      <c r="X7247"/>
      <c r="Y7247"/>
      <c r="Z7247"/>
      <c r="AA7247"/>
      <c r="AB7247"/>
      <c r="AC7247"/>
    </row>
    <row r="7248" spans="11:29" x14ac:dyDescent="0.45">
      <c r="K7248"/>
      <c r="S7248"/>
      <c r="T7248"/>
      <c r="U7248"/>
      <c r="V7248"/>
      <c r="W7248"/>
      <c r="X7248"/>
      <c r="Y7248"/>
      <c r="Z7248"/>
      <c r="AA7248"/>
      <c r="AB7248"/>
      <c r="AC7248"/>
    </row>
    <row r="7249" spans="11:29" x14ac:dyDescent="0.45">
      <c r="K7249"/>
      <c r="S7249"/>
      <c r="T7249"/>
      <c r="U7249"/>
      <c r="V7249"/>
      <c r="W7249"/>
      <c r="X7249"/>
      <c r="Y7249"/>
      <c r="Z7249"/>
      <c r="AA7249"/>
      <c r="AB7249"/>
      <c r="AC7249"/>
    </row>
    <row r="7250" spans="11:29" x14ac:dyDescent="0.45">
      <c r="K7250"/>
      <c r="S7250"/>
      <c r="T7250"/>
      <c r="U7250"/>
      <c r="V7250"/>
      <c r="W7250"/>
      <c r="X7250"/>
      <c r="Y7250"/>
      <c r="Z7250"/>
      <c r="AA7250"/>
      <c r="AB7250"/>
      <c r="AC7250"/>
    </row>
    <row r="7251" spans="11:29" x14ac:dyDescent="0.45">
      <c r="K7251"/>
      <c r="S7251"/>
      <c r="T7251"/>
      <c r="U7251"/>
      <c r="V7251"/>
      <c r="W7251"/>
      <c r="X7251"/>
      <c r="Y7251"/>
      <c r="Z7251"/>
      <c r="AA7251"/>
      <c r="AB7251"/>
      <c r="AC7251"/>
    </row>
    <row r="7252" spans="11:29" x14ac:dyDescent="0.45">
      <c r="K7252"/>
      <c r="S7252"/>
      <c r="T7252"/>
      <c r="U7252"/>
      <c r="V7252"/>
      <c r="W7252"/>
      <c r="X7252"/>
      <c r="Y7252"/>
      <c r="Z7252"/>
      <c r="AA7252"/>
      <c r="AB7252"/>
      <c r="AC7252"/>
    </row>
    <row r="7253" spans="11:29" x14ac:dyDescent="0.45">
      <c r="K7253"/>
      <c r="S7253"/>
      <c r="T7253"/>
      <c r="U7253"/>
      <c r="V7253"/>
      <c r="W7253"/>
      <c r="X7253"/>
      <c r="Y7253"/>
      <c r="Z7253"/>
      <c r="AA7253"/>
      <c r="AB7253"/>
      <c r="AC7253"/>
    </row>
    <row r="7254" spans="11:29" x14ac:dyDescent="0.45">
      <c r="K7254"/>
      <c r="S7254"/>
      <c r="T7254"/>
      <c r="U7254"/>
      <c r="V7254"/>
      <c r="W7254"/>
      <c r="X7254"/>
      <c r="Y7254"/>
      <c r="Z7254"/>
      <c r="AA7254"/>
      <c r="AB7254"/>
      <c r="AC7254"/>
    </row>
    <row r="7255" spans="11:29" x14ac:dyDescent="0.45">
      <c r="K7255"/>
      <c r="S7255"/>
      <c r="T7255"/>
      <c r="U7255"/>
      <c r="V7255"/>
      <c r="W7255"/>
      <c r="X7255"/>
      <c r="Y7255"/>
      <c r="Z7255"/>
      <c r="AA7255"/>
      <c r="AB7255"/>
      <c r="AC7255"/>
    </row>
    <row r="7256" spans="11:29" x14ac:dyDescent="0.45">
      <c r="K7256"/>
      <c r="S7256"/>
      <c r="T7256"/>
      <c r="U7256"/>
      <c r="V7256"/>
      <c r="W7256"/>
      <c r="X7256"/>
      <c r="Y7256"/>
      <c r="Z7256"/>
      <c r="AA7256"/>
      <c r="AB7256"/>
      <c r="AC7256"/>
    </row>
    <row r="7257" spans="11:29" x14ac:dyDescent="0.45">
      <c r="K7257"/>
      <c r="S7257"/>
      <c r="T7257"/>
      <c r="U7257"/>
      <c r="V7257"/>
      <c r="W7257"/>
      <c r="X7257"/>
      <c r="Y7257"/>
      <c r="Z7257"/>
      <c r="AA7257"/>
      <c r="AB7257"/>
      <c r="AC7257"/>
    </row>
    <row r="7258" spans="11:29" x14ac:dyDescent="0.45">
      <c r="K7258"/>
      <c r="S7258"/>
      <c r="T7258"/>
      <c r="U7258"/>
      <c r="V7258"/>
      <c r="W7258"/>
      <c r="X7258"/>
      <c r="Y7258"/>
      <c r="Z7258"/>
      <c r="AA7258"/>
      <c r="AB7258"/>
      <c r="AC7258"/>
    </row>
    <row r="7259" spans="11:29" x14ac:dyDescent="0.45">
      <c r="K7259"/>
      <c r="S7259"/>
      <c r="T7259"/>
      <c r="U7259"/>
      <c r="V7259"/>
      <c r="W7259"/>
      <c r="X7259"/>
      <c r="Y7259"/>
      <c r="Z7259"/>
      <c r="AA7259"/>
      <c r="AB7259"/>
      <c r="AC7259"/>
    </row>
    <row r="7260" spans="11:29" x14ac:dyDescent="0.45">
      <c r="K7260"/>
      <c r="S7260"/>
      <c r="T7260"/>
      <c r="U7260"/>
      <c r="V7260"/>
      <c r="W7260"/>
      <c r="X7260"/>
      <c r="Y7260"/>
      <c r="Z7260"/>
      <c r="AA7260"/>
      <c r="AB7260"/>
      <c r="AC7260"/>
    </row>
    <row r="7261" spans="11:29" x14ac:dyDescent="0.45">
      <c r="K7261"/>
      <c r="S7261"/>
      <c r="T7261"/>
      <c r="U7261"/>
      <c r="V7261"/>
      <c r="W7261"/>
      <c r="X7261"/>
      <c r="Y7261"/>
      <c r="Z7261"/>
      <c r="AA7261"/>
      <c r="AB7261"/>
      <c r="AC7261"/>
    </row>
    <row r="7262" spans="11:29" x14ac:dyDescent="0.45">
      <c r="K7262"/>
      <c r="S7262"/>
      <c r="T7262"/>
      <c r="U7262"/>
      <c r="V7262"/>
      <c r="W7262"/>
      <c r="X7262"/>
      <c r="Y7262"/>
      <c r="Z7262"/>
      <c r="AA7262"/>
      <c r="AB7262"/>
      <c r="AC7262"/>
    </row>
    <row r="7263" spans="11:29" x14ac:dyDescent="0.45">
      <c r="K7263"/>
      <c r="S7263"/>
      <c r="T7263"/>
      <c r="U7263"/>
      <c r="V7263"/>
      <c r="W7263"/>
      <c r="X7263"/>
      <c r="Y7263"/>
      <c r="Z7263"/>
      <c r="AA7263"/>
      <c r="AB7263"/>
      <c r="AC7263"/>
    </row>
    <row r="7264" spans="11:29" x14ac:dyDescent="0.45">
      <c r="K7264"/>
      <c r="S7264"/>
      <c r="T7264"/>
      <c r="U7264"/>
      <c r="V7264"/>
      <c r="W7264"/>
      <c r="X7264"/>
      <c r="Y7264"/>
      <c r="Z7264"/>
      <c r="AA7264"/>
      <c r="AB7264"/>
      <c r="AC7264"/>
    </row>
    <row r="7265" spans="11:29" x14ac:dyDescent="0.45">
      <c r="K7265"/>
      <c r="S7265"/>
      <c r="T7265"/>
      <c r="U7265"/>
      <c r="V7265"/>
      <c r="W7265"/>
      <c r="X7265"/>
      <c r="Y7265"/>
      <c r="Z7265"/>
      <c r="AA7265"/>
      <c r="AB7265"/>
      <c r="AC7265"/>
    </row>
    <row r="7266" spans="11:29" x14ac:dyDescent="0.45">
      <c r="K7266"/>
      <c r="S7266"/>
      <c r="T7266"/>
      <c r="U7266"/>
      <c r="V7266"/>
      <c r="W7266"/>
      <c r="X7266"/>
      <c r="Y7266"/>
      <c r="Z7266"/>
      <c r="AA7266"/>
      <c r="AB7266"/>
      <c r="AC7266"/>
    </row>
    <row r="7267" spans="11:29" x14ac:dyDescent="0.45">
      <c r="K7267"/>
      <c r="S7267"/>
      <c r="T7267"/>
      <c r="U7267"/>
      <c r="V7267"/>
      <c r="W7267"/>
      <c r="X7267"/>
      <c r="Y7267"/>
      <c r="Z7267"/>
      <c r="AA7267"/>
      <c r="AB7267"/>
      <c r="AC7267"/>
    </row>
    <row r="7268" spans="11:29" x14ac:dyDescent="0.45">
      <c r="K7268"/>
      <c r="S7268"/>
      <c r="T7268"/>
      <c r="U7268"/>
      <c r="V7268"/>
      <c r="W7268"/>
      <c r="X7268"/>
      <c r="Y7268"/>
      <c r="Z7268"/>
      <c r="AA7268"/>
      <c r="AB7268"/>
      <c r="AC7268"/>
    </row>
    <row r="7269" spans="11:29" x14ac:dyDescent="0.45">
      <c r="K7269"/>
      <c r="S7269"/>
      <c r="T7269"/>
      <c r="U7269"/>
      <c r="V7269"/>
      <c r="W7269"/>
      <c r="X7269"/>
      <c r="Y7269"/>
      <c r="Z7269"/>
      <c r="AA7269"/>
      <c r="AB7269"/>
      <c r="AC7269"/>
    </row>
    <row r="7270" spans="11:29" x14ac:dyDescent="0.45">
      <c r="K7270"/>
      <c r="S7270"/>
      <c r="T7270"/>
      <c r="U7270"/>
      <c r="V7270"/>
      <c r="W7270"/>
      <c r="X7270"/>
      <c r="Y7270"/>
      <c r="Z7270"/>
      <c r="AA7270"/>
      <c r="AB7270"/>
      <c r="AC7270"/>
    </row>
    <row r="7271" spans="11:29" x14ac:dyDescent="0.45">
      <c r="K7271"/>
      <c r="S7271"/>
      <c r="T7271"/>
      <c r="U7271"/>
      <c r="V7271"/>
      <c r="W7271"/>
      <c r="X7271"/>
      <c r="Y7271"/>
      <c r="Z7271"/>
      <c r="AA7271"/>
      <c r="AB7271"/>
      <c r="AC7271"/>
    </row>
    <row r="7272" spans="11:29" x14ac:dyDescent="0.45">
      <c r="K7272"/>
      <c r="S7272"/>
      <c r="T7272"/>
      <c r="U7272"/>
      <c r="V7272"/>
      <c r="W7272"/>
      <c r="X7272"/>
      <c r="Y7272"/>
      <c r="Z7272"/>
      <c r="AA7272"/>
      <c r="AB7272"/>
      <c r="AC7272"/>
    </row>
    <row r="7273" spans="11:29" x14ac:dyDescent="0.45">
      <c r="K7273"/>
      <c r="S7273"/>
      <c r="T7273"/>
      <c r="U7273"/>
      <c r="V7273"/>
      <c r="W7273"/>
      <c r="X7273"/>
      <c r="Y7273"/>
      <c r="Z7273"/>
      <c r="AA7273"/>
      <c r="AB7273"/>
      <c r="AC7273"/>
    </row>
    <row r="7274" spans="11:29" x14ac:dyDescent="0.45">
      <c r="K7274"/>
      <c r="S7274"/>
      <c r="T7274"/>
      <c r="U7274"/>
      <c r="V7274"/>
      <c r="W7274"/>
      <c r="X7274"/>
      <c r="Y7274"/>
      <c r="Z7274"/>
      <c r="AA7274"/>
      <c r="AB7274"/>
      <c r="AC7274"/>
    </row>
    <row r="7275" spans="11:29" x14ac:dyDescent="0.45">
      <c r="K7275"/>
      <c r="S7275"/>
      <c r="T7275"/>
      <c r="U7275"/>
      <c r="V7275"/>
      <c r="W7275"/>
      <c r="X7275"/>
      <c r="Y7275"/>
      <c r="Z7275"/>
      <c r="AA7275"/>
      <c r="AB7275"/>
      <c r="AC7275"/>
    </row>
    <row r="7276" spans="11:29" x14ac:dyDescent="0.45">
      <c r="K7276"/>
      <c r="S7276"/>
      <c r="T7276"/>
      <c r="U7276"/>
      <c r="V7276"/>
      <c r="W7276"/>
      <c r="X7276"/>
      <c r="Y7276"/>
      <c r="Z7276"/>
      <c r="AA7276"/>
      <c r="AB7276"/>
      <c r="AC7276"/>
    </row>
    <row r="7277" spans="11:29" x14ac:dyDescent="0.45">
      <c r="K7277"/>
      <c r="S7277"/>
      <c r="T7277"/>
      <c r="U7277"/>
      <c r="V7277"/>
      <c r="W7277"/>
      <c r="X7277"/>
      <c r="Y7277"/>
      <c r="Z7277"/>
      <c r="AA7277"/>
      <c r="AB7277"/>
      <c r="AC7277"/>
    </row>
    <row r="7278" spans="11:29" x14ac:dyDescent="0.45">
      <c r="K7278"/>
      <c r="S7278"/>
      <c r="T7278"/>
      <c r="U7278"/>
      <c r="V7278"/>
      <c r="W7278"/>
      <c r="X7278"/>
      <c r="Y7278"/>
      <c r="Z7278"/>
      <c r="AA7278"/>
      <c r="AB7278"/>
      <c r="AC7278"/>
    </row>
    <row r="7279" spans="11:29" x14ac:dyDescent="0.45">
      <c r="K7279"/>
      <c r="S7279"/>
      <c r="T7279"/>
      <c r="U7279"/>
      <c r="V7279"/>
      <c r="W7279"/>
      <c r="X7279"/>
      <c r="Y7279"/>
      <c r="Z7279"/>
      <c r="AA7279"/>
      <c r="AB7279"/>
      <c r="AC7279"/>
    </row>
    <row r="7280" spans="11:29" x14ac:dyDescent="0.45">
      <c r="K7280"/>
      <c r="S7280"/>
      <c r="T7280"/>
      <c r="U7280"/>
      <c r="V7280"/>
      <c r="W7280"/>
      <c r="X7280"/>
      <c r="Y7280"/>
      <c r="Z7280"/>
      <c r="AA7280"/>
      <c r="AB7280"/>
      <c r="AC7280"/>
    </row>
    <row r="7281" spans="11:29" x14ac:dyDescent="0.45">
      <c r="K7281"/>
      <c r="S7281"/>
      <c r="T7281"/>
      <c r="U7281"/>
      <c r="V7281"/>
      <c r="W7281"/>
      <c r="X7281"/>
      <c r="Y7281"/>
      <c r="Z7281"/>
      <c r="AA7281"/>
      <c r="AB7281"/>
      <c r="AC7281"/>
    </row>
    <row r="7282" spans="11:29" x14ac:dyDescent="0.45">
      <c r="K7282"/>
      <c r="S7282"/>
      <c r="T7282"/>
      <c r="U7282"/>
      <c r="V7282"/>
      <c r="W7282"/>
      <c r="X7282"/>
      <c r="Y7282"/>
      <c r="Z7282"/>
      <c r="AA7282"/>
      <c r="AB7282"/>
      <c r="AC7282"/>
    </row>
    <row r="7283" spans="11:29" x14ac:dyDescent="0.45">
      <c r="K7283"/>
      <c r="S7283"/>
      <c r="T7283"/>
      <c r="U7283"/>
      <c r="V7283"/>
      <c r="W7283"/>
      <c r="X7283"/>
      <c r="Y7283"/>
      <c r="Z7283"/>
      <c r="AA7283"/>
      <c r="AB7283"/>
      <c r="AC7283"/>
    </row>
    <row r="7284" spans="11:29" x14ac:dyDescent="0.45">
      <c r="K7284"/>
      <c r="S7284"/>
      <c r="T7284"/>
      <c r="U7284"/>
      <c r="V7284"/>
      <c r="W7284"/>
      <c r="X7284"/>
      <c r="Y7284"/>
      <c r="Z7284"/>
      <c r="AA7284"/>
      <c r="AB7284"/>
      <c r="AC7284"/>
    </row>
    <row r="7285" spans="11:29" x14ac:dyDescent="0.45">
      <c r="K7285"/>
      <c r="S7285"/>
      <c r="T7285"/>
      <c r="U7285"/>
      <c r="V7285"/>
      <c r="W7285"/>
      <c r="X7285"/>
      <c r="Y7285"/>
      <c r="Z7285"/>
      <c r="AA7285"/>
      <c r="AB7285"/>
      <c r="AC7285"/>
    </row>
    <row r="7286" spans="11:29" x14ac:dyDescent="0.45">
      <c r="K7286"/>
      <c r="S7286"/>
      <c r="T7286"/>
      <c r="U7286"/>
      <c r="V7286"/>
      <c r="W7286"/>
      <c r="X7286"/>
      <c r="Y7286"/>
      <c r="Z7286"/>
      <c r="AA7286"/>
      <c r="AB7286"/>
      <c r="AC7286"/>
    </row>
    <row r="7287" spans="11:29" x14ac:dyDescent="0.45">
      <c r="K7287"/>
      <c r="S7287"/>
      <c r="T7287"/>
      <c r="U7287"/>
      <c r="V7287"/>
      <c r="W7287"/>
      <c r="X7287"/>
      <c r="Y7287"/>
      <c r="Z7287"/>
      <c r="AA7287"/>
      <c r="AB7287"/>
      <c r="AC7287"/>
    </row>
    <row r="7288" spans="11:29" x14ac:dyDescent="0.45">
      <c r="K7288"/>
      <c r="S7288"/>
      <c r="T7288"/>
      <c r="U7288"/>
      <c r="V7288"/>
      <c r="W7288"/>
      <c r="X7288"/>
      <c r="Y7288"/>
      <c r="Z7288"/>
      <c r="AA7288"/>
      <c r="AB7288"/>
      <c r="AC7288"/>
    </row>
    <row r="7289" spans="11:29" x14ac:dyDescent="0.45">
      <c r="K7289"/>
      <c r="S7289"/>
      <c r="T7289"/>
      <c r="U7289"/>
      <c r="V7289"/>
      <c r="W7289"/>
      <c r="X7289"/>
      <c r="Y7289"/>
      <c r="Z7289"/>
      <c r="AA7289"/>
      <c r="AB7289"/>
      <c r="AC7289"/>
    </row>
    <row r="7290" spans="11:29" x14ac:dyDescent="0.45">
      <c r="K7290"/>
      <c r="S7290"/>
      <c r="T7290"/>
      <c r="U7290"/>
      <c r="V7290"/>
      <c r="W7290"/>
      <c r="X7290"/>
      <c r="Y7290"/>
      <c r="Z7290"/>
      <c r="AA7290"/>
      <c r="AB7290"/>
      <c r="AC7290"/>
    </row>
    <row r="7291" spans="11:29" x14ac:dyDescent="0.45">
      <c r="K7291"/>
      <c r="S7291"/>
      <c r="T7291"/>
      <c r="U7291"/>
      <c r="V7291"/>
      <c r="W7291"/>
      <c r="X7291"/>
      <c r="Y7291"/>
      <c r="Z7291"/>
      <c r="AA7291"/>
      <c r="AB7291"/>
      <c r="AC7291"/>
    </row>
    <row r="7292" spans="11:29" x14ac:dyDescent="0.45">
      <c r="K7292"/>
      <c r="S7292"/>
      <c r="T7292"/>
      <c r="U7292"/>
      <c r="V7292"/>
      <c r="W7292"/>
      <c r="X7292"/>
      <c r="Y7292"/>
      <c r="Z7292"/>
      <c r="AA7292"/>
      <c r="AB7292"/>
      <c r="AC7292"/>
    </row>
    <row r="7293" spans="11:29" x14ac:dyDescent="0.45">
      <c r="K7293"/>
      <c r="S7293"/>
      <c r="T7293"/>
      <c r="U7293"/>
      <c r="V7293"/>
      <c r="W7293"/>
      <c r="X7293"/>
      <c r="Y7293"/>
      <c r="Z7293"/>
      <c r="AA7293"/>
      <c r="AB7293"/>
      <c r="AC7293"/>
    </row>
    <row r="7294" spans="11:29" x14ac:dyDescent="0.45">
      <c r="K7294"/>
      <c r="S7294"/>
      <c r="T7294"/>
      <c r="U7294"/>
      <c r="V7294"/>
      <c r="W7294"/>
      <c r="X7294"/>
      <c r="Y7294"/>
      <c r="Z7294"/>
      <c r="AA7294"/>
      <c r="AB7294"/>
      <c r="AC7294"/>
    </row>
    <row r="7295" spans="11:29" x14ac:dyDescent="0.45">
      <c r="K7295"/>
      <c r="S7295"/>
      <c r="T7295"/>
      <c r="U7295"/>
      <c r="V7295"/>
      <c r="W7295"/>
      <c r="X7295"/>
      <c r="Y7295"/>
      <c r="Z7295"/>
      <c r="AA7295"/>
      <c r="AB7295"/>
      <c r="AC7295"/>
    </row>
    <row r="7296" spans="11:29" x14ac:dyDescent="0.45">
      <c r="K7296"/>
      <c r="S7296"/>
      <c r="T7296"/>
      <c r="U7296"/>
      <c r="V7296"/>
      <c r="W7296"/>
      <c r="X7296"/>
      <c r="Y7296"/>
      <c r="Z7296"/>
      <c r="AA7296"/>
      <c r="AB7296"/>
      <c r="AC7296"/>
    </row>
    <row r="7297" spans="11:29" x14ac:dyDescent="0.45">
      <c r="K7297"/>
      <c r="S7297"/>
      <c r="T7297"/>
      <c r="U7297"/>
      <c r="V7297"/>
      <c r="W7297"/>
      <c r="X7297"/>
      <c r="Y7297"/>
      <c r="Z7297"/>
      <c r="AA7297"/>
      <c r="AB7297"/>
      <c r="AC7297"/>
    </row>
    <row r="7298" spans="11:29" x14ac:dyDescent="0.45">
      <c r="K7298"/>
      <c r="S7298"/>
      <c r="T7298"/>
      <c r="U7298"/>
      <c r="V7298"/>
      <c r="W7298"/>
      <c r="X7298"/>
      <c r="Y7298"/>
      <c r="Z7298"/>
      <c r="AA7298"/>
      <c r="AB7298"/>
      <c r="AC7298"/>
    </row>
    <row r="7299" spans="11:29" x14ac:dyDescent="0.45">
      <c r="K7299"/>
      <c r="S7299"/>
      <c r="T7299"/>
      <c r="U7299"/>
      <c r="V7299"/>
      <c r="W7299"/>
      <c r="X7299"/>
      <c r="Y7299"/>
      <c r="Z7299"/>
      <c r="AA7299"/>
      <c r="AB7299"/>
      <c r="AC7299"/>
    </row>
    <row r="7300" spans="11:29" x14ac:dyDescent="0.45">
      <c r="K7300"/>
      <c r="S7300"/>
      <c r="T7300"/>
      <c r="U7300"/>
      <c r="V7300"/>
      <c r="W7300"/>
      <c r="X7300"/>
      <c r="Y7300"/>
      <c r="Z7300"/>
      <c r="AA7300"/>
      <c r="AB7300"/>
      <c r="AC7300"/>
    </row>
    <row r="7301" spans="11:29" x14ac:dyDescent="0.45">
      <c r="K7301"/>
      <c r="S7301"/>
      <c r="T7301"/>
      <c r="U7301"/>
      <c r="V7301"/>
      <c r="W7301"/>
      <c r="X7301"/>
      <c r="Y7301"/>
      <c r="Z7301"/>
      <c r="AA7301"/>
      <c r="AB7301"/>
      <c r="AC7301"/>
    </row>
    <row r="7302" spans="11:29" x14ac:dyDescent="0.45">
      <c r="K7302"/>
      <c r="S7302"/>
      <c r="T7302"/>
      <c r="U7302"/>
      <c r="V7302"/>
      <c r="W7302"/>
      <c r="X7302"/>
      <c r="Y7302"/>
      <c r="Z7302"/>
      <c r="AA7302"/>
      <c r="AB7302"/>
      <c r="AC7302"/>
    </row>
    <row r="7303" spans="11:29" x14ac:dyDescent="0.45">
      <c r="K7303"/>
      <c r="S7303"/>
      <c r="T7303"/>
      <c r="U7303"/>
      <c r="V7303"/>
      <c r="W7303"/>
      <c r="X7303"/>
      <c r="Y7303"/>
      <c r="Z7303"/>
      <c r="AA7303"/>
      <c r="AB7303"/>
      <c r="AC7303"/>
    </row>
    <row r="7304" spans="11:29" x14ac:dyDescent="0.45">
      <c r="K7304"/>
      <c r="S7304"/>
      <c r="T7304"/>
      <c r="U7304"/>
      <c r="V7304"/>
      <c r="W7304"/>
      <c r="X7304"/>
      <c r="Y7304"/>
      <c r="Z7304"/>
      <c r="AA7304"/>
      <c r="AB7304"/>
      <c r="AC7304"/>
    </row>
    <row r="7305" spans="11:29" x14ac:dyDescent="0.45">
      <c r="K7305"/>
      <c r="S7305"/>
      <c r="T7305"/>
      <c r="U7305"/>
      <c r="V7305"/>
      <c r="W7305"/>
      <c r="X7305"/>
      <c r="Y7305"/>
      <c r="Z7305"/>
      <c r="AA7305"/>
      <c r="AB7305"/>
      <c r="AC7305"/>
    </row>
    <row r="7306" spans="11:29" x14ac:dyDescent="0.45">
      <c r="K7306"/>
      <c r="S7306"/>
      <c r="T7306"/>
      <c r="U7306"/>
      <c r="V7306"/>
      <c r="W7306"/>
      <c r="X7306"/>
      <c r="Y7306"/>
      <c r="Z7306"/>
      <c r="AA7306"/>
      <c r="AB7306"/>
      <c r="AC7306"/>
    </row>
    <row r="7307" spans="11:29" x14ac:dyDescent="0.45">
      <c r="K7307"/>
      <c r="S7307"/>
      <c r="T7307"/>
      <c r="U7307"/>
      <c r="V7307"/>
      <c r="W7307"/>
      <c r="X7307"/>
      <c r="Y7307"/>
      <c r="Z7307"/>
      <c r="AA7307"/>
      <c r="AB7307"/>
      <c r="AC7307"/>
    </row>
    <row r="7308" spans="11:29" x14ac:dyDescent="0.45">
      <c r="K7308"/>
      <c r="S7308"/>
      <c r="T7308"/>
      <c r="U7308"/>
      <c r="V7308"/>
      <c r="W7308"/>
      <c r="X7308"/>
      <c r="Y7308"/>
      <c r="Z7308"/>
      <c r="AA7308"/>
      <c r="AB7308"/>
      <c r="AC7308"/>
    </row>
    <row r="7309" spans="11:29" x14ac:dyDescent="0.45">
      <c r="K7309"/>
      <c r="S7309"/>
      <c r="T7309"/>
      <c r="U7309"/>
      <c r="V7309"/>
      <c r="W7309"/>
      <c r="X7309"/>
      <c r="Y7309"/>
      <c r="Z7309"/>
      <c r="AA7309"/>
      <c r="AB7309"/>
      <c r="AC7309"/>
    </row>
    <row r="7310" spans="11:29" x14ac:dyDescent="0.45">
      <c r="K7310"/>
      <c r="S7310"/>
      <c r="T7310"/>
      <c r="U7310"/>
      <c r="V7310"/>
      <c r="W7310"/>
      <c r="X7310"/>
      <c r="Y7310"/>
      <c r="Z7310"/>
      <c r="AA7310"/>
      <c r="AB7310"/>
      <c r="AC7310"/>
    </row>
    <row r="7311" spans="11:29" x14ac:dyDescent="0.45">
      <c r="K7311"/>
      <c r="S7311"/>
      <c r="T7311"/>
      <c r="U7311"/>
      <c r="V7311"/>
      <c r="W7311"/>
      <c r="X7311"/>
      <c r="Y7311"/>
      <c r="Z7311"/>
      <c r="AA7311"/>
      <c r="AB7311"/>
      <c r="AC7311"/>
    </row>
    <row r="7312" spans="11:29" x14ac:dyDescent="0.45">
      <c r="K7312"/>
      <c r="S7312"/>
      <c r="T7312"/>
      <c r="U7312"/>
      <c r="V7312"/>
      <c r="W7312"/>
      <c r="X7312"/>
      <c r="Y7312"/>
      <c r="Z7312"/>
      <c r="AA7312"/>
      <c r="AB7312"/>
      <c r="AC7312"/>
    </row>
    <row r="7313" spans="11:29" x14ac:dyDescent="0.45">
      <c r="K7313"/>
      <c r="S7313"/>
      <c r="T7313"/>
      <c r="U7313"/>
      <c r="V7313"/>
      <c r="W7313"/>
      <c r="X7313"/>
      <c r="Y7313"/>
      <c r="Z7313"/>
      <c r="AA7313"/>
      <c r="AB7313"/>
      <c r="AC7313"/>
    </row>
    <row r="7314" spans="11:29" x14ac:dyDescent="0.45">
      <c r="K7314"/>
      <c r="S7314"/>
      <c r="T7314"/>
      <c r="U7314"/>
      <c r="V7314"/>
      <c r="W7314"/>
      <c r="X7314"/>
      <c r="Y7314"/>
      <c r="Z7314"/>
      <c r="AA7314"/>
      <c r="AB7314"/>
      <c r="AC7314"/>
    </row>
    <row r="7315" spans="11:29" x14ac:dyDescent="0.45">
      <c r="K7315"/>
      <c r="S7315"/>
      <c r="T7315"/>
      <c r="U7315"/>
      <c r="V7315"/>
      <c r="W7315"/>
      <c r="X7315"/>
      <c r="Y7315"/>
      <c r="Z7315"/>
      <c r="AA7315"/>
      <c r="AB7315"/>
      <c r="AC7315"/>
    </row>
    <row r="7316" spans="11:29" x14ac:dyDescent="0.45">
      <c r="K7316"/>
      <c r="S7316"/>
      <c r="T7316"/>
      <c r="U7316"/>
      <c r="V7316"/>
      <c r="W7316"/>
      <c r="X7316"/>
      <c r="Y7316"/>
      <c r="Z7316"/>
      <c r="AA7316"/>
      <c r="AB7316"/>
      <c r="AC7316"/>
    </row>
    <row r="7317" spans="11:29" x14ac:dyDescent="0.45">
      <c r="K7317"/>
      <c r="S7317"/>
      <c r="T7317"/>
      <c r="U7317"/>
      <c r="V7317"/>
      <c r="W7317"/>
      <c r="X7317"/>
      <c r="Y7317"/>
      <c r="Z7317"/>
      <c r="AA7317"/>
      <c r="AB7317"/>
      <c r="AC7317"/>
    </row>
    <row r="7318" spans="11:29" x14ac:dyDescent="0.45">
      <c r="K7318"/>
      <c r="S7318"/>
      <c r="T7318"/>
      <c r="U7318"/>
      <c r="V7318"/>
      <c r="W7318"/>
      <c r="X7318"/>
      <c r="Y7318"/>
      <c r="Z7318"/>
      <c r="AA7318"/>
      <c r="AB7318"/>
      <c r="AC7318"/>
    </row>
    <row r="7319" spans="11:29" x14ac:dyDescent="0.45">
      <c r="K7319"/>
      <c r="S7319"/>
      <c r="T7319"/>
      <c r="U7319"/>
      <c r="V7319"/>
      <c r="W7319"/>
      <c r="X7319"/>
      <c r="Y7319"/>
      <c r="Z7319"/>
      <c r="AA7319"/>
      <c r="AB7319"/>
      <c r="AC7319"/>
    </row>
    <row r="7320" spans="11:29" x14ac:dyDescent="0.45">
      <c r="K7320"/>
      <c r="S7320"/>
      <c r="T7320"/>
      <c r="U7320"/>
      <c r="V7320"/>
      <c r="W7320"/>
      <c r="X7320"/>
      <c r="Y7320"/>
      <c r="Z7320"/>
      <c r="AA7320"/>
      <c r="AB7320"/>
      <c r="AC7320"/>
    </row>
    <row r="7321" spans="11:29" x14ac:dyDescent="0.45">
      <c r="K7321"/>
      <c r="S7321"/>
      <c r="T7321"/>
      <c r="U7321"/>
      <c r="V7321"/>
      <c r="W7321"/>
      <c r="X7321"/>
      <c r="Y7321"/>
      <c r="Z7321"/>
      <c r="AA7321"/>
      <c r="AB7321"/>
      <c r="AC7321"/>
    </row>
    <row r="7322" spans="11:29" x14ac:dyDescent="0.45">
      <c r="K7322"/>
      <c r="S7322"/>
      <c r="T7322"/>
      <c r="U7322"/>
      <c r="V7322"/>
      <c r="W7322"/>
      <c r="X7322"/>
      <c r="Y7322"/>
      <c r="Z7322"/>
      <c r="AA7322"/>
      <c r="AB7322"/>
      <c r="AC7322"/>
    </row>
    <row r="7323" spans="11:29" x14ac:dyDescent="0.45">
      <c r="K7323"/>
      <c r="S7323"/>
      <c r="T7323"/>
      <c r="U7323"/>
      <c r="V7323"/>
      <c r="W7323"/>
      <c r="X7323"/>
      <c r="Y7323"/>
      <c r="Z7323"/>
      <c r="AA7323"/>
      <c r="AB7323"/>
      <c r="AC7323"/>
    </row>
    <row r="7324" spans="11:29" x14ac:dyDescent="0.45">
      <c r="K7324"/>
      <c r="S7324"/>
      <c r="T7324"/>
      <c r="U7324"/>
      <c r="V7324"/>
      <c r="W7324"/>
      <c r="X7324"/>
      <c r="Y7324"/>
      <c r="Z7324"/>
      <c r="AA7324"/>
      <c r="AB7324"/>
      <c r="AC7324"/>
    </row>
    <row r="7325" spans="11:29" x14ac:dyDescent="0.45">
      <c r="K7325"/>
      <c r="S7325"/>
      <c r="T7325"/>
      <c r="U7325"/>
      <c r="V7325"/>
      <c r="W7325"/>
      <c r="X7325"/>
      <c r="Y7325"/>
      <c r="Z7325"/>
      <c r="AA7325"/>
      <c r="AB7325"/>
      <c r="AC7325"/>
    </row>
    <row r="7326" spans="11:29" x14ac:dyDescent="0.45">
      <c r="K7326"/>
      <c r="S7326"/>
      <c r="T7326"/>
      <c r="U7326"/>
      <c r="V7326"/>
      <c r="W7326"/>
      <c r="X7326"/>
      <c r="Y7326"/>
      <c r="Z7326"/>
      <c r="AA7326"/>
      <c r="AB7326"/>
      <c r="AC7326"/>
    </row>
    <row r="7327" spans="11:29" x14ac:dyDescent="0.45">
      <c r="K7327"/>
      <c r="S7327"/>
      <c r="T7327"/>
      <c r="U7327"/>
      <c r="V7327"/>
      <c r="W7327"/>
      <c r="X7327"/>
      <c r="Y7327"/>
      <c r="Z7327"/>
      <c r="AA7327"/>
      <c r="AB7327"/>
      <c r="AC7327"/>
    </row>
    <row r="7328" spans="11:29" x14ac:dyDescent="0.45">
      <c r="K7328"/>
      <c r="S7328"/>
      <c r="T7328"/>
      <c r="U7328"/>
      <c r="V7328"/>
      <c r="W7328"/>
      <c r="X7328"/>
      <c r="Y7328"/>
      <c r="Z7328"/>
      <c r="AA7328"/>
      <c r="AB7328"/>
      <c r="AC7328"/>
    </row>
    <row r="7329" spans="11:29" x14ac:dyDescent="0.45">
      <c r="K7329"/>
      <c r="S7329"/>
      <c r="T7329"/>
      <c r="U7329"/>
      <c r="V7329"/>
      <c r="W7329"/>
      <c r="X7329"/>
      <c r="Y7329"/>
      <c r="Z7329"/>
      <c r="AA7329"/>
      <c r="AB7329"/>
      <c r="AC7329"/>
    </row>
    <row r="7330" spans="11:29" x14ac:dyDescent="0.45">
      <c r="K7330"/>
      <c r="S7330"/>
      <c r="T7330"/>
      <c r="U7330"/>
      <c r="V7330"/>
      <c r="W7330"/>
      <c r="X7330"/>
      <c r="Y7330"/>
      <c r="Z7330"/>
      <c r="AA7330"/>
      <c r="AB7330"/>
      <c r="AC7330"/>
    </row>
    <row r="7331" spans="11:29" x14ac:dyDescent="0.45">
      <c r="K7331"/>
      <c r="S7331"/>
      <c r="T7331"/>
      <c r="U7331"/>
      <c r="V7331"/>
      <c r="W7331"/>
      <c r="X7331"/>
      <c r="Y7331"/>
      <c r="Z7331"/>
      <c r="AA7331"/>
      <c r="AB7331"/>
      <c r="AC7331"/>
    </row>
    <row r="7332" spans="11:29" x14ac:dyDescent="0.45">
      <c r="K7332"/>
      <c r="S7332"/>
      <c r="T7332"/>
      <c r="U7332"/>
      <c r="V7332"/>
      <c r="W7332"/>
      <c r="X7332"/>
      <c r="Y7332"/>
      <c r="Z7332"/>
      <c r="AA7332"/>
      <c r="AB7332"/>
      <c r="AC7332"/>
    </row>
    <row r="7333" spans="11:29" x14ac:dyDescent="0.45">
      <c r="K7333"/>
      <c r="S7333"/>
      <c r="T7333"/>
      <c r="U7333"/>
      <c r="V7333"/>
      <c r="W7333"/>
      <c r="X7333"/>
      <c r="Y7333"/>
      <c r="Z7333"/>
      <c r="AA7333"/>
      <c r="AB7333"/>
      <c r="AC7333"/>
    </row>
    <row r="7334" spans="11:29" x14ac:dyDescent="0.45">
      <c r="K7334"/>
      <c r="S7334"/>
      <c r="T7334"/>
      <c r="U7334"/>
      <c r="V7334"/>
      <c r="W7334"/>
      <c r="X7334"/>
      <c r="Y7334"/>
      <c r="Z7334"/>
      <c r="AA7334"/>
      <c r="AB7334"/>
      <c r="AC7334"/>
    </row>
    <row r="7335" spans="11:29" x14ac:dyDescent="0.45">
      <c r="K7335"/>
      <c r="S7335"/>
      <c r="T7335"/>
      <c r="U7335"/>
      <c r="V7335"/>
      <c r="W7335"/>
      <c r="X7335"/>
      <c r="Y7335"/>
      <c r="Z7335"/>
      <c r="AA7335"/>
      <c r="AB7335"/>
      <c r="AC7335"/>
    </row>
    <row r="7336" spans="11:29" x14ac:dyDescent="0.45">
      <c r="K7336"/>
      <c r="S7336"/>
      <c r="T7336"/>
      <c r="U7336"/>
      <c r="V7336"/>
      <c r="W7336"/>
      <c r="X7336"/>
      <c r="Y7336"/>
      <c r="Z7336"/>
      <c r="AA7336"/>
      <c r="AB7336"/>
      <c r="AC7336"/>
    </row>
    <row r="7337" spans="11:29" x14ac:dyDescent="0.45">
      <c r="K7337"/>
      <c r="S7337"/>
      <c r="T7337"/>
      <c r="U7337"/>
      <c r="V7337"/>
      <c r="W7337"/>
      <c r="X7337"/>
      <c r="Y7337"/>
      <c r="Z7337"/>
      <c r="AA7337"/>
      <c r="AB7337"/>
      <c r="AC7337"/>
    </row>
    <row r="7338" spans="11:29" x14ac:dyDescent="0.45">
      <c r="K7338"/>
      <c r="S7338"/>
      <c r="T7338"/>
      <c r="U7338"/>
      <c r="V7338"/>
      <c r="W7338"/>
      <c r="X7338"/>
      <c r="Y7338"/>
      <c r="Z7338"/>
      <c r="AA7338"/>
      <c r="AB7338"/>
      <c r="AC7338"/>
    </row>
    <row r="7339" spans="11:29" x14ac:dyDescent="0.45">
      <c r="K7339"/>
      <c r="S7339"/>
      <c r="T7339"/>
      <c r="U7339"/>
      <c r="V7339"/>
      <c r="W7339"/>
      <c r="X7339"/>
      <c r="Y7339"/>
      <c r="Z7339"/>
      <c r="AA7339"/>
      <c r="AB7339"/>
      <c r="AC7339"/>
    </row>
    <row r="7340" spans="11:29" x14ac:dyDescent="0.45">
      <c r="K7340"/>
      <c r="S7340"/>
      <c r="T7340"/>
      <c r="U7340"/>
      <c r="V7340"/>
      <c r="W7340"/>
      <c r="X7340"/>
      <c r="Y7340"/>
      <c r="Z7340"/>
      <c r="AA7340"/>
      <c r="AB7340"/>
      <c r="AC7340"/>
    </row>
    <row r="7341" spans="11:29" x14ac:dyDescent="0.45">
      <c r="K7341"/>
      <c r="S7341"/>
      <c r="T7341"/>
      <c r="U7341"/>
      <c r="V7341"/>
      <c r="W7341"/>
      <c r="X7341"/>
      <c r="Y7341"/>
      <c r="Z7341"/>
      <c r="AA7341"/>
      <c r="AB7341"/>
      <c r="AC7341"/>
    </row>
    <row r="7342" spans="11:29" x14ac:dyDescent="0.45">
      <c r="K7342"/>
      <c r="S7342"/>
      <c r="T7342"/>
      <c r="U7342"/>
      <c r="V7342"/>
      <c r="W7342"/>
      <c r="X7342"/>
      <c r="Y7342"/>
      <c r="Z7342"/>
      <c r="AA7342"/>
      <c r="AB7342"/>
      <c r="AC7342"/>
    </row>
    <row r="7343" spans="11:29" x14ac:dyDescent="0.45">
      <c r="K7343"/>
      <c r="S7343"/>
      <c r="T7343"/>
      <c r="U7343"/>
      <c r="V7343"/>
      <c r="W7343"/>
      <c r="X7343"/>
      <c r="Y7343"/>
      <c r="Z7343"/>
      <c r="AA7343"/>
      <c r="AB7343"/>
      <c r="AC7343"/>
    </row>
    <row r="7344" spans="11:29" x14ac:dyDescent="0.45">
      <c r="K7344"/>
      <c r="S7344"/>
      <c r="T7344"/>
      <c r="U7344"/>
      <c r="V7344"/>
      <c r="W7344"/>
      <c r="X7344"/>
      <c r="Y7344"/>
      <c r="Z7344"/>
      <c r="AA7344"/>
      <c r="AB7344"/>
      <c r="AC7344"/>
    </row>
    <row r="7345" spans="11:29" x14ac:dyDescent="0.45">
      <c r="K7345"/>
      <c r="S7345"/>
      <c r="T7345"/>
      <c r="U7345"/>
      <c r="V7345"/>
      <c r="W7345"/>
      <c r="X7345"/>
      <c r="Y7345"/>
      <c r="Z7345"/>
      <c r="AA7345"/>
      <c r="AB7345"/>
      <c r="AC7345"/>
    </row>
    <row r="7346" spans="11:29" x14ac:dyDescent="0.45">
      <c r="K7346"/>
      <c r="S7346"/>
      <c r="T7346"/>
      <c r="U7346"/>
      <c r="V7346"/>
      <c r="W7346"/>
      <c r="X7346"/>
      <c r="Y7346"/>
      <c r="Z7346"/>
      <c r="AA7346"/>
      <c r="AB7346"/>
      <c r="AC7346"/>
    </row>
    <row r="7347" spans="11:29" x14ac:dyDescent="0.45">
      <c r="K7347"/>
      <c r="S7347"/>
      <c r="T7347"/>
      <c r="U7347"/>
      <c r="V7347"/>
      <c r="W7347"/>
      <c r="X7347"/>
      <c r="Y7347"/>
      <c r="Z7347"/>
      <c r="AA7347"/>
      <c r="AB7347"/>
      <c r="AC7347"/>
    </row>
    <row r="7348" spans="11:29" x14ac:dyDescent="0.45">
      <c r="K7348"/>
      <c r="S7348"/>
      <c r="T7348"/>
      <c r="U7348"/>
      <c r="V7348"/>
      <c r="W7348"/>
      <c r="X7348"/>
      <c r="Y7348"/>
      <c r="Z7348"/>
      <c r="AA7348"/>
      <c r="AB7348"/>
      <c r="AC7348"/>
    </row>
    <row r="7349" spans="11:29" x14ac:dyDescent="0.45">
      <c r="K7349"/>
      <c r="S7349"/>
      <c r="T7349"/>
      <c r="U7349"/>
      <c r="V7349"/>
      <c r="W7349"/>
      <c r="X7349"/>
      <c r="Y7349"/>
      <c r="Z7349"/>
      <c r="AA7349"/>
      <c r="AB7349"/>
      <c r="AC7349"/>
    </row>
    <row r="7350" spans="11:29" x14ac:dyDescent="0.45">
      <c r="K7350"/>
      <c r="S7350"/>
      <c r="T7350"/>
      <c r="U7350"/>
      <c r="V7350"/>
      <c r="W7350"/>
      <c r="X7350"/>
      <c r="Y7350"/>
      <c r="Z7350"/>
      <c r="AA7350"/>
      <c r="AB7350"/>
      <c r="AC7350"/>
    </row>
    <row r="7351" spans="11:29" x14ac:dyDescent="0.45">
      <c r="K7351"/>
      <c r="S7351"/>
      <c r="T7351"/>
      <c r="U7351"/>
      <c r="V7351"/>
      <c r="W7351"/>
      <c r="X7351"/>
      <c r="Y7351"/>
      <c r="Z7351"/>
      <c r="AA7351"/>
      <c r="AB7351"/>
      <c r="AC7351"/>
    </row>
    <row r="7352" spans="11:29" x14ac:dyDescent="0.45">
      <c r="K7352"/>
      <c r="S7352"/>
      <c r="T7352"/>
      <c r="U7352"/>
      <c r="V7352"/>
      <c r="W7352"/>
      <c r="X7352"/>
      <c r="Y7352"/>
      <c r="Z7352"/>
      <c r="AA7352"/>
      <c r="AB7352"/>
      <c r="AC7352"/>
    </row>
    <row r="7353" spans="11:29" x14ac:dyDescent="0.45">
      <c r="K7353"/>
      <c r="S7353"/>
      <c r="T7353"/>
      <c r="U7353"/>
      <c r="V7353"/>
      <c r="W7353"/>
      <c r="X7353"/>
      <c r="Y7353"/>
      <c r="Z7353"/>
      <c r="AA7353"/>
      <c r="AB7353"/>
      <c r="AC7353"/>
    </row>
    <row r="7354" spans="11:29" x14ac:dyDescent="0.45">
      <c r="K7354"/>
      <c r="S7354"/>
      <c r="T7354"/>
      <c r="U7354"/>
      <c r="V7354"/>
      <c r="W7354"/>
      <c r="X7354"/>
      <c r="Y7354"/>
      <c r="Z7354"/>
      <c r="AA7354"/>
      <c r="AB7354"/>
      <c r="AC7354"/>
    </row>
    <row r="7355" spans="11:29" x14ac:dyDescent="0.45">
      <c r="K7355"/>
      <c r="S7355"/>
      <c r="T7355"/>
      <c r="U7355"/>
      <c r="V7355"/>
      <c r="W7355"/>
      <c r="X7355"/>
      <c r="Y7355"/>
      <c r="Z7355"/>
      <c r="AA7355"/>
      <c r="AB7355"/>
      <c r="AC7355"/>
    </row>
    <row r="7356" spans="11:29" x14ac:dyDescent="0.45">
      <c r="K7356"/>
      <c r="S7356"/>
      <c r="T7356"/>
      <c r="U7356"/>
      <c r="V7356"/>
      <c r="W7356"/>
      <c r="X7356"/>
      <c r="Y7356"/>
      <c r="Z7356"/>
      <c r="AA7356"/>
      <c r="AB7356"/>
      <c r="AC7356"/>
    </row>
    <row r="7357" spans="11:29" x14ac:dyDescent="0.45">
      <c r="K7357"/>
      <c r="S7357"/>
      <c r="T7357"/>
      <c r="U7357"/>
      <c r="V7357"/>
      <c r="W7357"/>
      <c r="X7357"/>
      <c r="Y7357"/>
      <c r="Z7357"/>
      <c r="AA7357"/>
      <c r="AB7357"/>
      <c r="AC7357"/>
    </row>
    <row r="7358" spans="11:29" x14ac:dyDescent="0.45">
      <c r="K7358"/>
      <c r="S7358"/>
      <c r="T7358"/>
      <c r="U7358"/>
      <c r="V7358"/>
      <c r="W7358"/>
      <c r="X7358"/>
      <c r="Y7358"/>
      <c r="Z7358"/>
      <c r="AA7358"/>
      <c r="AB7358"/>
      <c r="AC7358"/>
    </row>
    <row r="7359" spans="11:29" x14ac:dyDescent="0.45">
      <c r="K7359"/>
      <c r="S7359"/>
      <c r="T7359"/>
      <c r="U7359"/>
      <c r="V7359"/>
      <c r="W7359"/>
      <c r="X7359"/>
      <c r="Y7359"/>
      <c r="Z7359"/>
      <c r="AA7359"/>
      <c r="AB7359"/>
      <c r="AC7359"/>
    </row>
    <row r="7360" spans="11:29" x14ac:dyDescent="0.45">
      <c r="K7360"/>
      <c r="S7360"/>
      <c r="T7360"/>
      <c r="U7360"/>
      <c r="V7360"/>
      <c r="W7360"/>
      <c r="X7360"/>
      <c r="Y7360"/>
      <c r="Z7360"/>
      <c r="AA7360"/>
      <c r="AB7360"/>
      <c r="AC7360"/>
    </row>
    <row r="7361" spans="11:29" x14ac:dyDescent="0.45">
      <c r="K7361"/>
      <c r="S7361"/>
      <c r="T7361"/>
      <c r="U7361"/>
      <c r="V7361"/>
      <c r="W7361"/>
      <c r="X7361"/>
      <c r="Y7361"/>
      <c r="Z7361"/>
      <c r="AA7361"/>
      <c r="AB7361"/>
      <c r="AC7361"/>
    </row>
    <row r="7362" spans="11:29" x14ac:dyDescent="0.45">
      <c r="K7362"/>
      <c r="S7362"/>
      <c r="T7362"/>
      <c r="U7362"/>
      <c r="V7362"/>
      <c r="W7362"/>
      <c r="X7362"/>
      <c r="Y7362"/>
      <c r="Z7362"/>
      <c r="AA7362"/>
      <c r="AB7362"/>
      <c r="AC7362"/>
    </row>
    <row r="7363" spans="11:29" x14ac:dyDescent="0.45">
      <c r="K7363"/>
      <c r="S7363"/>
      <c r="T7363"/>
      <c r="U7363"/>
      <c r="V7363"/>
      <c r="W7363"/>
      <c r="X7363"/>
      <c r="Y7363"/>
      <c r="Z7363"/>
      <c r="AA7363"/>
      <c r="AB7363"/>
      <c r="AC7363"/>
    </row>
    <row r="7364" spans="11:29" x14ac:dyDescent="0.45">
      <c r="K7364"/>
      <c r="S7364"/>
      <c r="T7364"/>
      <c r="U7364"/>
      <c r="V7364"/>
      <c r="W7364"/>
      <c r="X7364"/>
      <c r="Y7364"/>
      <c r="Z7364"/>
      <c r="AA7364"/>
      <c r="AB7364"/>
      <c r="AC7364"/>
    </row>
    <row r="7365" spans="11:29" x14ac:dyDescent="0.45">
      <c r="K7365"/>
      <c r="S7365"/>
      <c r="T7365"/>
      <c r="U7365"/>
      <c r="V7365"/>
      <c r="W7365"/>
      <c r="X7365"/>
      <c r="Y7365"/>
      <c r="Z7365"/>
      <c r="AA7365"/>
      <c r="AB7365"/>
      <c r="AC7365"/>
    </row>
    <row r="7366" spans="11:29" x14ac:dyDescent="0.45">
      <c r="K7366"/>
      <c r="S7366"/>
      <c r="T7366"/>
      <c r="U7366"/>
      <c r="V7366"/>
      <c r="W7366"/>
      <c r="X7366"/>
      <c r="Y7366"/>
      <c r="Z7366"/>
      <c r="AA7366"/>
      <c r="AB7366"/>
      <c r="AC7366"/>
    </row>
    <row r="7367" spans="11:29" x14ac:dyDescent="0.45">
      <c r="K7367"/>
      <c r="S7367"/>
      <c r="T7367"/>
      <c r="U7367"/>
      <c r="V7367"/>
      <c r="W7367"/>
      <c r="X7367"/>
      <c r="Y7367"/>
      <c r="Z7367"/>
      <c r="AA7367"/>
      <c r="AB7367"/>
      <c r="AC7367"/>
    </row>
    <row r="7368" spans="11:29" x14ac:dyDescent="0.45">
      <c r="K7368"/>
      <c r="S7368"/>
      <c r="T7368"/>
      <c r="U7368"/>
      <c r="V7368"/>
      <c r="W7368"/>
      <c r="X7368"/>
      <c r="Y7368"/>
      <c r="Z7368"/>
      <c r="AA7368"/>
      <c r="AB7368"/>
      <c r="AC7368"/>
    </row>
    <row r="7369" spans="11:29" x14ac:dyDescent="0.45">
      <c r="K7369"/>
      <c r="S7369"/>
      <c r="T7369"/>
      <c r="U7369"/>
      <c r="V7369"/>
      <c r="W7369"/>
      <c r="X7369"/>
      <c r="Y7369"/>
      <c r="Z7369"/>
      <c r="AA7369"/>
      <c r="AB7369"/>
      <c r="AC7369"/>
    </row>
    <row r="7370" spans="11:29" x14ac:dyDescent="0.45">
      <c r="K7370"/>
      <c r="S7370"/>
      <c r="T7370"/>
      <c r="U7370"/>
      <c r="V7370"/>
      <c r="W7370"/>
      <c r="X7370"/>
      <c r="Y7370"/>
      <c r="Z7370"/>
      <c r="AA7370"/>
      <c r="AB7370"/>
      <c r="AC7370"/>
    </row>
    <row r="7371" spans="11:29" x14ac:dyDescent="0.45">
      <c r="K7371"/>
      <c r="S7371"/>
      <c r="T7371"/>
      <c r="U7371"/>
      <c r="V7371"/>
      <c r="W7371"/>
      <c r="X7371"/>
      <c r="Y7371"/>
      <c r="Z7371"/>
      <c r="AA7371"/>
      <c r="AB7371"/>
      <c r="AC7371"/>
    </row>
    <row r="7372" spans="11:29" x14ac:dyDescent="0.45">
      <c r="K7372"/>
      <c r="S7372"/>
      <c r="T7372"/>
      <c r="U7372"/>
      <c r="V7372"/>
      <c r="W7372"/>
      <c r="X7372"/>
      <c r="Y7372"/>
      <c r="Z7372"/>
      <c r="AA7372"/>
      <c r="AB7372"/>
      <c r="AC7372"/>
    </row>
    <row r="7373" spans="11:29" x14ac:dyDescent="0.45">
      <c r="K7373"/>
      <c r="S7373"/>
      <c r="T7373"/>
      <c r="U7373"/>
      <c r="V7373"/>
      <c r="W7373"/>
      <c r="X7373"/>
      <c r="Y7373"/>
      <c r="Z7373"/>
      <c r="AA7373"/>
      <c r="AB7373"/>
      <c r="AC7373"/>
    </row>
    <row r="7374" spans="11:29" x14ac:dyDescent="0.45">
      <c r="K7374"/>
      <c r="S7374"/>
      <c r="T7374"/>
      <c r="U7374"/>
      <c r="V7374"/>
      <c r="W7374"/>
      <c r="X7374"/>
      <c r="Y7374"/>
      <c r="Z7374"/>
      <c r="AA7374"/>
      <c r="AB7374"/>
      <c r="AC7374"/>
    </row>
    <row r="7375" spans="11:29" x14ac:dyDescent="0.45">
      <c r="K7375"/>
      <c r="S7375"/>
      <c r="T7375"/>
      <c r="U7375"/>
      <c r="V7375"/>
      <c r="W7375"/>
      <c r="X7375"/>
      <c r="Y7375"/>
      <c r="Z7375"/>
      <c r="AA7375"/>
      <c r="AB7375"/>
      <c r="AC7375"/>
    </row>
    <row r="7376" spans="11:29" x14ac:dyDescent="0.45">
      <c r="K7376"/>
      <c r="S7376"/>
      <c r="T7376"/>
      <c r="U7376"/>
      <c r="V7376"/>
      <c r="W7376"/>
      <c r="X7376"/>
      <c r="Y7376"/>
      <c r="Z7376"/>
      <c r="AA7376"/>
      <c r="AB7376"/>
      <c r="AC7376"/>
    </row>
    <row r="7377" spans="11:29" x14ac:dyDescent="0.45">
      <c r="K7377"/>
      <c r="S7377"/>
      <c r="T7377"/>
      <c r="U7377"/>
      <c r="V7377"/>
      <c r="W7377"/>
      <c r="X7377"/>
      <c r="Y7377"/>
      <c r="Z7377"/>
      <c r="AA7377"/>
      <c r="AB7377"/>
      <c r="AC7377"/>
    </row>
    <row r="7378" spans="11:29" x14ac:dyDescent="0.45">
      <c r="K7378"/>
      <c r="S7378"/>
      <c r="T7378"/>
      <c r="U7378"/>
      <c r="V7378"/>
      <c r="W7378"/>
      <c r="X7378"/>
      <c r="Y7378"/>
      <c r="Z7378"/>
      <c r="AA7378"/>
      <c r="AB7378"/>
      <c r="AC7378"/>
    </row>
    <row r="7379" spans="11:29" x14ac:dyDescent="0.45">
      <c r="K7379"/>
      <c r="S7379"/>
      <c r="T7379"/>
      <c r="U7379"/>
      <c r="V7379"/>
      <c r="W7379"/>
      <c r="X7379"/>
      <c r="Y7379"/>
      <c r="Z7379"/>
      <c r="AA7379"/>
      <c r="AB7379"/>
      <c r="AC7379"/>
    </row>
    <row r="7380" spans="11:29" x14ac:dyDescent="0.45">
      <c r="K7380"/>
      <c r="S7380"/>
      <c r="T7380"/>
      <c r="U7380"/>
      <c r="V7380"/>
      <c r="W7380"/>
      <c r="X7380"/>
      <c r="Y7380"/>
      <c r="Z7380"/>
      <c r="AA7380"/>
      <c r="AB7380"/>
      <c r="AC7380"/>
    </row>
    <row r="7381" spans="11:29" x14ac:dyDescent="0.45">
      <c r="K7381"/>
      <c r="S7381"/>
      <c r="T7381"/>
      <c r="U7381"/>
      <c r="V7381"/>
      <c r="W7381"/>
      <c r="X7381"/>
      <c r="Y7381"/>
      <c r="Z7381"/>
      <c r="AA7381"/>
      <c r="AB7381"/>
      <c r="AC7381"/>
    </row>
    <row r="7382" spans="11:29" x14ac:dyDescent="0.45">
      <c r="K7382"/>
      <c r="S7382"/>
      <c r="T7382"/>
      <c r="U7382"/>
      <c r="V7382"/>
      <c r="W7382"/>
      <c r="X7382"/>
      <c r="Y7382"/>
      <c r="Z7382"/>
      <c r="AA7382"/>
      <c r="AB7382"/>
      <c r="AC7382"/>
    </row>
    <row r="7383" spans="11:29" x14ac:dyDescent="0.45">
      <c r="K7383"/>
      <c r="S7383"/>
      <c r="T7383"/>
      <c r="U7383"/>
      <c r="V7383"/>
      <c r="W7383"/>
      <c r="X7383"/>
      <c r="Y7383"/>
      <c r="Z7383"/>
      <c r="AA7383"/>
      <c r="AB7383"/>
      <c r="AC7383"/>
    </row>
    <row r="7384" spans="11:29" x14ac:dyDescent="0.45">
      <c r="K7384"/>
      <c r="S7384"/>
      <c r="T7384"/>
      <c r="U7384"/>
      <c r="V7384"/>
      <c r="W7384"/>
      <c r="X7384"/>
      <c r="Y7384"/>
      <c r="Z7384"/>
      <c r="AA7384"/>
      <c r="AB7384"/>
      <c r="AC7384"/>
    </row>
    <row r="7385" spans="11:29" x14ac:dyDescent="0.45">
      <c r="K7385"/>
      <c r="S7385"/>
      <c r="T7385"/>
      <c r="U7385"/>
      <c r="V7385"/>
      <c r="W7385"/>
      <c r="X7385"/>
      <c r="Y7385"/>
      <c r="Z7385"/>
      <c r="AA7385"/>
      <c r="AB7385"/>
      <c r="AC7385"/>
    </row>
    <row r="7386" spans="11:29" x14ac:dyDescent="0.45">
      <c r="K7386"/>
      <c r="S7386"/>
      <c r="T7386"/>
      <c r="U7386"/>
      <c r="V7386"/>
      <c r="W7386"/>
      <c r="X7386"/>
      <c r="Y7386"/>
      <c r="Z7386"/>
      <c r="AA7386"/>
      <c r="AB7386"/>
      <c r="AC7386"/>
    </row>
    <row r="7387" spans="11:29" x14ac:dyDescent="0.45">
      <c r="K7387"/>
      <c r="S7387"/>
      <c r="T7387"/>
      <c r="U7387"/>
      <c r="V7387"/>
      <c r="W7387"/>
      <c r="X7387"/>
      <c r="Y7387"/>
      <c r="Z7387"/>
      <c r="AA7387"/>
      <c r="AB7387"/>
      <c r="AC7387"/>
    </row>
    <row r="7388" spans="11:29" x14ac:dyDescent="0.45">
      <c r="K7388"/>
      <c r="S7388"/>
      <c r="T7388"/>
      <c r="U7388"/>
      <c r="V7388"/>
      <c r="W7388"/>
      <c r="X7388"/>
      <c r="Y7388"/>
      <c r="Z7388"/>
      <c r="AA7388"/>
      <c r="AB7388"/>
      <c r="AC7388"/>
    </row>
    <row r="7389" spans="11:29" x14ac:dyDescent="0.45">
      <c r="K7389"/>
      <c r="S7389"/>
      <c r="T7389"/>
      <c r="U7389"/>
      <c r="V7389"/>
      <c r="W7389"/>
      <c r="X7389"/>
      <c r="Y7389"/>
      <c r="Z7389"/>
      <c r="AA7389"/>
      <c r="AB7389"/>
      <c r="AC7389"/>
    </row>
    <row r="7390" spans="11:29" x14ac:dyDescent="0.45">
      <c r="K7390"/>
      <c r="S7390"/>
      <c r="T7390"/>
      <c r="U7390"/>
      <c r="V7390"/>
      <c r="W7390"/>
      <c r="X7390"/>
      <c r="Y7390"/>
      <c r="Z7390"/>
      <c r="AA7390"/>
      <c r="AB7390"/>
      <c r="AC7390"/>
    </row>
    <row r="7391" spans="11:29" x14ac:dyDescent="0.45">
      <c r="K7391"/>
      <c r="S7391"/>
      <c r="T7391"/>
      <c r="U7391"/>
      <c r="V7391"/>
      <c r="W7391"/>
      <c r="X7391"/>
      <c r="Y7391"/>
      <c r="Z7391"/>
      <c r="AA7391"/>
      <c r="AB7391"/>
      <c r="AC7391"/>
    </row>
    <row r="7392" spans="11:29" x14ac:dyDescent="0.45">
      <c r="K7392"/>
      <c r="S7392"/>
      <c r="T7392"/>
      <c r="U7392"/>
      <c r="V7392"/>
      <c r="W7392"/>
      <c r="X7392"/>
      <c r="Y7392"/>
      <c r="Z7392"/>
      <c r="AA7392"/>
      <c r="AB7392"/>
      <c r="AC7392"/>
    </row>
    <row r="7393" spans="11:29" x14ac:dyDescent="0.45">
      <c r="K7393"/>
      <c r="S7393"/>
      <c r="T7393"/>
      <c r="U7393"/>
      <c r="V7393"/>
      <c r="W7393"/>
      <c r="X7393"/>
      <c r="Y7393"/>
      <c r="Z7393"/>
      <c r="AA7393"/>
      <c r="AB7393"/>
      <c r="AC7393"/>
    </row>
    <row r="7394" spans="11:29" x14ac:dyDescent="0.45">
      <c r="K7394"/>
      <c r="S7394"/>
      <c r="T7394"/>
      <c r="U7394"/>
      <c r="V7394"/>
      <c r="W7394"/>
      <c r="X7394"/>
      <c r="Y7394"/>
      <c r="Z7394"/>
      <c r="AA7394"/>
      <c r="AB7394"/>
      <c r="AC7394"/>
    </row>
    <row r="7395" spans="11:29" x14ac:dyDescent="0.45">
      <c r="K7395"/>
      <c r="S7395"/>
      <c r="T7395"/>
      <c r="U7395"/>
      <c r="V7395"/>
      <c r="W7395"/>
      <c r="X7395"/>
      <c r="Y7395"/>
      <c r="Z7395"/>
      <c r="AA7395"/>
      <c r="AB7395"/>
      <c r="AC7395"/>
    </row>
    <row r="7396" spans="11:29" x14ac:dyDescent="0.45">
      <c r="K7396"/>
      <c r="S7396"/>
      <c r="T7396"/>
      <c r="U7396"/>
      <c r="V7396"/>
      <c r="W7396"/>
      <c r="X7396"/>
      <c r="Y7396"/>
      <c r="Z7396"/>
      <c r="AA7396"/>
      <c r="AB7396"/>
      <c r="AC7396"/>
    </row>
    <row r="7397" spans="11:29" x14ac:dyDescent="0.45">
      <c r="K7397"/>
      <c r="S7397"/>
      <c r="T7397"/>
      <c r="U7397"/>
      <c r="V7397"/>
      <c r="W7397"/>
      <c r="X7397"/>
      <c r="Y7397"/>
      <c r="Z7397"/>
      <c r="AA7397"/>
      <c r="AB7397"/>
      <c r="AC7397"/>
    </row>
    <row r="7398" spans="11:29" x14ac:dyDescent="0.45">
      <c r="K7398"/>
      <c r="S7398"/>
      <c r="T7398"/>
      <c r="U7398"/>
      <c r="V7398"/>
      <c r="W7398"/>
      <c r="X7398"/>
      <c r="Y7398"/>
      <c r="Z7398"/>
      <c r="AA7398"/>
      <c r="AB7398"/>
      <c r="AC7398"/>
    </row>
    <row r="7399" spans="11:29" x14ac:dyDescent="0.45">
      <c r="K7399"/>
      <c r="S7399"/>
      <c r="T7399"/>
      <c r="U7399"/>
      <c r="V7399"/>
      <c r="W7399"/>
      <c r="X7399"/>
      <c r="Y7399"/>
      <c r="Z7399"/>
      <c r="AA7399"/>
      <c r="AB7399"/>
      <c r="AC7399"/>
    </row>
    <row r="7400" spans="11:29" x14ac:dyDescent="0.45">
      <c r="K7400"/>
      <c r="S7400"/>
      <c r="T7400"/>
      <c r="U7400"/>
      <c r="V7400"/>
      <c r="W7400"/>
      <c r="X7400"/>
      <c r="Y7400"/>
      <c r="Z7400"/>
      <c r="AA7400"/>
      <c r="AB7400"/>
      <c r="AC7400"/>
    </row>
    <row r="7401" spans="11:29" x14ac:dyDescent="0.45">
      <c r="K7401"/>
      <c r="S7401"/>
      <c r="T7401"/>
      <c r="U7401"/>
      <c r="V7401"/>
      <c r="W7401"/>
      <c r="X7401"/>
      <c r="Y7401"/>
      <c r="Z7401"/>
      <c r="AA7401"/>
      <c r="AB7401"/>
      <c r="AC7401"/>
    </row>
    <row r="7402" spans="11:29" x14ac:dyDescent="0.45">
      <c r="K7402"/>
      <c r="S7402"/>
      <c r="T7402"/>
      <c r="U7402"/>
      <c r="V7402"/>
      <c r="W7402"/>
      <c r="X7402"/>
      <c r="Y7402"/>
      <c r="Z7402"/>
      <c r="AA7402"/>
      <c r="AB7402"/>
      <c r="AC7402"/>
    </row>
    <row r="7403" spans="11:29" x14ac:dyDescent="0.45">
      <c r="K7403"/>
      <c r="S7403"/>
      <c r="T7403"/>
      <c r="U7403"/>
      <c r="V7403"/>
      <c r="W7403"/>
      <c r="X7403"/>
      <c r="Y7403"/>
      <c r="Z7403"/>
      <c r="AA7403"/>
      <c r="AB7403"/>
      <c r="AC7403"/>
    </row>
    <row r="7404" spans="11:29" x14ac:dyDescent="0.45">
      <c r="K7404"/>
      <c r="S7404"/>
      <c r="T7404"/>
      <c r="U7404"/>
      <c r="V7404"/>
      <c r="W7404"/>
      <c r="X7404"/>
      <c r="Y7404"/>
      <c r="Z7404"/>
      <c r="AA7404"/>
      <c r="AB7404"/>
      <c r="AC7404"/>
    </row>
    <row r="7405" spans="11:29" x14ac:dyDescent="0.45">
      <c r="K7405"/>
      <c r="S7405"/>
      <c r="T7405"/>
      <c r="U7405"/>
      <c r="V7405"/>
      <c r="W7405"/>
      <c r="X7405"/>
      <c r="Y7405"/>
      <c r="Z7405"/>
      <c r="AA7405"/>
      <c r="AB7405"/>
      <c r="AC7405"/>
    </row>
    <row r="7406" spans="11:29" x14ac:dyDescent="0.45">
      <c r="K7406"/>
      <c r="S7406"/>
      <c r="T7406"/>
      <c r="U7406"/>
      <c r="V7406"/>
      <c r="W7406"/>
      <c r="X7406"/>
      <c r="Y7406"/>
      <c r="Z7406"/>
      <c r="AA7406"/>
      <c r="AB7406"/>
      <c r="AC7406"/>
    </row>
    <row r="7407" spans="11:29" x14ac:dyDescent="0.45">
      <c r="K7407"/>
      <c r="S7407"/>
      <c r="T7407"/>
      <c r="U7407"/>
      <c r="V7407"/>
      <c r="W7407"/>
      <c r="X7407"/>
      <c r="Y7407"/>
      <c r="Z7407"/>
      <c r="AA7407"/>
      <c r="AB7407"/>
      <c r="AC7407"/>
    </row>
    <row r="7408" spans="11:29" x14ac:dyDescent="0.45">
      <c r="K7408"/>
      <c r="S7408"/>
      <c r="T7408"/>
      <c r="U7408"/>
      <c r="V7408"/>
      <c r="W7408"/>
      <c r="X7408"/>
      <c r="Y7408"/>
      <c r="Z7408"/>
      <c r="AA7408"/>
      <c r="AB7408"/>
      <c r="AC7408"/>
    </row>
    <row r="7409" spans="11:29" x14ac:dyDescent="0.45">
      <c r="K7409"/>
      <c r="S7409"/>
      <c r="T7409"/>
      <c r="U7409"/>
      <c r="V7409"/>
      <c r="W7409"/>
      <c r="X7409"/>
      <c r="Y7409"/>
      <c r="Z7409"/>
      <c r="AA7409"/>
      <c r="AB7409"/>
      <c r="AC7409"/>
    </row>
    <row r="7410" spans="11:29" x14ac:dyDescent="0.45">
      <c r="K7410"/>
      <c r="S7410"/>
      <c r="T7410"/>
      <c r="U7410"/>
      <c r="V7410"/>
      <c r="W7410"/>
      <c r="X7410"/>
      <c r="Y7410"/>
      <c r="Z7410"/>
      <c r="AA7410"/>
      <c r="AB7410"/>
      <c r="AC7410"/>
    </row>
    <row r="7411" spans="11:29" x14ac:dyDescent="0.45">
      <c r="K7411"/>
      <c r="S7411"/>
      <c r="T7411"/>
      <c r="U7411"/>
      <c r="V7411"/>
      <c r="W7411"/>
      <c r="X7411"/>
      <c r="Y7411"/>
      <c r="Z7411"/>
      <c r="AA7411"/>
      <c r="AB7411"/>
      <c r="AC7411"/>
    </row>
    <row r="7412" spans="11:29" x14ac:dyDescent="0.45">
      <c r="K7412"/>
      <c r="S7412"/>
      <c r="T7412"/>
      <c r="U7412"/>
      <c r="V7412"/>
      <c r="W7412"/>
      <c r="X7412"/>
      <c r="Y7412"/>
      <c r="Z7412"/>
      <c r="AA7412"/>
      <c r="AB7412"/>
      <c r="AC7412"/>
    </row>
    <row r="7413" spans="11:29" x14ac:dyDescent="0.45">
      <c r="K7413"/>
      <c r="S7413"/>
      <c r="T7413"/>
      <c r="U7413"/>
      <c r="V7413"/>
      <c r="W7413"/>
      <c r="X7413"/>
      <c r="Y7413"/>
      <c r="Z7413"/>
      <c r="AA7413"/>
      <c r="AB7413"/>
      <c r="AC7413"/>
    </row>
    <row r="7414" spans="11:29" x14ac:dyDescent="0.45">
      <c r="K7414"/>
      <c r="S7414"/>
      <c r="T7414"/>
      <c r="U7414"/>
      <c r="V7414"/>
      <c r="W7414"/>
      <c r="X7414"/>
      <c r="Y7414"/>
      <c r="Z7414"/>
      <c r="AA7414"/>
      <c r="AB7414"/>
      <c r="AC7414"/>
    </row>
    <row r="7415" spans="11:29" x14ac:dyDescent="0.45">
      <c r="K7415"/>
      <c r="S7415"/>
      <c r="T7415"/>
      <c r="U7415"/>
      <c r="V7415"/>
      <c r="W7415"/>
      <c r="X7415"/>
      <c r="Y7415"/>
      <c r="Z7415"/>
      <c r="AA7415"/>
      <c r="AB7415"/>
      <c r="AC7415"/>
    </row>
    <row r="7416" spans="11:29" x14ac:dyDescent="0.45">
      <c r="K7416"/>
      <c r="S7416"/>
      <c r="T7416"/>
      <c r="U7416"/>
      <c r="V7416"/>
      <c r="W7416"/>
      <c r="X7416"/>
      <c r="Y7416"/>
      <c r="Z7416"/>
      <c r="AA7416"/>
      <c r="AB7416"/>
      <c r="AC7416"/>
    </row>
    <row r="7417" spans="11:29" x14ac:dyDescent="0.45">
      <c r="K7417"/>
      <c r="S7417"/>
      <c r="T7417"/>
      <c r="U7417"/>
      <c r="V7417"/>
      <c r="W7417"/>
      <c r="X7417"/>
      <c r="Y7417"/>
      <c r="Z7417"/>
      <c r="AA7417"/>
      <c r="AB7417"/>
      <c r="AC7417"/>
    </row>
    <row r="7418" spans="11:29" x14ac:dyDescent="0.45">
      <c r="K7418"/>
      <c r="S7418"/>
      <c r="T7418"/>
      <c r="U7418"/>
      <c r="V7418"/>
      <c r="W7418"/>
      <c r="X7418"/>
      <c r="Y7418"/>
      <c r="Z7418"/>
      <c r="AA7418"/>
      <c r="AB7418"/>
      <c r="AC7418"/>
    </row>
    <row r="7419" spans="11:29" x14ac:dyDescent="0.45">
      <c r="K7419"/>
      <c r="S7419"/>
      <c r="T7419"/>
      <c r="U7419"/>
      <c r="V7419"/>
      <c r="W7419"/>
      <c r="X7419"/>
      <c r="Y7419"/>
      <c r="Z7419"/>
      <c r="AA7419"/>
      <c r="AB7419"/>
      <c r="AC7419"/>
    </row>
    <row r="7420" spans="11:29" x14ac:dyDescent="0.45">
      <c r="K7420"/>
      <c r="S7420"/>
      <c r="T7420"/>
      <c r="U7420"/>
      <c r="V7420"/>
      <c r="W7420"/>
      <c r="X7420"/>
      <c r="Y7420"/>
      <c r="Z7420"/>
      <c r="AA7420"/>
      <c r="AB7420"/>
      <c r="AC7420"/>
    </row>
    <row r="7421" spans="11:29" x14ac:dyDescent="0.45">
      <c r="K7421"/>
      <c r="S7421"/>
      <c r="T7421"/>
      <c r="U7421"/>
      <c r="V7421"/>
      <c r="W7421"/>
      <c r="X7421"/>
      <c r="Y7421"/>
      <c r="Z7421"/>
      <c r="AA7421"/>
      <c r="AB7421"/>
      <c r="AC7421"/>
    </row>
    <row r="7422" spans="11:29" x14ac:dyDescent="0.45">
      <c r="K7422"/>
      <c r="S7422"/>
      <c r="T7422"/>
      <c r="U7422"/>
      <c r="V7422"/>
      <c r="W7422"/>
      <c r="X7422"/>
      <c r="Y7422"/>
      <c r="Z7422"/>
      <c r="AA7422"/>
      <c r="AB7422"/>
      <c r="AC7422"/>
    </row>
    <row r="7423" spans="11:29" x14ac:dyDescent="0.45">
      <c r="K7423"/>
      <c r="S7423"/>
      <c r="T7423"/>
      <c r="U7423"/>
      <c r="V7423"/>
      <c r="W7423"/>
      <c r="X7423"/>
      <c r="Y7423"/>
      <c r="Z7423"/>
      <c r="AA7423"/>
      <c r="AB7423"/>
      <c r="AC7423"/>
    </row>
    <row r="7424" spans="11:29" x14ac:dyDescent="0.45">
      <c r="K7424"/>
      <c r="S7424"/>
      <c r="T7424"/>
      <c r="U7424"/>
      <c r="V7424"/>
      <c r="W7424"/>
      <c r="X7424"/>
      <c r="Y7424"/>
      <c r="Z7424"/>
      <c r="AA7424"/>
      <c r="AB7424"/>
      <c r="AC7424"/>
    </row>
    <row r="7425" spans="11:29" x14ac:dyDescent="0.45">
      <c r="K7425"/>
      <c r="S7425"/>
      <c r="T7425"/>
      <c r="U7425"/>
      <c r="V7425"/>
      <c r="W7425"/>
      <c r="X7425"/>
      <c r="Y7425"/>
      <c r="Z7425"/>
      <c r="AA7425"/>
      <c r="AB7425"/>
      <c r="AC7425"/>
    </row>
    <row r="7426" spans="11:29" x14ac:dyDescent="0.45">
      <c r="K7426"/>
      <c r="S7426"/>
      <c r="T7426"/>
      <c r="U7426"/>
      <c r="V7426"/>
      <c r="W7426"/>
      <c r="X7426"/>
      <c r="Y7426"/>
      <c r="Z7426"/>
      <c r="AA7426"/>
      <c r="AB7426"/>
      <c r="AC7426"/>
    </row>
    <row r="7427" spans="11:29" x14ac:dyDescent="0.45">
      <c r="K7427"/>
      <c r="S7427"/>
      <c r="T7427"/>
      <c r="U7427"/>
      <c r="V7427"/>
      <c r="W7427"/>
      <c r="X7427"/>
      <c r="Y7427"/>
      <c r="Z7427"/>
      <c r="AA7427"/>
      <c r="AB7427"/>
      <c r="AC7427"/>
    </row>
    <row r="7428" spans="11:29" x14ac:dyDescent="0.45">
      <c r="K7428"/>
      <c r="S7428"/>
      <c r="T7428"/>
      <c r="U7428"/>
      <c r="V7428"/>
      <c r="W7428"/>
      <c r="X7428"/>
      <c r="Y7428"/>
      <c r="Z7428"/>
      <c r="AA7428"/>
      <c r="AB7428"/>
      <c r="AC7428"/>
    </row>
    <row r="7429" spans="11:29" x14ac:dyDescent="0.45">
      <c r="K7429"/>
      <c r="S7429"/>
      <c r="T7429"/>
      <c r="U7429"/>
      <c r="V7429"/>
      <c r="W7429"/>
      <c r="X7429"/>
      <c r="Y7429"/>
      <c r="Z7429"/>
      <c r="AA7429"/>
      <c r="AB7429"/>
      <c r="AC7429"/>
    </row>
    <row r="7430" spans="11:29" x14ac:dyDescent="0.45">
      <c r="K7430"/>
      <c r="S7430"/>
      <c r="T7430"/>
      <c r="U7430"/>
      <c r="V7430"/>
      <c r="W7430"/>
      <c r="X7430"/>
      <c r="Y7430"/>
      <c r="Z7430"/>
      <c r="AA7430"/>
      <c r="AB7430"/>
      <c r="AC7430"/>
    </row>
    <row r="7431" spans="11:29" x14ac:dyDescent="0.45">
      <c r="K7431"/>
      <c r="S7431"/>
      <c r="T7431"/>
      <c r="U7431"/>
      <c r="V7431"/>
      <c r="W7431"/>
      <c r="X7431"/>
      <c r="Y7431"/>
      <c r="Z7431"/>
      <c r="AA7431"/>
      <c r="AB7431"/>
      <c r="AC7431"/>
    </row>
    <row r="7432" spans="11:29" x14ac:dyDescent="0.45">
      <c r="K7432"/>
      <c r="S7432"/>
      <c r="T7432"/>
      <c r="U7432"/>
      <c r="V7432"/>
      <c r="W7432"/>
      <c r="X7432"/>
      <c r="Y7432"/>
      <c r="Z7432"/>
      <c r="AA7432"/>
      <c r="AB7432"/>
      <c r="AC7432"/>
    </row>
    <row r="7433" spans="11:29" x14ac:dyDescent="0.45">
      <c r="K7433"/>
      <c r="S7433"/>
      <c r="T7433"/>
      <c r="U7433"/>
      <c r="V7433"/>
      <c r="W7433"/>
      <c r="X7433"/>
      <c r="Y7433"/>
      <c r="Z7433"/>
      <c r="AA7433"/>
      <c r="AB7433"/>
      <c r="AC7433"/>
    </row>
    <row r="7434" spans="11:29" x14ac:dyDescent="0.45">
      <c r="K7434"/>
      <c r="S7434"/>
      <c r="T7434"/>
      <c r="U7434"/>
      <c r="V7434"/>
      <c r="W7434"/>
      <c r="X7434"/>
      <c r="Y7434"/>
      <c r="Z7434"/>
      <c r="AA7434"/>
      <c r="AB7434"/>
      <c r="AC7434"/>
    </row>
    <row r="7435" spans="11:29" x14ac:dyDescent="0.45">
      <c r="K7435"/>
      <c r="S7435"/>
      <c r="T7435"/>
      <c r="U7435"/>
      <c r="V7435"/>
      <c r="W7435"/>
      <c r="X7435"/>
      <c r="Y7435"/>
      <c r="Z7435"/>
      <c r="AA7435"/>
      <c r="AB7435"/>
      <c r="AC7435"/>
    </row>
    <row r="7436" spans="11:29" x14ac:dyDescent="0.45">
      <c r="K7436"/>
      <c r="S7436"/>
      <c r="T7436"/>
      <c r="U7436"/>
      <c r="V7436"/>
      <c r="W7436"/>
      <c r="X7436"/>
      <c r="Y7436"/>
      <c r="Z7436"/>
      <c r="AA7436"/>
      <c r="AB7436"/>
      <c r="AC7436"/>
    </row>
    <row r="7437" spans="11:29" x14ac:dyDescent="0.45">
      <c r="K7437"/>
      <c r="S7437"/>
      <c r="T7437"/>
      <c r="U7437"/>
      <c r="V7437"/>
      <c r="W7437"/>
      <c r="X7437"/>
      <c r="Y7437"/>
      <c r="Z7437"/>
      <c r="AA7437"/>
      <c r="AB7437"/>
      <c r="AC7437"/>
    </row>
    <row r="7438" spans="11:29" x14ac:dyDescent="0.45">
      <c r="K7438"/>
      <c r="S7438"/>
      <c r="T7438"/>
      <c r="U7438"/>
      <c r="V7438"/>
      <c r="W7438"/>
      <c r="X7438"/>
      <c r="Y7438"/>
      <c r="Z7438"/>
      <c r="AA7438"/>
      <c r="AB7438"/>
      <c r="AC7438"/>
    </row>
    <row r="7439" spans="11:29" x14ac:dyDescent="0.45">
      <c r="K7439"/>
      <c r="S7439"/>
      <c r="T7439"/>
      <c r="U7439"/>
      <c r="V7439"/>
      <c r="W7439"/>
      <c r="X7439"/>
      <c r="Y7439"/>
      <c r="Z7439"/>
      <c r="AA7439"/>
      <c r="AB7439"/>
      <c r="AC7439"/>
    </row>
    <row r="7440" spans="11:29" x14ac:dyDescent="0.45">
      <c r="K7440"/>
      <c r="S7440"/>
      <c r="T7440"/>
      <c r="U7440"/>
      <c r="V7440"/>
      <c r="W7440"/>
      <c r="X7440"/>
      <c r="Y7440"/>
      <c r="Z7440"/>
      <c r="AA7440"/>
      <c r="AB7440"/>
      <c r="AC7440"/>
    </row>
    <row r="7441" spans="11:29" x14ac:dyDescent="0.45">
      <c r="K7441"/>
      <c r="S7441"/>
      <c r="T7441"/>
      <c r="U7441"/>
      <c r="V7441"/>
      <c r="W7441"/>
      <c r="X7441"/>
      <c r="Y7441"/>
      <c r="Z7441"/>
      <c r="AA7441"/>
      <c r="AB7441"/>
      <c r="AC7441"/>
    </row>
    <row r="7442" spans="11:29" x14ac:dyDescent="0.45">
      <c r="K7442"/>
      <c r="S7442"/>
      <c r="T7442"/>
      <c r="U7442"/>
      <c r="V7442"/>
      <c r="W7442"/>
      <c r="X7442"/>
      <c r="Y7442"/>
      <c r="Z7442"/>
      <c r="AA7442"/>
      <c r="AB7442"/>
      <c r="AC7442"/>
    </row>
    <row r="7443" spans="11:29" x14ac:dyDescent="0.45">
      <c r="K7443"/>
      <c r="S7443"/>
      <c r="T7443"/>
      <c r="U7443"/>
      <c r="V7443"/>
      <c r="W7443"/>
      <c r="X7443"/>
      <c r="Y7443"/>
      <c r="Z7443"/>
      <c r="AA7443"/>
      <c r="AB7443"/>
      <c r="AC7443"/>
    </row>
    <row r="7444" spans="11:29" x14ac:dyDescent="0.45">
      <c r="K7444"/>
      <c r="S7444"/>
      <c r="T7444"/>
      <c r="U7444"/>
      <c r="V7444"/>
      <c r="W7444"/>
      <c r="X7444"/>
      <c r="Y7444"/>
      <c r="Z7444"/>
      <c r="AA7444"/>
      <c r="AB7444"/>
      <c r="AC7444"/>
    </row>
    <row r="7445" spans="11:29" x14ac:dyDescent="0.45">
      <c r="K7445"/>
      <c r="S7445"/>
      <c r="T7445"/>
      <c r="U7445"/>
      <c r="V7445"/>
      <c r="W7445"/>
      <c r="X7445"/>
      <c r="Y7445"/>
      <c r="Z7445"/>
      <c r="AA7445"/>
      <c r="AB7445"/>
      <c r="AC7445"/>
    </row>
    <row r="7446" spans="11:29" x14ac:dyDescent="0.45">
      <c r="K7446"/>
      <c r="S7446"/>
      <c r="T7446"/>
      <c r="U7446"/>
      <c r="V7446"/>
      <c r="W7446"/>
      <c r="X7446"/>
      <c r="Y7446"/>
      <c r="Z7446"/>
      <c r="AA7446"/>
      <c r="AB7446"/>
      <c r="AC7446"/>
    </row>
    <row r="7447" spans="11:29" x14ac:dyDescent="0.45">
      <c r="K7447"/>
      <c r="S7447"/>
      <c r="T7447"/>
      <c r="U7447"/>
      <c r="V7447"/>
      <c r="W7447"/>
      <c r="X7447"/>
      <c r="Y7447"/>
      <c r="Z7447"/>
      <c r="AA7447"/>
      <c r="AB7447"/>
      <c r="AC7447"/>
    </row>
    <row r="7448" spans="11:29" x14ac:dyDescent="0.45">
      <c r="K7448"/>
      <c r="S7448"/>
      <c r="T7448"/>
      <c r="U7448"/>
      <c r="V7448"/>
      <c r="W7448"/>
      <c r="X7448"/>
      <c r="Y7448"/>
      <c r="Z7448"/>
      <c r="AA7448"/>
      <c r="AB7448"/>
      <c r="AC7448"/>
    </row>
    <row r="7449" spans="11:29" x14ac:dyDescent="0.45">
      <c r="K7449"/>
      <c r="S7449"/>
      <c r="T7449"/>
      <c r="U7449"/>
      <c r="V7449"/>
      <c r="W7449"/>
      <c r="X7449"/>
      <c r="Y7449"/>
      <c r="Z7449"/>
      <c r="AA7449"/>
      <c r="AB7449"/>
      <c r="AC7449"/>
    </row>
    <row r="7450" spans="11:29" x14ac:dyDescent="0.45">
      <c r="K7450"/>
      <c r="S7450"/>
      <c r="T7450"/>
      <c r="U7450"/>
      <c r="V7450"/>
      <c r="W7450"/>
      <c r="X7450"/>
      <c r="Y7450"/>
      <c r="Z7450"/>
      <c r="AA7450"/>
      <c r="AB7450"/>
      <c r="AC7450"/>
    </row>
    <row r="7451" spans="11:29" x14ac:dyDescent="0.45">
      <c r="K7451"/>
      <c r="S7451"/>
      <c r="T7451"/>
      <c r="U7451"/>
      <c r="V7451"/>
      <c r="W7451"/>
      <c r="X7451"/>
      <c r="Y7451"/>
      <c r="Z7451"/>
      <c r="AA7451"/>
      <c r="AB7451"/>
      <c r="AC7451"/>
    </row>
    <row r="7452" spans="11:29" x14ac:dyDescent="0.45">
      <c r="K7452"/>
      <c r="S7452"/>
      <c r="T7452"/>
      <c r="U7452"/>
      <c r="V7452"/>
      <c r="W7452"/>
      <c r="X7452"/>
      <c r="Y7452"/>
      <c r="Z7452"/>
      <c r="AA7452"/>
      <c r="AB7452"/>
      <c r="AC7452"/>
    </row>
    <row r="7453" spans="11:29" x14ac:dyDescent="0.45">
      <c r="K7453"/>
      <c r="S7453"/>
      <c r="T7453"/>
      <c r="U7453"/>
      <c r="V7453"/>
      <c r="W7453"/>
      <c r="X7453"/>
      <c r="Y7453"/>
      <c r="Z7453"/>
      <c r="AA7453"/>
      <c r="AB7453"/>
      <c r="AC7453"/>
    </row>
    <row r="7454" spans="11:29" x14ac:dyDescent="0.45">
      <c r="K7454"/>
      <c r="S7454"/>
      <c r="T7454"/>
      <c r="U7454"/>
      <c r="V7454"/>
      <c r="W7454"/>
      <c r="X7454"/>
      <c r="Y7454"/>
      <c r="Z7454"/>
      <c r="AA7454"/>
      <c r="AB7454"/>
      <c r="AC7454"/>
    </row>
    <row r="7455" spans="11:29" x14ac:dyDescent="0.45">
      <c r="K7455"/>
      <c r="S7455"/>
      <c r="T7455"/>
      <c r="U7455"/>
      <c r="V7455"/>
      <c r="W7455"/>
      <c r="X7455"/>
      <c r="Y7455"/>
      <c r="Z7455"/>
      <c r="AA7455"/>
      <c r="AB7455"/>
      <c r="AC7455"/>
    </row>
    <row r="7456" spans="11:29" x14ac:dyDescent="0.45">
      <c r="K7456"/>
      <c r="S7456"/>
      <c r="T7456"/>
      <c r="U7456"/>
      <c r="V7456"/>
      <c r="W7456"/>
      <c r="X7456"/>
      <c r="Y7456"/>
      <c r="Z7456"/>
      <c r="AA7456"/>
      <c r="AB7456"/>
      <c r="AC7456"/>
    </row>
    <row r="7457" spans="11:29" x14ac:dyDescent="0.45">
      <c r="K7457"/>
      <c r="S7457"/>
      <c r="T7457"/>
      <c r="U7457"/>
      <c r="V7457"/>
      <c r="W7457"/>
      <c r="X7457"/>
      <c r="Y7457"/>
      <c r="Z7457"/>
      <c r="AA7457"/>
      <c r="AB7457"/>
      <c r="AC7457"/>
    </row>
    <row r="7458" spans="11:29" x14ac:dyDescent="0.45">
      <c r="K7458"/>
      <c r="S7458"/>
      <c r="T7458"/>
      <c r="U7458"/>
      <c r="V7458"/>
      <c r="W7458"/>
      <c r="X7458"/>
      <c r="Y7458"/>
      <c r="Z7458"/>
      <c r="AA7458"/>
      <c r="AB7458"/>
      <c r="AC7458"/>
    </row>
    <row r="7459" spans="11:29" x14ac:dyDescent="0.45">
      <c r="K7459"/>
      <c r="S7459"/>
      <c r="T7459"/>
      <c r="U7459"/>
      <c r="V7459"/>
      <c r="W7459"/>
      <c r="X7459"/>
      <c r="Y7459"/>
      <c r="Z7459"/>
      <c r="AA7459"/>
      <c r="AB7459"/>
      <c r="AC7459"/>
    </row>
    <row r="7460" spans="11:29" x14ac:dyDescent="0.45">
      <c r="K7460"/>
      <c r="S7460"/>
      <c r="T7460"/>
      <c r="U7460"/>
      <c r="V7460"/>
      <c r="W7460"/>
      <c r="X7460"/>
      <c r="Y7460"/>
      <c r="Z7460"/>
      <c r="AA7460"/>
      <c r="AB7460"/>
      <c r="AC7460"/>
    </row>
    <row r="7461" spans="11:29" x14ac:dyDescent="0.45">
      <c r="K7461"/>
      <c r="S7461"/>
      <c r="T7461"/>
      <c r="U7461"/>
      <c r="V7461"/>
      <c r="W7461"/>
      <c r="X7461"/>
      <c r="Y7461"/>
      <c r="Z7461"/>
      <c r="AA7461"/>
      <c r="AB7461"/>
      <c r="AC7461"/>
    </row>
    <row r="7462" spans="11:29" x14ac:dyDescent="0.45">
      <c r="K7462"/>
      <c r="S7462"/>
      <c r="T7462"/>
      <c r="U7462"/>
      <c r="V7462"/>
      <c r="W7462"/>
      <c r="X7462"/>
      <c r="Y7462"/>
      <c r="Z7462"/>
      <c r="AA7462"/>
      <c r="AB7462"/>
      <c r="AC7462"/>
    </row>
    <row r="7463" spans="11:29" x14ac:dyDescent="0.45">
      <c r="K7463"/>
      <c r="S7463"/>
      <c r="T7463"/>
      <c r="U7463"/>
      <c r="V7463"/>
      <c r="W7463"/>
      <c r="X7463"/>
      <c r="Y7463"/>
      <c r="Z7463"/>
      <c r="AA7463"/>
      <c r="AB7463"/>
      <c r="AC7463"/>
    </row>
    <row r="7464" spans="11:29" x14ac:dyDescent="0.45">
      <c r="K7464"/>
      <c r="S7464"/>
      <c r="T7464"/>
      <c r="U7464"/>
      <c r="V7464"/>
      <c r="W7464"/>
      <c r="X7464"/>
      <c r="Y7464"/>
      <c r="Z7464"/>
      <c r="AA7464"/>
      <c r="AB7464"/>
      <c r="AC7464"/>
    </row>
    <row r="7465" spans="11:29" x14ac:dyDescent="0.45">
      <c r="K7465"/>
      <c r="S7465"/>
      <c r="T7465"/>
      <c r="U7465"/>
      <c r="V7465"/>
      <c r="W7465"/>
      <c r="X7465"/>
      <c r="Y7465"/>
      <c r="Z7465"/>
      <c r="AA7465"/>
      <c r="AB7465"/>
      <c r="AC7465"/>
    </row>
    <row r="7466" spans="11:29" x14ac:dyDescent="0.45">
      <c r="K7466"/>
      <c r="S7466"/>
      <c r="T7466"/>
      <c r="U7466"/>
      <c r="V7466"/>
      <c r="W7466"/>
      <c r="X7466"/>
      <c r="Y7466"/>
      <c r="Z7466"/>
      <c r="AA7466"/>
      <c r="AB7466"/>
      <c r="AC7466"/>
    </row>
    <row r="7467" spans="11:29" x14ac:dyDescent="0.45">
      <c r="K7467"/>
      <c r="S7467"/>
      <c r="T7467"/>
      <c r="U7467"/>
      <c r="V7467"/>
      <c r="W7467"/>
      <c r="X7467"/>
      <c r="Y7467"/>
      <c r="Z7467"/>
      <c r="AA7467"/>
      <c r="AB7467"/>
      <c r="AC7467"/>
    </row>
    <row r="7468" spans="11:29" x14ac:dyDescent="0.45">
      <c r="K7468"/>
      <c r="S7468"/>
      <c r="T7468"/>
      <c r="U7468"/>
      <c r="V7468"/>
      <c r="W7468"/>
      <c r="X7468"/>
      <c r="Y7468"/>
      <c r="Z7468"/>
      <c r="AA7468"/>
      <c r="AB7468"/>
      <c r="AC7468"/>
    </row>
    <row r="7469" spans="11:29" x14ac:dyDescent="0.45">
      <c r="K7469"/>
      <c r="S7469"/>
      <c r="T7469"/>
      <c r="U7469"/>
      <c r="V7469"/>
      <c r="W7469"/>
      <c r="X7469"/>
      <c r="Y7469"/>
      <c r="Z7469"/>
      <c r="AA7469"/>
      <c r="AB7469"/>
      <c r="AC7469"/>
    </row>
    <row r="7470" spans="11:29" x14ac:dyDescent="0.45">
      <c r="K7470"/>
      <c r="S7470"/>
      <c r="T7470"/>
      <c r="U7470"/>
      <c r="V7470"/>
      <c r="W7470"/>
      <c r="X7470"/>
      <c r="Y7470"/>
      <c r="Z7470"/>
      <c r="AA7470"/>
      <c r="AB7470"/>
      <c r="AC7470"/>
    </row>
    <row r="7471" spans="11:29" x14ac:dyDescent="0.45">
      <c r="K7471"/>
      <c r="S7471"/>
      <c r="T7471"/>
      <c r="U7471"/>
      <c r="V7471"/>
      <c r="W7471"/>
      <c r="X7471"/>
      <c r="Y7471"/>
      <c r="Z7471"/>
      <c r="AA7471"/>
      <c r="AB7471"/>
      <c r="AC7471"/>
    </row>
    <row r="7472" spans="11:29" x14ac:dyDescent="0.45">
      <c r="K7472"/>
      <c r="S7472"/>
      <c r="T7472"/>
      <c r="U7472"/>
      <c r="V7472"/>
      <c r="W7472"/>
      <c r="X7472"/>
      <c r="Y7472"/>
      <c r="Z7472"/>
      <c r="AA7472"/>
      <c r="AB7472"/>
      <c r="AC7472"/>
    </row>
    <row r="7473" spans="11:29" x14ac:dyDescent="0.45">
      <c r="K7473"/>
      <c r="S7473"/>
      <c r="T7473"/>
      <c r="U7473"/>
      <c r="V7473"/>
      <c r="W7473"/>
      <c r="X7473"/>
      <c r="Y7473"/>
      <c r="Z7473"/>
      <c r="AA7473"/>
      <c r="AB7473"/>
      <c r="AC7473"/>
    </row>
    <row r="7474" spans="11:29" x14ac:dyDescent="0.45">
      <c r="K7474"/>
      <c r="S7474"/>
      <c r="T7474"/>
      <c r="U7474"/>
      <c r="V7474"/>
      <c r="W7474"/>
      <c r="X7474"/>
      <c r="Y7474"/>
      <c r="Z7474"/>
      <c r="AA7474"/>
      <c r="AB7474"/>
      <c r="AC7474"/>
    </row>
    <row r="7475" spans="11:29" x14ac:dyDescent="0.45">
      <c r="K7475"/>
      <c r="S7475"/>
      <c r="T7475"/>
      <c r="U7475"/>
      <c r="V7475"/>
      <c r="W7475"/>
      <c r="X7475"/>
      <c r="Y7475"/>
      <c r="Z7475"/>
      <c r="AA7475"/>
      <c r="AB7475"/>
      <c r="AC7475"/>
    </row>
    <row r="7476" spans="11:29" x14ac:dyDescent="0.45">
      <c r="K7476"/>
      <c r="S7476"/>
      <c r="T7476"/>
      <c r="U7476"/>
      <c r="V7476"/>
      <c r="W7476"/>
      <c r="X7476"/>
      <c r="Y7476"/>
      <c r="Z7476"/>
      <c r="AA7476"/>
      <c r="AB7476"/>
      <c r="AC7476"/>
    </row>
    <row r="7477" spans="11:29" x14ac:dyDescent="0.45">
      <c r="K7477"/>
      <c r="S7477"/>
      <c r="T7477"/>
      <c r="U7477"/>
      <c r="V7477"/>
      <c r="W7477"/>
      <c r="X7477"/>
      <c r="Y7477"/>
      <c r="Z7477"/>
      <c r="AA7477"/>
      <c r="AB7477"/>
      <c r="AC7477"/>
    </row>
    <row r="7478" spans="11:29" x14ac:dyDescent="0.45">
      <c r="K7478"/>
      <c r="S7478"/>
      <c r="T7478"/>
      <c r="U7478"/>
      <c r="V7478"/>
      <c r="W7478"/>
      <c r="X7478"/>
      <c r="Y7478"/>
      <c r="Z7478"/>
      <c r="AA7478"/>
      <c r="AB7478"/>
      <c r="AC7478"/>
    </row>
    <row r="7479" spans="11:29" x14ac:dyDescent="0.45">
      <c r="K7479"/>
      <c r="S7479"/>
      <c r="T7479"/>
      <c r="U7479"/>
      <c r="V7479"/>
      <c r="W7479"/>
      <c r="X7479"/>
      <c r="Y7479"/>
      <c r="Z7479"/>
      <c r="AA7479"/>
      <c r="AB7479"/>
      <c r="AC7479"/>
    </row>
    <row r="7480" spans="11:29" x14ac:dyDescent="0.45">
      <c r="K7480"/>
      <c r="S7480"/>
      <c r="T7480"/>
      <c r="U7480"/>
      <c r="V7480"/>
      <c r="W7480"/>
      <c r="X7480"/>
      <c r="Y7480"/>
      <c r="Z7480"/>
      <c r="AA7480"/>
      <c r="AB7480"/>
      <c r="AC7480"/>
    </row>
    <row r="7481" spans="11:29" x14ac:dyDescent="0.45">
      <c r="K7481"/>
      <c r="S7481"/>
      <c r="T7481"/>
      <c r="U7481"/>
      <c r="V7481"/>
      <c r="W7481"/>
      <c r="X7481"/>
      <c r="Y7481"/>
      <c r="Z7481"/>
      <c r="AA7481"/>
      <c r="AB7481"/>
      <c r="AC7481"/>
    </row>
    <row r="7482" spans="11:29" x14ac:dyDescent="0.45">
      <c r="K7482"/>
      <c r="S7482"/>
      <c r="T7482"/>
      <c r="U7482"/>
      <c r="V7482"/>
      <c r="W7482"/>
      <c r="X7482"/>
      <c r="Y7482"/>
      <c r="Z7482"/>
      <c r="AA7482"/>
      <c r="AB7482"/>
      <c r="AC7482"/>
    </row>
    <row r="7483" spans="11:29" x14ac:dyDescent="0.45">
      <c r="K7483"/>
      <c r="S7483"/>
      <c r="T7483"/>
      <c r="U7483"/>
      <c r="V7483"/>
      <c r="W7483"/>
      <c r="X7483"/>
      <c r="Y7483"/>
      <c r="Z7483"/>
      <c r="AA7483"/>
      <c r="AB7483"/>
      <c r="AC7483"/>
    </row>
    <row r="7484" spans="11:29" x14ac:dyDescent="0.45">
      <c r="K7484"/>
      <c r="S7484"/>
      <c r="T7484"/>
      <c r="U7484"/>
      <c r="V7484"/>
      <c r="W7484"/>
      <c r="X7484"/>
      <c r="Y7484"/>
      <c r="Z7484"/>
      <c r="AA7484"/>
      <c r="AB7484"/>
      <c r="AC7484"/>
    </row>
    <row r="7485" spans="11:29" x14ac:dyDescent="0.45">
      <c r="K7485"/>
      <c r="S7485"/>
      <c r="T7485"/>
      <c r="U7485"/>
      <c r="V7485"/>
      <c r="W7485"/>
      <c r="X7485"/>
      <c r="Y7485"/>
      <c r="Z7485"/>
      <c r="AA7485"/>
      <c r="AB7485"/>
      <c r="AC7485"/>
    </row>
    <row r="7486" spans="11:29" x14ac:dyDescent="0.45">
      <c r="K7486"/>
      <c r="S7486"/>
      <c r="T7486"/>
      <c r="U7486"/>
      <c r="V7486"/>
      <c r="W7486"/>
      <c r="X7486"/>
      <c r="Y7486"/>
      <c r="Z7486"/>
      <c r="AA7486"/>
      <c r="AB7486"/>
      <c r="AC7486"/>
    </row>
    <row r="7487" spans="11:29" x14ac:dyDescent="0.45">
      <c r="K7487"/>
      <c r="S7487"/>
      <c r="T7487"/>
      <c r="U7487"/>
      <c r="V7487"/>
      <c r="W7487"/>
      <c r="X7487"/>
      <c r="Y7487"/>
      <c r="Z7487"/>
      <c r="AA7487"/>
      <c r="AB7487"/>
      <c r="AC7487"/>
    </row>
    <row r="7488" spans="11:29" x14ac:dyDescent="0.45">
      <c r="K7488"/>
      <c r="S7488"/>
      <c r="T7488"/>
      <c r="U7488"/>
      <c r="V7488"/>
      <c r="W7488"/>
      <c r="X7488"/>
      <c r="Y7488"/>
      <c r="Z7488"/>
      <c r="AA7488"/>
      <c r="AB7488"/>
      <c r="AC7488"/>
    </row>
    <row r="7489" spans="11:29" x14ac:dyDescent="0.45">
      <c r="K7489"/>
      <c r="S7489"/>
      <c r="T7489"/>
      <c r="U7489"/>
      <c r="V7489"/>
      <c r="W7489"/>
      <c r="X7489"/>
      <c r="Y7489"/>
      <c r="Z7489"/>
      <c r="AA7489"/>
      <c r="AB7489"/>
      <c r="AC7489"/>
    </row>
    <row r="7490" spans="11:29" x14ac:dyDescent="0.45">
      <c r="K7490"/>
      <c r="S7490"/>
      <c r="T7490"/>
      <c r="U7490"/>
      <c r="V7490"/>
      <c r="W7490"/>
      <c r="X7490"/>
      <c r="Y7490"/>
      <c r="Z7490"/>
      <c r="AA7490"/>
      <c r="AB7490"/>
      <c r="AC7490"/>
    </row>
    <row r="7491" spans="11:29" x14ac:dyDescent="0.45">
      <c r="K7491"/>
      <c r="S7491"/>
      <c r="T7491"/>
      <c r="U7491"/>
      <c r="V7491"/>
      <c r="W7491"/>
      <c r="X7491"/>
      <c r="Y7491"/>
      <c r="Z7491"/>
      <c r="AA7491"/>
      <c r="AB7491"/>
      <c r="AC7491"/>
    </row>
    <row r="7492" spans="11:29" x14ac:dyDescent="0.45">
      <c r="K7492"/>
      <c r="S7492"/>
      <c r="T7492"/>
      <c r="U7492"/>
      <c r="V7492"/>
      <c r="W7492"/>
      <c r="X7492"/>
      <c r="Y7492"/>
      <c r="Z7492"/>
      <c r="AA7492"/>
      <c r="AB7492"/>
      <c r="AC7492"/>
    </row>
    <row r="7493" spans="11:29" x14ac:dyDescent="0.45">
      <c r="K7493"/>
      <c r="S7493"/>
      <c r="T7493"/>
      <c r="U7493"/>
      <c r="V7493"/>
      <c r="W7493"/>
      <c r="X7493"/>
      <c r="Y7493"/>
      <c r="Z7493"/>
      <c r="AA7493"/>
      <c r="AB7493"/>
      <c r="AC7493"/>
    </row>
    <row r="7494" spans="11:29" x14ac:dyDescent="0.45">
      <c r="K7494"/>
      <c r="S7494"/>
      <c r="T7494"/>
      <c r="U7494"/>
      <c r="V7494"/>
      <c r="W7494"/>
      <c r="X7494"/>
      <c r="Y7494"/>
      <c r="Z7494"/>
      <c r="AA7494"/>
      <c r="AB7494"/>
      <c r="AC7494"/>
    </row>
    <row r="7495" spans="11:29" x14ac:dyDescent="0.45">
      <c r="K7495"/>
      <c r="S7495"/>
      <c r="T7495"/>
      <c r="U7495"/>
      <c r="V7495"/>
      <c r="W7495"/>
      <c r="X7495"/>
      <c r="Y7495"/>
      <c r="Z7495"/>
      <c r="AA7495"/>
      <c r="AB7495"/>
      <c r="AC7495"/>
    </row>
    <row r="7496" spans="11:29" x14ac:dyDescent="0.45">
      <c r="K7496"/>
      <c r="S7496"/>
      <c r="T7496"/>
      <c r="U7496"/>
      <c r="V7496"/>
      <c r="W7496"/>
      <c r="X7496"/>
      <c r="Y7496"/>
      <c r="Z7496"/>
      <c r="AA7496"/>
      <c r="AB7496"/>
      <c r="AC7496"/>
    </row>
    <row r="7497" spans="11:29" x14ac:dyDescent="0.45">
      <c r="K7497"/>
      <c r="S7497"/>
      <c r="T7497"/>
      <c r="U7497"/>
      <c r="V7497"/>
      <c r="W7497"/>
      <c r="X7497"/>
      <c r="Y7497"/>
      <c r="Z7497"/>
      <c r="AA7497"/>
      <c r="AB7497"/>
      <c r="AC7497"/>
    </row>
    <row r="7498" spans="11:29" x14ac:dyDescent="0.45">
      <c r="K7498"/>
      <c r="S7498"/>
      <c r="T7498"/>
      <c r="U7498"/>
      <c r="V7498"/>
      <c r="W7498"/>
      <c r="X7498"/>
      <c r="Y7498"/>
      <c r="Z7498"/>
      <c r="AA7498"/>
      <c r="AB7498"/>
      <c r="AC7498"/>
    </row>
    <row r="7499" spans="11:29" x14ac:dyDescent="0.45">
      <c r="K7499"/>
      <c r="S7499"/>
      <c r="T7499"/>
      <c r="U7499"/>
      <c r="V7499"/>
      <c r="W7499"/>
      <c r="X7499"/>
      <c r="Y7499"/>
      <c r="Z7499"/>
      <c r="AA7499"/>
      <c r="AB7499"/>
      <c r="AC7499"/>
    </row>
    <row r="7500" spans="11:29" x14ac:dyDescent="0.45">
      <c r="K7500"/>
      <c r="S7500"/>
      <c r="T7500"/>
      <c r="U7500"/>
      <c r="V7500"/>
      <c r="W7500"/>
      <c r="X7500"/>
      <c r="Y7500"/>
      <c r="Z7500"/>
      <c r="AA7500"/>
      <c r="AB7500"/>
      <c r="AC7500"/>
    </row>
    <row r="7501" spans="11:29" x14ac:dyDescent="0.45">
      <c r="K7501"/>
      <c r="S7501"/>
      <c r="T7501"/>
      <c r="U7501"/>
      <c r="V7501"/>
      <c r="W7501"/>
      <c r="X7501"/>
      <c r="Y7501"/>
      <c r="Z7501"/>
      <c r="AA7501"/>
      <c r="AB7501"/>
      <c r="AC7501"/>
    </row>
    <row r="7502" spans="11:29" x14ac:dyDescent="0.45">
      <c r="K7502"/>
      <c r="S7502"/>
      <c r="T7502"/>
      <c r="U7502"/>
      <c r="V7502"/>
      <c r="W7502"/>
      <c r="X7502"/>
      <c r="Y7502"/>
      <c r="Z7502"/>
      <c r="AA7502"/>
      <c r="AB7502"/>
      <c r="AC7502"/>
    </row>
    <row r="7503" spans="11:29" x14ac:dyDescent="0.45">
      <c r="K7503"/>
      <c r="S7503"/>
      <c r="T7503"/>
      <c r="U7503"/>
      <c r="V7503"/>
      <c r="W7503"/>
      <c r="X7503"/>
      <c r="Y7503"/>
      <c r="Z7503"/>
      <c r="AA7503"/>
      <c r="AB7503"/>
      <c r="AC7503"/>
    </row>
    <row r="7504" spans="11:29" x14ac:dyDescent="0.45">
      <c r="K7504"/>
      <c r="S7504"/>
      <c r="T7504"/>
      <c r="U7504"/>
      <c r="V7504"/>
      <c r="W7504"/>
      <c r="X7504"/>
      <c r="Y7504"/>
      <c r="Z7504"/>
      <c r="AA7504"/>
      <c r="AB7504"/>
      <c r="AC7504"/>
    </row>
    <row r="7505" spans="11:29" x14ac:dyDescent="0.45">
      <c r="K7505"/>
      <c r="S7505"/>
      <c r="T7505"/>
      <c r="U7505"/>
      <c r="V7505"/>
      <c r="W7505"/>
      <c r="X7505"/>
      <c r="Y7505"/>
      <c r="Z7505"/>
      <c r="AA7505"/>
      <c r="AB7505"/>
      <c r="AC7505"/>
    </row>
    <row r="7506" spans="11:29" x14ac:dyDescent="0.45">
      <c r="K7506"/>
      <c r="S7506"/>
      <c r="T7506"/>
      <c r="U7506"/>
      <c r="V7506"/>
      <c r="W7506"/>
      <c r="X7506"/>
      <c r="Y7506"/>
      <c r="Z7506"/>
      <c r="AA7506"/>
      <c r="AB7506"/>
      <c r="AC7506"/>
    </row>
    <row r="7507" spans="11:29" x14ac:dyDescent="0.45">
      <c r="K7507"/>
      <c r="S7507"/>
      <c r="T7507"/>
      <c r="U7507"/>
      <c r="V7507"/>
      <c r="W7507"/>
      <c r="X7507"/>
      <c r="Y7507"/>
      <c r="Z7507"/>
      <c r="AA7507"/>
      <c r="AB7507"/>
      <c r="AC7507"/>
    </row>
    <row r="7508" spans="11:29" x14ac:dyDescent="0.45">
      <c r="K7508"/>
      <c r="S7508"/>
      <c r="T7508"/>
      <c r="U7508"/>
      <c r="V7508"/>
      <c r="W7508"/>
      <c r="X7508"/>
      <c r="Y7508"/>
      <c r="Z7508"/>
      <c r="AA7508"/>
      <c r="AB7508"/>
      <c r="AC7508"/>
    </row>
    <row r="7509" spans="11:29" x14ac:dyDescent="0.45">
      <c r="K7509"/>
      <c r="S7509"/>
      <c r="T7509"/>
      <c r="U7509"/>
      <c r="V7509"/>
      <c r="W7509"/>
      <c r="X7509"/>
      <c r="Y7509"/>
      <c r="Z7509"/>
      <c r="AA7509"/>
      <c r="AB7509"/>
      <c r="AC7509"/>
    </row>
    <row r="7510" spans="11:29" x14ac:dyDescent="0.45">
      <c r="K7510"/>
      <c r="S7510"/>
      <c r="T7510"/>
      <c r="U7510"/>
      <c r="V7510"/>
      <c r="W7510"/>
      <c r="X7510"/>
      <c r="Y7510"/>
      <c r="Z7510"/>
      <c r="AA7510"/>
      <c r="AB7510"/>
      <c r="AC7510"/>
    </row>
    <row r="7511" spans="11:29" x14ac:dyDescent="0.45">
      <c r="K7511"/>
      <c r="S7511"/>
      <c r="T7511"/>
      <c r="U7511"/>
      <c r="V7511"/>
      <c r="W7511"/>
      <c r="X7511"/>
      <c r="Y7511"/>
      <c r="Z7511"/>
      <c r="AA7511"/>
      <c r="AB7511"/>
      <c r="AC7511"/>
    </row>
    <row r="7512" spans="11:29" x14ac:dyDescent="0.45">
      <c r="K7512"/>
      <c r="S7512"/>
      <c r="T7512"/>
      <c r="U7512"/>
      <c r="V7512"/>
      <c r="W7512"/>
      <c r="X7512"/>
      <c r="Y7512"/>
      <c r="Z7512"/>
      <c r="AA7512"/>
      <c r="AB7512"/>
      <c r="AC7512"/>
    </row>
    <row r="7513" spans="11:29" x14ac:dyDescent="0.45">
      <c r="K7513"/>
      <c r="S7513"/>
      <c r="T7513"/>
      <c r="U7513"/>
      <c r="V7513"/>
      <c r="W7513"/>
      <c r="X7513"/>
      <c r="Y7513"/>
      <c r="Z7513"/>
      <c r="AA7513"/>
      <c r="AB7513"/>
      <c r="AC7513"/>
    </row>
    <row r="7514" spans="11:29" x14ac:dyDescent="0.45">
      <c r="K7514"/>
      <c r="S7514"/>
      <c r="T7514"/>
      <c r="U7514"/>
      <c r="V7514"/>
      <c r="W7514"/>
      <c r="X7514"/>
      <c r="Y7514"/>
      <c r="Z7514"/>
      <c r="AA7514"/>
      <c r="AB7514"/>
      <c r="AC7514"/>
    </row>
    <row r="7515" spans="11:29" x14ac:dyDescent="0.45">
      <c r="K7515"/>
      <c r="S7515"/>
      <c r="T7515"/>
      <c r="U7515"/>
      <c r="V7515"/>
      <c r="W7515"/>
      <c r="X7515"/>
      <c r="Y7515"/>
      <c r="Z7515"/>
      <c r="AA7515"/>
      <c r="AB7515"/>
      <c r="AC7515"/>
    </row>
    <row r="7516" spans="11:29" x14ac:dyDescent="0.45">
      <c r="K7516"/>
      <c r="S7516"/>
      <c r="T7516"/>
      <c r="U7516"/>
      <c r="V7516"/>
      <c r="W7516"/>
      <c r="X7516"/>
      <c r="Y7516"/>
      <c r="Z7516"/>
      <c r="AA7516"/>
      <c r="AB7516"/>
      <c r="AC7516"/>
    </row>
    <row r="7517" spans="11:29" x14ac:dyDescent="0.45">
      <c r="K7517"/>
      <c r="S7517"/>
      <c r="T7517"/>
      <c r="U7517"/>
      <c r="V7517"/>
      <c r="W7517"/>
      <c r="X7517"/>
      <c r="Y7517"/>
      <c r="Z7517"/>
      <c r="AA7517"/>
      <c r="AB7517"/>
      <c r="AC7517"/>
    </row>
    <row r="7518" spans="11:29" x14ac:dyDescent="0.45">
      <c r="K7518"/>
      <c r="S7518"/>
      <c r="T7518"/>
      <c r="U7518"/>
      <c r="V7518"/>
      <c r="W7518"/>
      <c r="X7518"/>
      <c r="Y7518"/>
      <c r="Z7518"/>
      <c r="AA7518"/>
      <c r="AB7518"/>
      <c r="AC7518"/>
    </row>
    <row r="7519" spans="11:29" x14ac:dyDescent="0.45">
      <c r="K7519"/>
      <c r="S7519"/>
      <c r="T7519"/>
      <c r="U7519"/>
      <c r="V7519"/>
      <c r="W7519"/>
      <c r="X7519"/>
      <c r="Y7519"/>
      <c r="Z7519"/>
      <c r="AA7519"/>
      <c r="AB7519"/>
      <c r="AC7519"/>
    </row>
    <row r="7520" spans="11:29" x14ac:dyDescent="0.45">
      <c r="K7520"/>
      <c r="S7520"/>
      <c r="T7520"/>
      <c r="U7520"/>
      <c r="V7520"/>
      <c r="W7520"/>
      <c r="X7520"/>
      <c r="Y7520"/>
      <c r="Z7520"/>
      <c r="AA7520"/>
      <c r="AB7520"/>
      <c r="AC7520"/>
    </row>
    <row r="7521" spans="11:29" x14ac:dyDescent="0.45">
      <c r="K7521"/>
      <c r="S7521"/>
      <c r="T7521"/>
      <c r="U7521"/>
      <c r="V7521"/>
      <c r="W7521"/>
      <c r="X7521"/>
      <c r="Y7521"/>
      <c r="Z7521"/>
      <c r="AA7521"/>
      <c r="AB7521"/>
      <c r="AC7521"/>
    </row>
    <row r="7522" spans="11:29" x14ac:dyDescent="0.45">
      <c r="K7522"/>
      <c r="S7522"/>
      <c r="T7522"/>
      <c r="U7522"/>
      <c r="V7522"/>
      <c r="W7522"/>
      <c r="X7522"/>
      <c r="Y7522"/>
      <c r="Z7522"/>
      <c r="AA7522"/>
      <c r="AB7522"/>
      <c r="AC7522"/>
    </row>
    <row r="7523" spans="11:29" x14ac:dyDescent="0.45">
      <c r="K7523"/>
      <c r="S7523"/>
      <c r="T7523"/>
      <c r="U7523"/>
      <c r="V7523"/>
      <c r="W7523"/>
      <c r="X7523"/>
      <c r="Y7523"/>
      <c r="Z7523"/>
      <c r="AA7523"/>
      <c r="AB7523"/>
      <c r="AC7523"/>
    </row>
    <row r="7524" spans="11:29" x14ac:dyDescent="0.45">
      <c r="K7524"/>
      <c r="S7524"/>
      <c r="T7524"/>
      <c r="U7524"/>
      <c r="V7524"/>
      <c r="W7524"/>
      <c r="X7524"/>
      <c r="Y7524"/>
      <c r="Z7524"/>
      <c r="AA7524"/>
      <c r="AB7524"/>
      <c r="AC7524"/>
    </row>
    <row r="7525" spans="11:29" x14ac:dyDescent="0.45">
      <c r="K7525"/>
      <c r="S7525"/>
      <c r="T7525"/>
      <c r="U7525"/>
      <c r="V7525"/>
      <c r="W7525"/>
      <c r="X7525"/>
      <c r="Y7525"/>
      <c r="Z7525"/>
      <c r="AA7525"/>
      <c r="AB7525"/>
      <c r="AC7525"/>
    </row>
    <row r="7526" spans="11:29" x14ac:dyDescent="0.45">
      <c r="K7526"/>
      <c r="S7526"/>
      <c r="T7526"/>
      <c r="U7526"/>
      <c r="V7526"/>
      <c r="W7526"/>
      <c r="X7526"/>
      <c r="Y7526"/>
      <c r="Z7526"/>
      <c r="AA7526"/>
      <c r="AB7526"/>
      <c r="AC7526"/>
    </row>
    <row r="7527" spans="11:29" x14ac:dyDescent="0.45">
      <c r="K7527"/>
      <c r="S7527"/>
      <c r="T7527"/>
      <c r="U7527"/>
      <c r="V7527"/>
      <c r="W7527"/>
      <c r="X7527"/>
      <c r="Y7527"/>
      <c r="Z7527"/>
      <c r="AA7527"/>
      <c r="AB7527"/>
      <c r="AC7527"/>
    </row>
    <row r="7528" spans="11:29" x14ac:dyDescent="0.45">
      <c r="K7528"/>
      <c r="S7528"/>
      <c r="T7528"/>
      <c r="U7528"/>
      <c r="V7528"/>
      <c r="W7528"/>
      <c r="X7528"/>
      <c r="Y7528"/>
      <c r="Z7528"/>
      <c r="AA7528"/>
      <c r="AB7528"/>
      <c r="AC7528"/>
    </row>
    <row r="7529" spans="11:29" x14ac:dyDescent="0.45">
      <c r="K7529"/>
      <c r="S7529"/>
      <c r="T7529"/>
      <c r="U7529"/>
      <c r="V7529"/>
      <c r="W7529"/>
      <c r="X7529"/>
      <c r="Y7529"/>
      <c r="Z7529"/>
      <c r="AA7529"/>
      <c r="AB7529"/>
      <c r="AC7529"/>
    </row>
    <row r="7530" spans="11:29" x14ac:dyDescent="0.45">
      <c r="K7530"/>
      <c r="S7530"/>
      <c r="T7530"/>
      <c r="U7530"/>
      <c r="V7530"/>
      <c r="W7530"/>
      <c r="X7530"/>
      <c r="Y7530"/>
      <c r="Z7530"/>
      <c r="AA7530"/>
      <c r="AB7530"/>
      <c r="AC7530"/>
    </row>
    <row r="7531" spans="11:29" x14ac:dyDescent="0.45">
      <c r="K7531"/>
      <c r="S7531"/>
      <c r="T7531"/>
      <c r="U7531"/>
      <c r="V7531"/>
      <c r="W7531"/>
      <c r="X7531"/>
      <c r="Y7531"/>
      <c r="Z7531"/>
      <c r="AA7531"/>
      <c r="AB7531"/>
      <c r="AC7531"/>
    </row>
    <row r="7532" spans="11:29" x14ac:dyDescent="0.45">
      <c r="K7532"/>
      <c r="S7532"/>
      <c r="T7532"/>
      <c r="U7532"/>
      <c r="V7532"/>
      <c r="W7532"/>
      <c r="X7532"/>
      <c r="Y7532"/>
      <c r="Z7532"/>
      <c r="AA7532"/>
      <c r="AB7532"/>
      <c r="AC7532"/>
    </row>
    <row r="7533" spans="11:29" x14ac:dyDescent="0.45">
      <c r="K7533"/>
      <c r="S7533"/>
      <c r="T7533"/>
      <c r="U7533"/>
      <c r="V7533"/>
      <c r="W7533"/>
      <c r="X7533"/>
      <c r="Y7533"/>
      <c r="Z7533"/>
      <c r="AA7533"/>
      <c r="AB7533"/>
      <c r="AC7533"/>
    </row>
    <row r="7534" spans="11:29" x14ac:dyDescent="0.45">
      <c r="K7534"/>
      <c r="S7534"/>
      <c r="T7534"/>
      <c r="U7534"/>
      <c r="V7534"/>
      <c r="W7534"/>
      <c r="X7534"/>
      <c r="Y7534"/>
      <c r="Z7534"/>
      <c r="AA7534"/>
      <c r="AB7534"/>
      <c r="AC7534"/>
    </row>
    <row r="7535" spans="11:29" x14ac:dyDescent="0.45">
      <c r="K7535"/>
      <c r="S7535"/>
      <c r="T7535"/>
      <c r="U7535"/>
      <c r="V7535"/>
      <c r="W7535"/>
      <c r="X7535"/>
      <c r="Y7535"/>
      <c r="Z7535"/>
      <c r="AA7535"/>
      <c r="AB7535"/>
      <c r="AC7535"/>
    </row>
    <row r="7536" spans="11:29" x14ac:dyDescent="0.45">
      <c r="K7536"/>
      <c r="S7536"/>
      <c r="T7536"/>
      <c r="U7536"/>
      <c r="V7536"/>
      <c r="W7536"/>
      <c r="X7536"/>
      <c r="Y7536"/>
      <c r="Z7536"/>
      <c r="AA7536"/>
      <c r="AB7536"/>
      <c r="AC7536"/>
    </row>
    <row r="7537" spans="11:29" x14ac:dyDescent="0.45">
      <c r="K7537"/>
      <c r="S7537"/>
      <c r="T7537"/>
      <c r="U7537"/>
      <c r="V7537"/>
      <c r="W7537"/>
      <c r="X7537"/>
      <c r="Y7537"/>
      <c r="Z7537"/>
      <c r="AA7537"/>
      <c r="AB7537"/>
      <c r="AC7537"/>
    </row>
    <row r="7538" spans="11:29" x14ac:dyDescent="0.45">
      <c r="K7538"/>
      <c r="S7538"/>
      <c r="T7538"/>
      <c r="U7538"/>
      <c r="V7538"/>
      <c r="W7538"/>
      <c r="X7538"/>
      <c r="Y7538"/>
      <c r="Z7538"/>
      <c r="AA7538"/>
      <c r="AB7538"/>
      <c r="AC7538"/>
    </row>
    <row r="7539" spans="11:29" x14ac:dyDescent="0.45">
      <c r="K7539"/>
      <c r="S7539"/>
      <c r="T7539"/>
      <c r="U7539"/>
      <c r="V7539"/>
      <c r="W7539"/>
      <c r="X7539"/>
      <c r="Y7539"/>
      <c r="Z7539"/>
      <c r="AA7539"/>
      <c r="AB7539"/>
      <c r="AC7539"/>
    </row>
    <row r="7540" spans="11:29" x14ac:dyDescent="0.45">
      <c r="K7540"/>
      <c r="S7540"/>
      <c r="T7540"/>
      <c r="U7540"/>
      <c r="V7540"/>
      <c r="W7540"/>
      <c r="X7540"/>
      <c r="Y7540"/>
      <c r="Z7540"/>
      <c r="AA7540"/>
      <c r="AB7540"/>
      <c r="AC7540"/>
    </row>
    <row r="7541" spans="11:29" x14ac:dyDescent="0.45">
      <c r="K7541"/>
      <c r="S7541"/>
      <c r="T7541"/>
      <c r="U7541"/>
      <c r="V7541"/>
      <c r="W7541"/>
      <c r="X7541"/>
      <c r="Y7541"/>
      <c r="Z7541"/>
      <c r="AA7541"/>
      <c r="AB7541"/>
      <c r="AC7541"/>
    </row>
    <row r="7542" spans="11:29" x14ac:dyDescent="0.45">
      <c r="K7542"/>
      <c r="S7542"/>
      <c r="T7542"/>
      <c r="U7542"/>
      <c r="V7542"/>
      <c r="W7542"/>
      <c r="X7542"/>
      <c r="Y7542"/>
      <c r="Z7542"/>
      <c r="AA7542"/>
      <c r="AB7542"/>
      <c r="AC7542"/>
    </row>
    <row r="7543" spans="11:29" x14ac:dyDescent="0.45">
      <c r="K7543"/>
      <c r="S7543"/>
      <c r="T7543"/>
      <c r="U7543"/>
      <c r="V7543"/>
      <c r="W7543"/>
      <c r="X7543"/>
      <c r="Y7543"/>
      <c r="Z7543"/>
      <c r="AA7543"/>
      <c r="AB7543"/>
      <c r="AC7543"/>
    </row>
    <row r="7544" spans="11:29" x14ac:dyDescent="0.45">
      <c r="K7544"/>
      <c r="S7544"/>
      <c r="T7544"/>
      <c r="U7544"/>
      <c r="V7544"/>
      <c r="W7544"/>
      <c r="X7544"/>
      <c r="Y7544"/>
      <c r="Z7544"/>
      <c r="AA7544"/>
      <c r="AB7544"/>
      <c r="AC7544"/>
    </row>
    <row r="7545" spans="11:29" x14ac:dyDescent="0.45">
      <c r="K7545"/>
      <c r="S7545"/>
      <c r="T7545"/>
      <c r="U7545"/>
      <c r="V7545"/>
      <c r="W7545"/>
      <c r="X7545"/>
      <c r="Y7545"/>
      <c r="Z7545"/>
      <c r="AA7545"/>
      <c r="AB7545"/>
      <c r="AC7545"/>
    </row>
    <row r="7546" spans="11:29" x14ac:dyDescent="0.45">
      <c r="K7546"/>
      <c r="S7546"/>
      <c r="T7546"/>
      <c r="U7546"/>
      <c r="V7546"/>
      <c r="W7546"/>
      <c r="X7546"/>
      <c r="Y7546"/>
      <c r="Z7546"/>
      <c r="AA7546"/>
      <c r="AB7546"/>
      <c r="AC7546"/>
    </row>
    <row r="7547" spans="11:29" x14ac:dyDescent="0.45">
      <c r="K7547"/>
      <c r="S7547"/>
      <c r="T7547"/>
      <c r="U7547"/>
      <c r="V7547"/>
      <c r="W7547"/>
      <c r="X7547"/>
      <c r="Y7547"/>
      <c r="Z7547"/>
      <c r="AA7547"/>
      <c r="AB7547"/>
      <c r="AC7547"/>
    </row>
    <row r="7548" spans="11:29" x14ac:dyDescent="0.45">
      <c r="K7548"/>
      <c r="S7548"/>
      <c r="T7548"/>
      <c r="U7548"/>
      <c r="V7548"/>
      <c r="W7548"/>
      <c r="X7548"/>
      <c r="Y7548"/>
      <c r="Z7548"/>
      <c r="AA7548"/>
      <c r="AB7548"/>
      <c r="AC7548"/>
    </row>
    <row r="7549" spans="11:29" x14ac:dyDescent="0.45">
      <c r="K7549"/>
      <c r="S7549"/>
      <c r="T7549"/>
      <c r="U7549"/>
      <c r="V7549"/>
      <c r="W7549"/>
      <c r="X7549"/>
      <c r="Y7549"/>
      <c r="Z7549"/>
      <c r="AA7549"/>
      <c r="AB7549"/>
      <c r="AC7549"/>
    </row>
    <row r="7550" spans="11:29" x14ac:dyDescent="0.45">
      <c r="K7550"/>
      <c r="S7550"/>
      <c r="T7550"/>
      <c r="U7550"/>
      <c r="V7550"/>
      <c r="W7550"/>
      <c r="X7550"/>
      <c r="Y7550"/>
      <c r="Z7550"/>
      <c r="AA7550"/>
      <c r="AB7550"/>
      <c r="AC7550"/>
    </row>
    <row r="7551" spans="11:29" x14ac:dyDescent="0.45">
      <c r="K7551"/>
      <c r="S7551"/>
      <c r="T7551"/>
      <c r="U7551"/>
      <c r="V7551"/>
      <c r="W7551"/>
      <c r="X7551"/>
      <c r="Y7551"/>
      <c r="Z7551"/>
      <c r="AA7551"/>
      <c r="AB7551"/>
      <c r="AC7551"/>
    </row>
    <row r="7552" spans="11:29" x14ac:dyDescent="0.45">
      <c r="K7552"/>
      <c r="S7552"/>
      <c r="T7552"/>
      <c r="U7552"/>
      <c r="V7552"/>
      <c r="W7552"/>
      <c r="X7552"/>
      <c r="Y7552"/>
      <c r="Z7552"/>
      <c r="AA7552"/>
      <c r="AB7552"/>
      <c r="AC7552"/>
    </row>
    <row r="7553" spans="11:29" x14ac:dyDescent="0.45">
      <c r="K7553"/>
      <c r="S7553"/>
      <c r="T7553"/>
      <c r="U7553"/>
      <c r="V7553"/>
      <c r="W7553"/>
      <c r="X7553"/>
      <c r="Y7553"/>
      <c r="Z7553"/>
      <c r="AA7553"/>
      <c r="AB7553"/>
      <c r="AC7553"/>
    </row>
    <row r="7554" spans="11:29" x14ac:dyDescent="0.45">
      <c r="K7554"/>
      <c r="S7554"/>
      <c r="T7554"/>
      <c r="U7554"/>
      <c r="V7554"/>
      <c r="W7554"/>
      <c r="X7554"/>
      <c r="Y7554"/>
      <c r="Z7554"/>
      <c r="AA7554"/>
      <c r="AB7554"/>
      <c r="AC7554"/>
    </row>
    <row r="7555" spans="11:29" x14ac:dyDescent="0.45">
      <c r="K7555"/>
      <c r="S7555"/>
      <c r="T7555"/>
      <c r="U7555"/>
      <c r="V7555"/>
      <c r="W7555"/>
      <c r="X7555"/>
      <c r="Y7555"/>
      <c r="Z7555"/>
      <c r="AA7555"/>
      <c r="AB7555"/>
      <c r="AC7555"/>
    </row>
    <row r="7556" spans="11:29" x14ac:dyDescent="0.45">
      <c r="K7556"/>
      <c r="S7556"/>
      <c r="T7556"/>
      <c r="U7556"/>
      <c r="V7556"/>
      <c r="W7556"/>
      <c r="X7556"/>
      <c r="Y7556"/>
      <c r="Z7556"/>
      <c r="AA7556"/>
      <c r="AB7556"/>
      <c r="AC7556"/>
    </row>
    <row r="7557" spans="11:29" x14ac:dyDescent="0.45">
      <c r="K7557"/>
      <c r="S7557"/>
      <c r="T7557"/>
      <c r="U7557"/>
      <c r="V7557"/>
      <c r="W7557"/>
      <c r="X7557"/>
      <c r="Y7557"/>
      <c r="Z7557"/>
      <c r="AA7557"/>
      <c r="AB7557"/>
      <c r="AC7557"/>
    </row>
    <row r="7558" spans="11:29" x14ac:dyDescent="0.45">
      <c r="K7558"/>
      <c r="S7558"/>
      <c r="T7558"/>
      <c r="U7558"/>
      <c r="V7558"/>
      <c r="W7558"/>
      <c r="X7558"/>
      <c r="Y7558"/>
      <c r="Z7558"/>
      <c r="AA7558"/>
      <c r="AB7558"/>
      <c r="AC7558"/>
    </row>
    <row r="7559" spans="11:29" x14ac:dyDescent="0.45">
      <c r="K7559"/>
      <c r="S7559"/>
      <c r="T7559"/>
      <c r="U7559"/>
      <c r="V7559"/>
      <c r="W7559"/>
      <c r="X7559"/>
      <c r="Y7559"/>
      <c r="Z7559"/>
      <c r="AA7559"/>
      <c r="AB7559"/>
      <c r="AC7559"/>
    </row>
    <row r="7560" spans="11:29" x14ac:dyDescent="0.45">
      <c r="K7560"/>
      <c r="S7560"/>
      <c r="T7560"/>
      <c r="U7560"/>
      <c r="V7560"/>
      <c r="W7560"/>
      <c r="X7560"/>
      <c r="Y7560"/>
      <c r="Z7560"/>
      <c r="AA7560"/>
      <c r="AB7560"/>
      <c r="AC7560"/>
    </row>
    <row r="7561" spans="11:29" x14ac:dyDescent="0.45">
      <c r="K7561"/>
      <c r="S7561"/>
      <c r="T7561"/>
      <c r="U7561"/>
      <c r="V7561"/>
      <c r="W7561"/>
      <c r="X7561"/>
      <c r="Y7561"/>
      <c r="Z7561"/>
      <c r="AA7561"/>
      <c r="AB7561"/>
      <c r="AC7561"/>
    </row>
    <row r="7562" spans="11:29" x14ac:dyDescent="0.45">
      <c r="K7562"/>
      <c r="S7562"/>
      <c r="T7562"/>
      <c r="U7562"/>
      <c r="V7562"/>
      <c r="W7562"/>
      <c r="X7562"/>
      <c r="Y7562"/>
      <c r="Z7562"/>
      <c r="AA7562"/>
      <c r="AB7562"/>
      <c r="AC7562"/>
    </row>
    <row r="7563" spans="11:29" x14ac:dyDescent="0.45">
      <c r="K7563"/>
      <c r="S7563"/>
      <c r="T7563"/>
      <c r="U7563"/>
      <c r="V7563"/>
      <c r="W7563"/>
      <c r="X7563"/>
      <c r="Y7563"/>
      <c r="Z7563"/>
      <c r="AA7563"/>
      <c r="AB7563"/>
      <c r="AC7563"/>
    </row>
    <row r="7564" spans="11:29" x14ac:dyDescent="0.45">
      <c r="K7564"/>
      <c r="S7564"/>
      <c r="T7564"/>
      <c r="U7564"/>
      <c r="V7564"/>
      <c r="W7564"/>
      <c r="X7564"/>
      <c r="Y7564"/>
      <c r="Z7564"/>
      <c r="AA7564"/>
      <c r="AB7564"/>
      <c r="AC7564"/>
    </row>
    <row r="7565" spans="11:29" x14ac:dyDescent="0.45">
      <c r="K7565"/>
      <c r="S7565"/>
      <c r="T7565"/>
      <c r="U7565"/>
      <c r="V7565"/>
      <c r="W7565"/>
      <c r="X7565"/>
      <c r="Y7565"/>
      <c r="Z7565"/>
      <c r="AA7565"/>
      <c r="AB7565"/>
      <c r="AC7565"/>
    </row>
    <row r="7566" spans="11:29" x14ac:dyDescent="0.45">
      <c r="K7566"/>
      <c r="S7566"/>
      <c r="T7566"/>
      <c r="U7566"/>
      <c r="V7566"/>
      <c r="W7566"/>
      <c r="X7566"/>
      <c r="Y7566"/>
      <c r="Z7566"/>
      <c r="AA7566"/>
      <c r="AB7566"/>
      <c r="AC7566"/>
    </row>
    <row r="7567" spans="11:29" x14ac:dyDescent="0.45">
      <c r="K7567"/>
      <c r="S7567"/>
      <c r="T7567"/>
      <c r="U7567"/>
      <c r="V7567"/>
      <c r="W7567"/>
      <c r="X7567"/>
      <c r="Y7567"/>
      <c r="Z7567"/>
      <c r="AA7567"/>
      <c r="AB7567"/>
      <c r="AC7567"/>
    </row>
    <row r="7568" spans="11:29" x14ac:dyDescent="0.45">
      <c r="K7568"/>
      <c r="S7568"/>
      <c r="T7568"/>
      <c r="U7568"/>
      <c r="V7568"/>
      <c r="W7568"/>
      <c r="X7568"/>
      <c r="Y7568"/>
      <c r="Z7568"/>
      <c r="AA7568"/>
      <c r="AB7568"/>
      <c r="AC7568"/>
    </row>
    <row r="7569" spans="11:29" x14ac:dyDescent="0.45">
      <c r="K7569"/>
      <c r="S7569"/>
      <c r="T7569"/>
      <c r="U7569"/>
      <c r="V7569"/>
      <c r="W7569"/>
      <c r="X7569"/>
      <c r="Y7569"/>
      <c r="Z7569"/>
      <c r="AA7569"/>
      <c r="AB7569"/>
      <c r="AC7569"/>
    </row>
    <row r="7570" spans="11:29" x14ac:dyDescent="0.45">
      <c r="K7570"/>
      <c r="S7570"/>
      <c r="T7570"/>
      <c r="U7570"/>
      <c r="V7570"/>
      <c r="W7570"/>
      <c r="X7570"/>
      <c r="Y7570"/>
      <c r="Z7570"/>
      <c r="AA7570"/>
      <c r="AB7570"/>
      <c r="AC7570"/>
    </row>
    <row r="7571" spans="11:29" x14ac:dyDescent="0.45">
      <c r="K7571"/>
      <c r="S7571"/>
      <c r="T7571"/>
      <c r="U7571"/>
      <c r="V7571"/>
      <c r="W7571"/>
      <c r="X7571"/>
      <c r="Y7571"/>
      <c r="Z7571"/>
      <c r="AA7571"/>
      <c r="AB7571"/>
      <c r="AC7571"/>
    </row>
    <row r="7572" spans="11:29" x14ac:dyDescent="0.45">
      <c r="K7572"/>
      <c r="S7572"/>
      <c r="T7572"/>
      <c r="U7572"/>
      <c r="V7572"/>
      <c r="W7572"/>
      <c r="X7572"/>
      <c r="Y7572"/>
      <c r="Z7572"/>
      <c r="AA7572"/>
      <c r="AB7572"/>
      <c r="AC7572"/>
    </row>
    <row r="7573" spans="11:29" x14ac:dyDescent="0.45">
      <c r="K7573"/>
      <c r="S7573"/>
      <c r="T7573"/>
      <c r="U7573"/>
      <c r="V7573"/>
      <c r="W7573"/>
      <c r="X7573"/>
      <c r="Y7573"/>
      <c r="Z7573"/>
      <c r="AA7573"/>
      <c r="AB7573"/>
      <c r="AC7573"/>
    </row>
    <row r="7574" spans="11:29" x14ac:dyDescent="0.45">
      <c r="K7574"/>
      <c r="S7574"/>
      <c r="T7574"/>
      <c r="U7574"/>
      <c r="V7574"/>
      <c r="W7574"/>
      <c r="X7574"/>
      <c r="Y7574"/>
      <c r="Z7574"/>
      <c r="AA7574"/>
      <c r="AB7574"/>
      <c r="AC7574"/>
    </row>
    <row r="7575" spans="11:29" x14ac:dyDescent="0.45">
      <c r="K7575"/>
      <c r="S7575"/>
      <c r="T7575"/>
      <c r="U7575"/>
      <c r="V7575"/>
      <c r="W7575"/>
      <c r="X7575"/>
      <c r="Y7575"/>
      <c r="Z7575"/>
      <c r="AA7575"/>
      <c r="AB7575"/>
      <c r="AC7575"/>
    </row>
    <row r="7576" spans="11:29" x14ac:dyDescent="0.45">
      <c r="K7576"/>
      <c r="S7576"/>
      <c r="T7576"/>
      <c r="U7576"/>
      <c r="V7576"/>
      <c r="W7576"/>
      <c r="X7576"/>
      <c r="Y7576"/>
      <c r="Z7576"/>
      <c r="AA7576"/>
      <c r="AB7576"/>
      <c r="AC7576"/>
    </row>
    <row r="7577" spans="11:29" x14ac:dyDescent="0.45">
      <c r="K7577"/>
      <c r="S7577"/>
      <c r="T7577"/>
      <c r="U7577"/>
      <c r="V7577"/>
      <c r="W7577"/>
      <c r="X7577"/>
      <c r="Y7577"/>
      <c r="Z7577"/>
      <c r="AA7577"/>
      <c r="AB7577"/>
      <c r="AC7577"/>
    </row>
    <row r="7578" spans="11:29" x14ac:dyDescent="0.45">
      <c r="K7578"/>
      <c r="S7578"/>
      <c r="T7578"/>
      <c r="U7578"/>
      <c r="V7578"/>
      <c r="W7578"/>
      <c r="X7578"/>
      <c r="Y7578"/>
      <c r="Z7578"/>
      <c r="AA7578"/>
      <c r="AB7578"/>
      <c r="AC7578"/>
    </row>
    <row r="7579" spans="11:29" x14ac:dyDescent="0.45">
      <c r="K7579"/>
      <c r="S7579"/>
      <c r="T7579"/>
      <c r="U7579"/>
      <c r="V7579"/>
      <c r="W7579"/>
      <c r="X7579"/>
      <c r="Y7579"/>
      <c r="Z7579"/>
      <c r="AA7579"/>
      <c r="AB7579"/>
      <c r="AC7579"/>
    </row>
    <row r="7580" spans="11:29" x14ac:dyDescent="0.45">
      <c r="K7580"/>
      <c r="S7580"/>
      <c r="T7580"/>
      <c r="U7580"/>
      <c r="V7580"/>
      <c r="W7580"/>
      <c r="X7580"/>
      <c r="Y7580"/>
      <c r="Z7580"/>
      <c r="AA7580"/>
      <c r="AB7580"/>
      <c r="AC7580"/>
    </row>
    <row r="7581" spans="11:29" x14ac:dyDescent="0.45">
      <c r="K7581"/>
      <c r="S7581"/>
      <c r="T7581"/>
      <c r="U7581"/>
      <c r="V7581"/>
      <c r="W7581"/>
      <c r="X7581"/>
      <c r="Y7581"/>
      <c r="Z7581"/>
      <c r="AA7581"/>
      <c r="AB7581"/>
      <c r="AC7581"/>
    </row>
    <row r="7582" spans="11:29" x14ac:dyDescent="0.45">
      <c r="K7582"/>
      <c r="S7582"/>
      <c r="T7582"/>
      <c r="U7582"/>
      <c r="V7582"/>
      <c r="W7582"/>
      <c r="X7582"/>
      <c r="Y7582"/>
      <c r="Z7582"/>
      <c r="AA7582"/>
      <c r="AB7582"/>
      <c r="AC7582"/>
    </row>
    <row r="7583" spans="11:29" x14ac:dyDescent="0.45">
      <c r="K7583"/>
      <c r="S7583"/>
      <c r="T7583"/>
      <c r="U7583"/>
      <c r="V7583"/>
      <c r="W7583"/>
      <c r="X7583"/>
      <c r="Y7583"/>
      <c r="Z7583"/>
      <c r="AA7583"/>
      <c r="AB7583"/>
      <c r="AC7583"/>
    </row>
    <row r="7584" spans="11:29" x14ac:dyDescent="0.45">
      <c r="K7584"/>
      <c r="S7584"/>
      <c r="T7584"/>
      <c r="U7584"/>
      <c r="V7584"/>
      <c r="W7584"/>
      <c r="X7584"/>
      <c r="Y7584"/>
      <c r="Z7584"/>
      <c r="AA7584"/>
      <c r="AB7584"/>
      <c r="AC7584"/>
    </row>
    <row r="7585" spans="11:29" x14ac:dyDescent="0.45">
      <c r="K7585"/>
      <c r="S7585"/>
      <c r="T7585"/>
      <c r="U7585"/>
      <c r="V7585"/>
      <c r="W7585"/>
      <c r="X7585"/>
      <c r="Y7585"/>
      <c r="Z7585"/>
      <c r="AA7585"/>
      <c r="AB7585"/>
      <c r="AC7585"/>
    </row>
    <row r="7586" spans="11:29" x14ac:dyDescent="0.45">
      <c r="K7586"/>
      <c r="S7586"/>
      <c r="T7586"/>
      <c r="U7586"/>
      <c r="V7586"/>
      <c r="W7586"/>
      <c r="X7586"/>
      <c r="Y7586"/>
      <c r="Z7586"/>
      <c r="AA7586"/>
      <c r="AB7586"/>
      <c r="AC7586"/>
    </row>
    <row r="7587" spans="11:29" x14ac:dyDescent="0.45">
      <c r="K7587"/>
      <c r="S7587"/>
      <c r="T7587"/>
      <c r="U7587"/>
      <c r="V7587"/>
      <c r="W7587"/>
      <c r="X7587"/>
      <c r="Y7587"/>
      <c r="Z7587"/>
      <c r="AA7587"/>
      <c r="AB7587"/>
      <c r="AC7587"/>
    </row>
    <row r="7588" spans="11:29" x14ac:dyDescent="0.45">
      <c r="K7588"/>
      <c r="S7588"/>
      <c r="T7588"/>
      <c r="U7588"/>
      <c r="V7588"/>
      <c r="W7588"/>
      <c r="X7588"/>
      <c r="Y7588"/>
      <c r="Z7588"/>
      <c r="AA7588"/>
      <c r="AB7588"/>
      <c r="AC7588"/>
    </row>
    <row r="7589" spans="11:29" x14ac:dyDescent="0.45">
      <c r="K7589"/>
      <c r="S7589"/>
      <c r="T7589"/>
      <c r="U7589"/>
      <c r="V7589"/>
      <c r="W7589"/>
      <c r="X7589"/>
      <c r="Y7589"/>
      <c r="Z7589"/>
      <c r="AA7589"/>
      <c r="AB7589"/>
      <c r="AC7589"/>
    </row>
    <row r="7590" spans="11:29" x14ac:dyDescent="0.45">
      <c r="K7590"/>
      <c r="S7590"/>
      <c r="T7590"/>
      <c r="U7590"/>
      <c r="V7590"/>
      <c r="W7590"/>
      <c r="X7590"/>
      <c r="Y7590"/>
      <c r="Z7590"/>
      <c r="AA7590"/>
      <c r="AB7590"/>
      <c r="AC7590"/>
    </row>
    <row r="7591" spans="11:29" x14ac:dyDescent="0.45">
      <c r="K7591"/>
      <c r="S7591"/>
      <c r="T7591"/>
      <c r="U7591"/>
      <c r="V7591"/>
      <c r="W7591"/>
      <c r="X7591"/>
      <c r="Y7591"/>
      <c r="Z7591"/>
      <c r="AA7591"/>
      <c r="AB7591"/>
      <c r="AC7591"/>
    </row>
    <row r="7592" spans="11:29" x14ac:dyDescent="0.45">
      <c r="K7592"/>
      <c r="S7592"/>
      <c r="T7592"/>
      <c r="U7592"/>
      <c r="V7592"/>
      <c r="W7592"/>
      <c r="X7592"/>
      <c r="Y7592"/>
      <c r="Z7592"/>
      <c r="AA7592"/>
      <c r="AB7592"/>
      <c r="AC7592"/>
    </row>
    <row r="7593" spans="11:29" x14ac:dyDescent="0.45">
      <c r="K7593"/>
      <c r="S7593"/>
      <c r="T7593"/>
      <c r="U7593"/>
      <c r="V7593"/>
      <c r="W7593"/>
      <c r="X7593"/>
      <c r="Y7593"/>
      <c r="Z7593"/>
      <c r="AA7593"/>
      <c r="AB7593"/>
      <c r="AC7593"/>
    </row>
    <row r="7594" spans="11:29" x14ac:dyDescent="0.45">
      <c r="K7594"/>
      <c r="S7594"/>
      <c r="T7594"/>
      <c r="U7594"/>
      <c r="V7594"/>
      <c r="W7594"/>
      <c r="X7594"/>
      <c r="Y7594"/>
      <c r="Z7594"/>
      <c r="AA7594"/>
      <c r="AB7594"/>
      <c r="AC7594"/>
    </row>
    <row r="7595" spans="11:29" x14ac:dyDescent="0.45">
      <c r="K7595"/>
      <c r="S7595"/>
      <c r="T7595"/>
      <c r="U7595"/>
      <c r="V7595"/>
      <c r="W7595"/>
      <c r="X7595"/>
      <c r="Y7595"/>
      <c r="Z7595"/>
      <c r="AA7595"/>
      <c r="AB7595"/>
      <c r="AC7595"/>
    </row>
    <row r="7596" spans="11:29" x14ac:dyDescent="0.45">
      <c r="K7596"/>
      <c r="S7596"/>
      <c r="T7596"/>
      <c r="U7596"/>
      <c r="V7596"/>
      <c r="W7596"/>
      <c r="X7596"/>
      <c r="Y7596"/>
      <c r="Z7596"/>
      <c r="AA7596"/>
      <c r="AB7596"/>
      <c r="AC7596"/>
    </row>
    <row r="7597" spans="11:29" x14ac:dyDescent="0.45">
      <c r="K7597"/>
      <c r="S7597"/>
      <c r="T7597"/>
      <c r="U7597"/>
      <c r="V7597"/>
      <c r="W7597"/>
      <c r="X7597"/>
      <c r="Y7597"/>
      <c r="Z7597"/>
      <c r="AA7597"/>
      <c r="AB7597"/>
      <c r="AC7597"/>
    </row>
    <row r="7598" spans="11:29" x14ac:dyDescent="0.45">
      <c r="K7598"/>
      <c r="S7598"/>
      <c r="T7598"/>
      <c r="U7598"/>
      <c r="V7598"/>
      <c r="W7598"/>
      <c r="X7598"/>
      <c r="Y7598"/>
      <c r="Z7598"/>
      <c r="AA7598"/>
      <c r="AB7598"/>
      <c r="AC7598"/>
    </row>
    <row r="7599" spans="11:29" x14ac:dyDescent="0.45">
      <c r="K7599"/>
      <c r="S7599"/>
      <c r="T7599"/>
      <c r="U7599"/>
      <c r="V7599"/>
      <c r="W7599"/>
      <c r="X7599"/>
      <c r="Y7599"/>
      <c r="Z7599"/>
      <c r="AA7599"/>
      <c r="AB7599"/>
      <c r="AC7599"/>
    </row>
    <row r="7600" spans="11:29" x14ac:dyDescent="0.45">
      <c r="K7600"/>
      <c r="S7600"/>
      <c r="T7600"/>
      <c r="U7600"/>
      <c r="V7600"/>
      <c r="W7600"/>
      <c r="X7600"/>
      <c r="Y7600"/>
      <c r="Z7600"/>
      <c r="AA7600"/>
      <c r="AB7600"/>
      <c r="AC7600"/>
    </row>
    <row r="7601" spans="11:29" x14ac:dyDescent="0.45">
      <c r="K7601"/>
      <c r="S7601"/>
      <c r="T7601"/>
      <c r="U7601"/>
      <c r="V7601"/>
      <c r="W7601"/>
      <c r="X7601"/>
      <c r="Y7601"/>
      <c r="Z7601"/>
      <c r="AA7601"/>
      <c r="AB7601"/>
      <c r="AC7601"/>
    </row>
    <row r="7602" spans="11:29" x14ac:dyDescent="0.45">
      <c r="K7602"/>
      <c r="S7602"/>
      <c r="T7602"/>
      <c r="U7602"/>
      <c r="V7602"/>
      <c r="W7602"/>
      <c r="X7602"/>
      <c r="Y7602"/>
      <c r="Z7602"/>
      <c r="AA7602"/>
      <c r="AB7602"/>
      <c r="AC7602"/>
    </row>
    <row r="7603" spans="11:29" x14ac:dyDescent="0.45">
      <c r="K7603"/>
      <c r="S7603"/>
      <c r="T7603"/>
      <c r="U7603"/>
      <c r="V7603"/>
      <c r="W7603"/>
      <c r="X7603"/>
      <c r="Y7603"/>
      <c r="Z7603"/>
      <c r="AA7603"/>
      <c r="AB7603"/>
      <c r="AC7603"/>
    </row>
    <row r="7604" spans="11:29" x14ac:dyDescent="0.45">
      <c r="K7604"/>
      <c r="S7604"/>
      <c r="T7604"/>
      <c r="U7604"/>
      <c r="V7604"/>
      <c r="W7604"/>
      <c r="X7604"/>
      <c r="Y7604"/>
      <c r="Z7604"/>
      <c r="AA7604"/>
      <c r="AB7604"/>
      <c r="AC7604"/>
    </row>
    <row r="7605" spans="11:29" x14ac:dyDescent="0.45">
      <c r="K7605"/>
      <c r="S7605"/>
      <c r="T7605"/>
      <c r="U7605"/>
      <c r="V7605"/>
      <c r="W7605"/>
      <c r="X7605"/>
      <c r="Y7605"/>
      <c r="Z7605"/>
      <c r="AA7605"/>
      <c r="AB7605"/>
      <c r="AC7605"/>
    </row>
    <row r="7606" spans="11:29" x14ac:dyDescent="0.45">
      <c r="K7606"/>
      <c r="S7606"/>
      <c r="T7606"/>
      <c r="U7606"/>
      <c r="V7606"/>
      <c r="W7606"/>
      <c r="X7606"/>
      <c r="Y7606"/>
      <c r="Z7606"/>
      <c r="AA7606"/>
      <c r="AB7606"/>
      <c r="AC7606"/>
    </row>
    <row r="7607" spans="11:29" x14ac:dyDescent="0.45">
      <c r="K7607"/>
      <c r="S7607"/>
      <c r="T7607"/>
      <c r="U7607"/>
      <c r="V7607"/>
      <c r="W7607"/>
      <c r="X7607"/>
      <c r="Y7607"/>
      <c r="Z7607"/>
      <c r="AA7607"/>
      <c r="AB7607"/>
      <c r="AC7607"/>
    </row>
    <row r="7608" spans="11:29" x14ac:dyDescent="0.45">
      <c r="K7608"/>
      <c r="S7608"/>
      <c r="T7608"/>
      <c r="U7608"/>
      <c r="V7608"/>
      <c r="W7608"/>
      <c r="X7608"/>
      <c r="Y7608"/>
      <c r="Z7608"/>
      <c r="AA7608"/>
      <c r="AB7608"/>
      <c r="AC7608"/>
    </row>
    <row r="7609" spans="11:29" x14ac:dyDescent="0.45">
      <c r="K7609"/>
      <c r="S7609"/>
      <c r="T7609"/>
      <c r="U7609"/>
      <c r="V7609"/>
      <c r="W7609"/>
      <c r="X7609"/>
      <c r="Y7609"/>
      <c r="Z7609"/>
      <c r="AA7609"/>
      <c r="AB7609"/>
      <c r="AC7609"/>
    </row>
    <row r="7610" spans="11:29" x14ac:dyDescent="0.45">
      <c r="K7610"/>
      <c r="S7610"/>
      <c r="T7610"/>
      <c r="U7610"/>
      <c r="V7610"/>
      <c r="W7610"/>
      <c r="X7610"/>
      <c r="Y7610"/>
      <c r="Z7610"/>
      <c r="AA7610"/>
      <c r="AB7610"/>
      <c r="AC7610"/>
    </row>
    <row r="7611" spans="11:29" x14ac:dyDescent="0.45">
      <c r="K7611"/>
      <c r="S7611"/>
      <c r="T7611"/>
      <c r="U7611"/>
      <c r="V7611"/>
      <c r="W7611"/>
      <c r="X7611"/>
      <c r="Y7611"/>
      <c r="Z7611"/>
      <c r="AA7611"/>
      <c r="AB7611"/>
      <c r="AC7611"/>
    </row>
    <row r="7612" spans="11:29" x14ac:dyDescent="0.45">
      <c r="K7612"/>
      <c r="S7612"/>
      <c r="T7612"/>
      <c r="U7612"/>
      <c r="V7612"/>
      <c r="W7612"/>
      <c r="X7612"/>
      <c r="Y7612"/>
      <c r="Z7612"/>
      <c r="AA7612"/>
      <c r="AB7612"/>
      <c r="AC7612"/>
    </row>
    <row r="7613" spans="11:29" x14ac:dyDescent="0.45">
      <c r="K7613"/>
      <c r="S7613"/>
      <c r="T7613"/>
      <c r="U7613"/>
      <c r="V7613"/>
      <c r="W7613"/>
      <c r="X7613"/>
      <c r="Y7613"/>
      <c r="Z7613"/>
      <c r="AA7613"/>
      <c r="AB7613"/>
      <c r="AC7613"/>
    </row>
    <row r="7614" spans="11:29" x14ac:dyDescent="0.45">
      <c r="K7614"/>
      <c r="S7614"/>
      <c r="T7614"/>
      <c r="U7614"/>
      <c r="V7614"/>
      <c r="W7614"/>
      <c r="X7614"/>
      <c r="Y7614"/>
      <c r="Z7614"/>
      <c r="AA7614"/>
      <c r="AB7614"/>
      <c r="AC7614"/>
    </row>
    <row r="7615" spans="11:29" x14ac:dyDescent="0.45">
      <c r="K7615"/>
      <c r="S7615"/>
      <c r="T7615"/>
      <c r="U7615"/>
      <c r="V7615"/>
      <c r="W7615"/>
      <c r="X7615"/>
      <c r="Y7615"/>
      <c r="Z7615"/>
      <c r="AA7615"/>
      <c r="AB7615"/>
      <c r="AC7615"/>
    </row>
    <row r="7616" spans="11:29" x14ac:dyDescent="0.45">
      <c r="K7616"/>
      <c r="S7616"/>
      <c r="T7616"/>
      <c r="U7616"/>
      <c r="V7616"/>
      <c r="W7616"/>
      <c r="X7616"/>
      <c r="Y7616"/>
      <c r="Z7616"/>
      <c r="AA7616"/>
      <c r="AB7616"/>
      <c r="AC7616"/>
    </row>
    <row r="7617" spans="11:29" x14ac:dyDescent="0.45">
      <c r="K7617"/>
      <c r="S7617"/>
      <c r="T7617"/>
      <c r="U7617"/>
      <c r="V7617"/>
      <c r="W7617"/>
      <c r="X7617"/>
      <c r="Y7617"/>
      <c r="Z7617"/>
      <c r="AA7617"/>
      <c r="AB7617"/>
      <c r="AC7617"/>
    </row>
    <row r="7618" spans="11:29" x14ac:dyDescent="0.45">
      <c r="K7618"/>
      <c r="S7618"/>
      <c r="T7618"/>
      <c r="U7618"/>
      <c r="V7618"/>
      <c r="W7618"/>
      <c r="X7618"/>
      <c r="Y7618"/>
      <c r="Z7618"/>
      <c r="AA7618"/>
      <c r="AB7618"/>
      <c r="AC7618"/>
    </row>
    <row r="7619" spans="11:29" x14ac:dyDescent="0.45">
      <c r="K7619"/>
      <c r="S7619"/>
      <c r="T7619"/>
      <c r="U7619"/>
      <c r="V7619"/>
      <c r="W7619"/>
      <c r="X7619"/>
      <c r="Y7619"/>
      <c r="Z7619"/>
      <c r="AA7619"/>
      <c r="AB7619"/>
      <c r="AC7619"/>
    </row>
    <row r="7620" spans="11:29" x14ac:dyDescent="0.45">
      <c r="K7620"/>
      <c r="S7620"/>
      <c r="T7620"/>
      <c r="U7620"/>
      <c r="V7620"/>
      <c r="W7620"/>
      <c r="X7620"/>
      <c r="Y7620"/>
      <c r="Z7620"/>
      <c r="AA7620"/>
      <c r="AB7620"/>
      <c r="AC7620"/>
    </row>
    <row r="7621" spans="11:29" x14ac:dyDescent="0.45">
      <c r="K7621"/>
      <c r="S7621"/>
      <c r="T7621"/>
      <c r="U7621"/>
      <c r="V7621"/>
      <c r="W7621"/>
      <c r="X7621"/>
      <c r="Y7621"/>
      <c r="Z7621"/>
      <c r="AA7621"/>
      <c r="AB7621"/>
      <c r="AC7621"/>
    </row>
    <row r="7622" spans="11:29" x14ac:dyDescent="0.45">
      <c r="K7622"/>
      <c r="S7622"/>
      <c r="T7622"/>
      <c r="U7622"/>
      <c r="V7622"/>
      <c r="W7622"/>
      <c r="X7622"/>
      <c r="Y7622"/>
      <c r="Z7622"/>
      <c r="AA7622"/>
      <c r="AB7622"/>
      <c r="AC7622"/>
    </row>
    <row r="7623" spans="11:29" x14ac:dyDescent="0.45">
      <c r="K7623"/>
      <c r="S7623"/>
      <c r="T7623"/>
      <c r="U7623"/>
      <c r="V7623"/>
      <c r="W7623"/>
      <c r="X7623"/>
      <c r="Y7623"/>
      <c r="Z7623"/>
      <c r="AA7623"/>
      <c r="AB7623"/>
      <c r="AC7623"/>
    </row>
    <row r="7624" spans="11:29" x14ac:dyDescent="0.45">
      <c r="K7624"/>
      <c r="S7624"/>
      <c r="T7624"/>
      <c r="U7624"/>
      <c r="V7624"/>
      <c r="W7624"/>
      <c r="X7624"/>
      <c r="Y7624"/>
      <c r="Z7624"/>
      <c r="AA7624"/>
      <c r="AB7624"/>
      <c r="AC7624"/>
    </row>
    <row r="7625" spans="11:29" x14ac:dyDescent="0.45">
      <c r="K7625"/>
      <c r="S7625"/>
      <c r="T7625"/>
      <c r="U7625"/>
      <c r="V7625"/>
      <c r="W7625"/>
      <c r="X7625"/>
      <c r="Y7625"/>
      <c r="Z7625"/>
      <c r="AA7625"/>
      <c r="AB7625"/>
      <c r="AC7625"/>
    </row>
    <row r="7626" spans="11:29" x14ac:dyDescent="0.45">
      <c r="K7626"/>
      <c r="S7626"/>
      <c r="T7626"/>
      <c r="U7626"/>
      <c r="V7626"/>
      <c r="W7626"/>
      <c r="X7626"/>
      <c r="Y7626"/>
      <c r="Z7626"/>
      <c r="AA7626"/>
      <c r="AB7626"/>
      <c r="AC7626"/>
    </row>
    <row r="7627" spans="11:29" x14ac:dyDescent="0.45">
      <c r="K7627"/>
      <c r="S7627"/>
      <c r="T7627"/>
      <c r="U7627"/>
      <c r="V7627"/>
      <c r="W7627"/>
      <c r="X7627"/>
      <c r="Y7627"/>
      <c r="Z7627"/>
      <c r="AA7627"/>
      <c r="AB7627"/>
      <c r="AC7627"/>
    </row>
    <row r="7628" spans="11:29" x14ac:dyDescent="0.45">
      <c r="K7628"/>
      <c r="S7628"/>
      <c r="T7628"/>
      <c r="U7628"/>
      <c r="V7628"/>
      <c r="W7628"/>
      <c r="X7628"/>
      <c r="Y7628"/>
      <c r="Z7628"/>
      <c r="AA7628"/>
      <c r="AB7628"/>
      <c r="AC7628"/>
    </row>
    <row r="7629" spans="11:29" x14ac:dyDescent="0.45">
      <c r="K7629"/>
      <c r="S7629"/>
      <c r="T7629"/>
      <c r="U7629"/>
      <c r="V7629"/>
      <c r="W7629"/>
      <c r="X7629"/>
      <c r="Y7629"/>
      <c r="Z7629"/>
      <c r="AA7629"/>
      <c r="AB7629"/>
      <c r="AC7629"/>
    </row>
    <row r="7630" spans="11:29" x14ac:dyDescent="0.45">
      <c r="K7630"/>
      <c r="S7630"/>
      <c r="T7630"/>
      <c r="U7630"/>
      <c r="V7630"/>
      <c r="W7630"/>
      <c r="X7630"/>
      <c r="Y7630"/>
      <c r="Z7630"/>
      <c r="AA7630"/>
      <c r="AB7630"/>
      <c r="AC7630"/>
    </row>
    <row r="7631" spans="11:29" x14ac:dyDescent="0.45">
      <c r="K7631"/>
      <c r="S7631"/>
      <c r="T7631"/>
      <c r="U7631"/>
      <c r="V7631"/>
      <c r="W7631"/>
      <c r="X7631"/>
      <c r="Y7631"/>
      <c r="Z7631"/>
      <c r="AA7631"/>
      <c r="AB7631"/>
      <c r="AC7631"/>
    </row>
    <row r="7632" spans="11:29" x14ac:dyDescent="0.45">
      <c r="K7632"/>
      <c r="S7632"/>
      <c r="T7632"/>
      <c r="U7632"/>
      <c r="V7632"/>
      <c r="W7632"/>
      <c r="X7632"/>
      <c r="Y7632"/>
      <c r="Z7632"/>
      <c r="AA7632"/>
      <c r="AB7632"/>
      <c r="AC7632"/>
    </row>
    <row r="7633" spans="11:29" x14ac:dyDescent="0.45">
      <c r="K7633"/>
      <c r="S7633"/>
      <c r="T7633"/>
      <c r="U7633"/>
      <c r="V7633"/>
      <c r="W7633"/>
      <c r="X7633"/>
      <c r="Y7633"/>
      <c r="Z7633"/>
      <c r="AA7633"/>
      <c r="AB7633"/>
      <c r="AC7633"/>
    </row>
    <row r="7634" spans="11:29" x14ac:dyDescent="0.45">
      <c r="K7634"/>
      <c r="S7634"/>
      <c r="T7634"/>
      <c r="U7634"/>
      <c r="V7634"/>
      <c r="W7634"/>
      <c r="X7634"/>
      <c r="Y7634"/>
      <c r="Z7634"/>
      <c r="AA7634"/>
      <c r="AB7634"/>
      <c r="AC7634"/>
    </row>
    <row r="7635" spans="11:29" x14ac:dyDescent="0.45">
      <c r="K7635"/>
      <c r="S7635"/>
      <c r="T7635"/>
      <c r="U7635"/>
      <c r="V7635"/>
      <c r="W7635"/>
      <c r="X7635"/>
      <c r="Y7635"/>
      <c r="Z7635"/>
      <c r="AA7635"/>
      <c r="AB7635"/>
      <c r="AC7635"/>
    </row>
    <row r="7636" spans="11:29" x14ac:dyDescent="0.45">
      <c r="K7636"/>
      <c r="S7636"/>
      <c r="T7636"/>
      <c r="U7636"/>
      <c r="V7636"/>
      <c r="W7636"/>
      <c r="X7636"/>
      <c r="Y7636"/>
      <c r="Z7636"/>
      <c r="AA7636"/>
      <c r="AB7636"/>
      <c r="AC7636"/>
    </row>
    <row r="7637" spans="11:29" x14ac:dyDescent="0.45">
      <c r="K7637"/>
      <c r="S7637"/>
      <c r="T7637"/>
      <c r="U7637"/>
      <c r="V7637"/>
      <c r="W7637"/>
      <c r="X7637"/>
      <c r="Y7637"/>
      <c r="Z7637"/>
      <c r="AA7637"/>
      <c r="AB7637"/>
      <c r="AC7637"/>
    </row>
    <row r="7638" spans="11:29" x14ac:dyDescent="0.45">
      <c r="K7638"/>
      <c r="S7638"/>
      <c r="T7638"/>
      <c r="U7638"/>
      <c r="V7638"/>
      <c r="W7638"/>
      <c r="X7638"/>
      <c r="Y7638"/>
      <c r="Z7638"/>
      <c r="AA7638"/>
      <c r="AB7638"/>
      <c r="AC7638"/>
    </row>
    <row r="7639" spans="11:29" x14ac:dyDescent="0.45">
      <c r="K7639"/>
      <c r="S7639"/>
      <c r="T7639"/>
      <c r="U7639"/>
      <c r="V7639"/>
      <c r="W7639"/>
      <c r="X7639"/>
      <c r="Y7639"/>
      <c r="Z7639"/>
      <c r="AA7639"/>
      <c r="AB7639"/>
      <c r="AC7639"/>
    </row>
    <row r="7640" spans="11:29" x14ac:dyDescent="0.45">
      <c r="K7640"/>
      <c r="S7640"/>
      <c r="T7640"/>
      <c r="U7640"/>
      <c r="V7640"/>
      <c r="W7640"/>
      <c r="X7640"/>
      <c r="Y7640"/>
      <c r="Z7640"/>
      <c r="AA7640"/>
      <c r="AB7640"/>
      <c r="AC7640"/>
    </row>
    <row r="7641" spans="11:29" x14ac:dyDescent="0.45">
      <c r="K7641"/>
      <c r="S7641"/>
      <c r="T7641"/>
      <c r="U7641"/>
      <c r="V7641"/>
      <c r="W7641"/>
      <c r="X7641"/>
      <c r="Y7641"/>
      <c r="Z7641"/>
      <c r="AA7641"/>
      <c r="AB7641"/>
      <c r="AC7641"/>
    </row>
    <row r="7642" spans="11:29" x14ac:dyDescent="0.45">
      <c r="K7642"/>
      <c r="S7642"/>
      <c r="T7642"/>
      <c r="U7642"/>
      <c r="V7642"/>
      <c r="W7642"/>
      <c r="X7642"/>
      <c r="Y7642"/>
      <c r="Z7642"/>
      <c r="AA7642"/>
      <c r="AB7642"/>
      <c r="AC7642"/>
    </row>
    <row r="7643" spans="11:29" x14ac:dyDescent="0.45">
      <c r="K7643"/>
      <c r="S7643"/>
      <c r="T7643"/>
      <c r="U7643"/>
      <c r="V7643"/>
      <c r="W7643"/>
      <c r="X7643"/>
      <c r="Y7643"/>
      <c r="Z7643"/>
      <c r="AA7643"/>
      <c r="AB7643"/>
      <c r="AC7643"/>
    </row>
    <row r="7644" spans="11:29" x14ac:dyDescent="0.45">
      <c r="K7644"/>
      <c r="S7644"/>
      <c r="T7644"/>
      <c r="U7644"/>
      <c r="V7644"/>
      <c r="W7644"/>
      <c r="X7644"/>
      <c r="Y7644"/>
      <c r="Z7644"/>
      <c r="AA7644"/>
      <c r="AB7644"/>
      <c r="AC7644"/>
    </row>
    <row r="7645" spans="11:29" x14ac:dyDescent="0.45">
      <c r="K7645"/>
      <c r="S7645"/>
      <c r="T7645"/>
      <c r="U7645"/>
      <c r="V7645"/>
      <c r="W7645"/>
      <c r="X7645"/>
      <c r="Y7645"/>
      <c r="Z7645"/>
      <c r="AA7645"/>
      <c r="AB7645"/>
      <c r="AC7645"/>
    </row>
    <row r="7646" spans="11:29" x14ac:dyDescent="0.45">
      <c r="K7646"/>
      <c r="S7646"/>
      <c r="T7646"/>
      <c r="U7646"/>
      <c r="V7646"/>
      <c r="W7646"/>
      <c r="X7646"/>
      <c r="Y7646"/>
      <c r="Z7646"/>
      <c r="AA7646"/>
      <c r="AB7646"/>
      <c r="AC7646"/>
    </row>
    <row r="7647" spans="11:29" x14ac:dyDescent="0.45">
      <c r="K7647"/>
      <c r="S7647"/>
      <c r="T7647"/>
      <c r="U7647"/>
      <c r="V7647"/>
      <c r="W7647"/>
      <c r="X7647"/>
      <c r="Y7647"/>
      <c r="Z7647"/>
      <c r="AA7647"/>
      <c r="AB7647"/>
      <c r="AC7647"/>
    </row>
    <row r="7648" spans="11:29" x14ac:dyDescent="0.45">
      <c r="K7648"/>
      <c r="S7648"/>
      <c r="T7648"/>
      <c r="U7648"/>
      <c r="V7648"/>
      <c r="W7648"/>
      <c r="X7648"/>
      <c r="Y7648"/>
      <c r="Z7648"/>
      <c r="AA7648"/>
      <c r="AB7648"/>
      <c r="AC7648"/>
    </row>
    <row r="7649" spans="11:29" x14ac:dyDescent="0.45">
      <c r="K7649"/>
      <c r="S7649"/>
      <c r="T7649"/>
      <c r="U7649"/>
      <c r="V7649"/>
      <c r="W7649"/>
      <c r="X7649"/>
      <c r="Y7649"/>
      <c r="Z7649"/>
      <c r="AA7649"/>
      <c r="AB7649"/>
      <c r="AC7649"/>
    </row>
    <row r="7650" spans="11:29" x14ac:dyDescent="0.45">
      <c r="K7650"/>
      <c r="S7650"/>
      <c r="T7650"/>
      <c r="U7650"/>
      <c r="V7650"/>
      <c r="W7650"/>
      <c r="X7650"/>
      <c r="Y7650"/>
      <c r="Z7650"/>
      <c r="AA7650"/>
      <c r="AB7650"/>
      <c r="AC7650"/>
    </row>
    <row r="7651" spans="11:29" x14ac:dyDescent="0.45">
      <c r="K7651"/>
      <c r="S7651"/>
      <c r="T7651"/>
      <c r="U7651"/>
      <c r="V7651"/>
      <c r="W7651"/>
      <c r="X7651"/>
      <c r="Y7651"/>
      <c r="Z7651"/>
      <c r="AA7651"/>
      <c r="AB7651"/>
      <c r="AC7651"/>
    </row>
    <row r="7652" spans="11:29" x14ac:dyDescent="0.45">
      <c r="K7652"/>
      <c r="S7652"/>
      <c r="T7652"/>
      <c r="U7652"/>
      <c r="V7652"/>
      <c r="W7652"/>
      <c r="X7652"/>
      <c r="Y7652"/>
      <c r="Z7652"/>
      <c r="AA7652"/>
      <c r="AB7652"/>
      <c r="AC7652"/>
    </row>
    <row r="7653" spans="11:29" x14ac:dyDescent="0.45">
      <c r="K7653"/>
      <c r="S7653"/>
      <c r="T7653"/>
      <c r="U7653"/>
      <c r="V7653"/>
      <c r="W7653"/>
      <c r="X7653"/>
      <c r="Y7653"/>
      <c r="Z7653"/>
      <c r="AA7653"/>
      <c r="AB7653"/>
      <c r="AC7653"/>
    </row>
    <row r="7654" spans="11:29" x14ac:dyDescent="0.45">
      <c r="K7654"/>
      <c r="S7654"/>
      <c r="T7654"/>
      <c r="U7654"/>
      <c r="V7654"/>
      <c r="W7654"/>
      <c r="X7654"/>
      <c r="Y7654"/>
      <c r="Z7654"/>
      <c r="AA7654"/>
      <c r="AB7654"/>
      <c r="AC7654"/>
    </row>
    <row r="7655" spans="11:29" x14ac:dyDescent="0.45">
      <c r="K7655"/>
      <c r="S7655"/>
      <c r="T7655"/>
      <c r="U7655"/>
      <c r="V7655"/>
      <c r="W7655"/>
      <c r="X7655"/>
      <c r="Y7655"/>
      <c r="Z7655"/>
      <c r="AA7655"/>
      <c r="AB7655"/>
      <c r="AC7655"/>
    </row>
    <row r="7656" spans="11:29" x14ac:dyDescent="0.45">
      <c r="K7656"/>
      <c r="S7656"/>
      <c r="T7656"/>
      <c r="U7656"/>
      <c r="V7656"/>
      <c r="W7656"/>
      <c r="X7656"/>
      <c r="Y7656"/>
      <c r="Z7656"/>
      <c r="AA7656"/>
      <c r="AB7656"/>
      <c r="AC7656"/>
    </row>
    <row r="7657" spans="11:29" x14ac:dyDescent="0.45">
      <c r="K7657"/>
      <c r="S7657"/>
      <c r="T7657"/>
      <c r="U7657"/>
      <c r="V7657"/>
      <c r="W7657"/>
      <c r="X7657"/>
      <c r="Y7657"/>
      <c r="Z7657"/>
      <c r="AA7657"/>
      <c r="AB7657"/>
      <c r="AC7657"/>
    </row>
    <row r="7658" spans="11:29" x14ac:dyDescent="0.45">
      <c r="K7658"/>
      <c r="S7658"/>
      <c r="T7658"/>
      <c r="U7658"/>
      <c r="V7658"/>
      <c r="W7658"/>
      <c r="X7658"/>
      <c r="Y7658"/>
      <c r="Z7658"/>
      <c r="AA7658"/>
      <c r="AB7658"/>
      <c r="AC7658"/>
    </row>
    <row r="7659" spans="11:29" x14ac:dyDescent="0.45">
      <c r="K7659"/>
      <c r="S7659"/>
      <c r="T7659"/>
      <c r="U7659"/>
      <c r="V7659"/>
      <c r="W7659"/>
      <c r="X7659"/>
      <c r="Y7659"/>
      <c r="Z7659"/>
      <c r="AA7659"/>
      <c r="AB7659"/>
      <c r="AC7659"/>
    </row>
    <row r="7660" spans="11:29" x14ac:dyDescent="0.45">
      <c r="K7660"/>
      <c r="S7660"/>
      <c r="T7660"/>
      <c r="U7660"/>
      <c r="V7660"/>
      <c r="W7660"/>
      <c r="X7660"/>
      <c r="Y7660"/>
      <c r="Z7660"/>
      <c r="AA7660"/>
      <c r="AB7660"/>
      <c r="AC7660"/>
    </row>
    <row r="7661" spans="11:29" x14ac:dyDescent="0.45">
      <c r="K7661"/>
      <c r="S7661"/>
      <c r="T7661"/>
      <c r="U7661"/>
      <c r="V7661"/>
      <c r="W7661"/>
      <c r="X7661"/>
      <c r="Y7661"/>
      <c r="Z7661"/>
      <c r="AA7661"/>
      <c r="AB7661"/>
      <c r="AC7661"/>
    </row>
    <row r="7662" spans="11:29" x14ac:dyDescent="0.45">
      <c r="K7662"/>
      <c r="S7662"/>
      <c r="T7662"/>
      <c r="U7662"/>
      <c r="V7662"/>
      <c r="W7662"/>
      <c r="X7662"/>
      <c r="Y7662"/>
      <c r="Z7662"/>
      <c r="AA7662"/>
      <c r="AB7662"/>
      <c r="AC7662"/>
    </row>
    <row r="7663" spans="11:29" x14ac:dyDescent="0.45">
      <c r="K7663"/>
      <c r="S7663"/>
      <c r="T7663"/>
      <c r="U7663"/>
      <c r="V7663"/>
      <c r="W7663"/>
      <c r="X7663"/>
      <c r="Y7663"/>
      <c r="Z7663"/>
      <c r="AA7663"/>
      <c r="AB7663"/>
      <c r="AC7663"/>
    </row>
    <row r="7664" spans="11:29" x14ac:dyDescent="0.45">
      <c r="K7664"/>
      <c r="S7664"/>
      <c r="T7664"/>
      <c r="U7664"/>
      <c r="V7664"/>
      <c r="W7664"/>
      <c r="X7664"/>
      <c r="Y7664"/>
      <c r="Z7664"/>
      <c r="AA7664"/>
      <c r="AB7664"/>
      <c r="AC7664"/>
    </row>
    <row r="7665" spans="11:29" x14ac:dyDescent="0.45">
      <c r="K7665"/>
      <c r="S7665"/>
      <c r="T7665"/>
      <c r="U7665"/>
      <c r="V7665"/>
      <c r="W7665"/>
      <c r="X7665"/>
      <c r="Y7665"/>
      <c r="Z7665"/>
      <c r="AA7665"/>
      <c r="AB7665"/>
      <c r="AC7665"/>
    </row>
    <row r="7666" spans="11:29" x14ac:dyDescent="0.45">
      <c r="K7666"/>
      <c r="S7666"/>
      <c r="T7666"/>
      <c r="U7666"/>
      <c r="V7666"/>
      <c r="W7666"/>
      <c r="X7666"/>
      <c r="Y7666"/>
      <c r="Z7666"/>
      <c r="AA7666"/>
      <c r="AB7666"/>
      <c r="AC7666"/>
    </row>
    <row r="7667" spans="11:29" x14ac:dyDescent="0.45">
      <c r="K7667"/>
      <c r="S7667"/>
      <c r="T7667"/>
      <c r="U7667"/>
      <c r="V7667"/>
      <c r="W7667"/>
      <c r="X7667"/>
      <c r="Y7667"/>
      <c r="Z7667"/>
      <c r="AA7667"/>
      <c r="AB7667"/>
      <c r="AC7667"/>
    </row>
    <row r="7668" spans="11:29" x14ac:dyDescent="0.45">
      <c r="K7668"/>
      <c r="S7668"/>
      <c r="T7668"/>
      <c r="U7668"/>
      <c r="V7668"/>
      <c r="W7668"/>
      <c r="X7668"/>
      <c r="Y7668"/>
      <c r="Z7668"/>
      <c r="AA7668"/>
      <c r="AB7668"/>
      <c r="AC7668"/>
    </row>
    <row r="7669" spans="11:29" x14ac:dyDescent="0.45">
      <c r="K7669"/>
      <c r="S7669"/>
      <c r="T7669"/>
      <c r="U7669"/>
      <c r="V7669"/>
      <c r="W7669"/>
      <c r="X7669"/>
      <c r="Y7669"/>
      <c r="Z7669"/>
      <c r="AA7669"/>
      <c r="AB7669"/>
      <c r="AC7669"/>
    </row>
    <row r="7670" spans="11:29" x14ac:dyDescent="0.45">
      <c r="K7670"/>
      <c r="S7670"/>
      <c r="T7670"/>
      <c r="U7670"/>
      <c r="V7670"/>
      <c r="W7670"/>
      <c r="X7670"/>
      <c r="Y7670"/>
      <c r="Z7670"/>
      <c r="AA7670"/>
      <c r="AB7670"/>
      <c r="AC7670"/>
    </row>
    <row r="7671" spans="11:29" x14ac:dyDescent="0.45">
      <c r="K7671"/>
      <c r="S7671"/>
      <c r="T7671"/>
      <c r="U7671"/>
      <c r="V7671"/>
      <c r="W7671"/>
      <c r="X7671"/>
      <c r="Y7671"/>
      <c r="Z7671"/>
      <c r="AA7671"/>
      <c r="AB7671"/>
      <c r="AC7671"/>
    </row>
    <row r="7672" spans="11:29" x14ac:dyDescent="0.45">
      <c r="K7672"/>
      <c r="S7672"/>
      <c r="T7672"/>
      <c r="U7672"/>
      <c r="V7672"/>
      <c r="W7672"/>
      <c r="X7672"/>
      <c r="Y7672"/>
      <c r="Z7672"/>
      <c r="AA7672"/>
      <c r="AB7672"/>
      <c r="AC7672"/>
    </row>
    <row r="7673" spans="11:29" x14ac:dyDescent="0.45">
      <c r="K7673"/>
      <c r="S7673"/>
      <c r="T7673"/>
      <c r="U7673"/>
      <c r="V7673"/>
      <c r="W7673"/>
      <c r="X7673"/>
      <c r="Y7673"/>
      <c r="Z7673"/>
      <c r="AA7673"/>
      <c r="AB7673"/>
      <c r="AC7673"/>
    </row>
    <row r="7674" spans="11:29" x14ac:dyDescent="0.45">
      <c r="K7674"/>
      <c r="S7674"/>
      <c r="T7674"/>
      <c r="U7674"/>
      <c r="V7674"/>
      <c r="W7674"/>
      <c r="X7674"/>
      <c r="Y7674"/>
      <c r="Z7674"/>
      <c r="AA7674"/>
      <c r="AB7674"/>
      <c r="AC7674"/>
    </row>
    <row r="7675" spans="11:29" x14ac:dyDescent="0.45">
      <c r="K7675"/>
      <c r="S7675"/>
      <c r="T7675"/>
      <c r="U7675"/>
      <c r="V7675"/>
      <c r="W7675"/>
      <c r="X7675"/>
      <c r="Y7675"/>
      <c r="Z7675"/>
      <c r="AA7675"/>
      <c r="AB7675"/>
      <c r="AC7675"/>
    </row>
    <row r="7676" spans="11:29" x14ac:dyDescent="0.45">
      <c r="K7676"/>
      <c r="S7676"/>
      <c r="T7676"/>
      <c r="U7676"/>
      <c r="V7676"/>
      <c r="W7676"/>
      <c r="X7676"/>
      <c r="Y7676"/>
      <c r="Z7676"/>
      <c r="AA7676"/>
      <c r="AB7676"/>
      <c r="AC7676"/>
    </row>
    <row r="7677" spans="11:29" x14ac:dyDescent="0.45">
      <c r="K7677"/>
      <c r="S7677"/>
      <c r="T7677"/>
      <c r="U7677"/>
      <c r="V7677"/>
      <c r="W7677"/>
      <c r="X7677"/>
      <c r="Y7677"/>
      <c r="Z7677"/>
      <c r="AA7677"/>
      <c r="AB7677"/>
      <c r="AC7677"/>
    </row>
    <row r="7678" spans="11:29" x14ac:dyDescent="0.45">
      <c r="K7678"/>
      <c r="S7678"/>
      <c r="T7678"/>
      <c r="U7678"/>
      <c r="V7678"/>
      <c r="W7678"/>
      <c r="X7678"/>
      <c r="Y7678"/>
      <c r="Z7678"/>
      <c r="AA7678"/>
      <c r="AB7678"/>
      <c r="AC7678"/>
    </row>
    <row r="7679" spans="11:29" x14ac:dyDescent="0.45">
      <c r="K7679"/>
      <c r="S7679"/>
      <c r="T7679"/>
      <c r="U7679"/>
      <c r="V7679"/>
      <c r="W7679"/>
      <c r="X7679"/>
      <c r="Y7679"/>
      <c r="Z7679"/>
      <c r="AA7679"/>
      <c r="AB7679"/>
      <c r="AC7679"/>
    </row>
    <row r="7680" spans="11:29" x14ac:dyDescent="0.45">
      <c r="K7680"/>
      <c r="S7680"/>
      <c r="T7680"/>
      <c r="U7680"/>
      <c r="V7680"/>
      <c r="W7680"/>
      <c r="X7680"/>
      <c r="Y7680"/>
      <c r="Z7680"/>
      <c r="AA7680"/>
      <c r="AB7680"/>
      <c r="AC7680"/>
    </row>
    <row r="7681" spans="11:29" x14ac:dyDescent="0.45">
      <c r="K7681"/>
      <c r="S7681"/>
      <c r="T7681"/>
      <c r="U7681"/>
      <c r="V7681"/>
      <c r="W7681"/>
      <c r="X7681"/>
      <c r="Y7681"/>
      <c r="Z7681"/>
      <c r="AA7681"/>
      <c r="AB7681"/>
      <c r="AC7681"/>
    </row>
    <row r="7682" spans="11:29" x14ac:dyDescent="0.45">
      <c r="K7682"/>
      <c r="S7682"/>
      <c r="T7682"/>
      <c r="U7682"/>
      <c r="V7682"/>
      <c r="W7682"/>
      <c r="X7682"/>
      <c r="Y7682"/>
      <c r="Z7682"/>
      <c r="AA7682"/>
      <c r="AB7682"/>
      <c r="AC7682"/>
    </row>
    <row r="7683" spans="11:29" x14ac:dyDescent="0.45">
      <c r="K7683"/>
      <c r="S7683"/>
      <c r="T7683"/>
      <c r="U7683"/>
      <c r="V7683"/>
      <c r="W7683"/>
      <c r="X7683"/>
      <c r="Y7683"/>
      <c r="Z7683"/>
      <c r="AA7683"/>
      <c r="AB7683"/>
      <c r="AC7683"/>
    </row>
    <row r="7684" spans="11:29" x14ac:dyDescent="0.45">
      <c r="K7684"/>
      <c r="S7684"/>
      <c r="T7684"/>
      <c r="U7684"/>
      <c r="V7684"/>
      <c r="W7684"/>
      <c r="X7684"/>
      <c r="Y7684"/>
      <c r="Z7684"/>
      <c r="AA7684"/>
      <c r="AB7684"/>
      <c r="AC7684"/>
    </row>
    <row r="7685" spans="11:29" x14ac:dyDescent="0.45">
      <c r="K7685"/>
      <c r="S7685"/>
      <c r="T7685"/>
      <c r="U7685"/>
      <c r="V7685"/>
      <c r="W7685"/>
      <c r="X7685"/>
      <c r="Y7685"/>
      <c r="Z7685"/>
      <c r="AA7685"/>
      <c r="AB7685"/>
      <c r="AC7685"/>
    </row>
    <row r="7686" spans="11:29" x14ac:dyDescent="0.45">
      <c r="K7686"/>
      <c r="S7686"/>
      <c r="T7686"/>
      <c r="U7686"/>
      <c r="V7686"/>
      <c r="W7686"/>
      <c r="X7686"/>
      <c r="Y7686"/>
      <c r="Z7686"/>
      <c r="AA7686"/>
      <c r="AB7686"/>
      <c r="AC7686"/>
    </row>
    <row r="7687" spans="11:29" x14ac:dyDescent="0.45">
      <c r="K7687"/>
      <c r="S7687"/>
      <c r="T7687"/>
      <c r="U7687"/>
      <c r="V7687"/>
      <c r="W7687"/>
      <c r="X7687"/>
      <c r="Y7687"/>
      <c r="Z7687"/>
      <c r="AA7687"/>
      <c r="AB7687"/>
      <c r="AC7687"/>
    </row>
    <row r="7688" spans="11:29" x14ac:dyDescent="0.45">
      <c r="K7688"/>
      <c r="S7688"/>
      <c r="T7688"/>
      <c r="U7688"/>
      <c r="V7688"/>
      <c r="W7688"/>
      <c r="X7688"/>
      <c r="Y7688"/>
      <c r="Z7688"/>
      <c r="AA7688"/>
      <c r="AB7688"/>
      <c r="AC7688"/>
    </row>
    <row r="7689" spans="11:29" x14ac:dyDescent="0.45">
      <c r="K7689"/>
      <c r="S7689"/>
      <c r="T7689"/>
      <c r="U7689"/>
      <c r="V7689"/>
      <c r="W7689"/>
      <c r="X7689"/>
      <c r="Y7689"/>
      <c r="Z7689"/>
      <c r="AA7689"/>
      <c r="AB7689"/>
      <c r="AC7689"/>
    </row>
    <row r="7690" spans="11:29" x14ac:dyDescent="0.45">
      <c r="K7690"/>
      <c r="S7690"/>
      <c r="T7690"/>
      <c r="U7690"/>
      <c r="V7690"/>
      <c r="W7690"/>
      <c r="X7690"/>
      <c r="Y7690"/>
      <c r="Z7690"/>
      <c r="AA7690"/>
      <c r="AB7690"/>
      <c r="AC7690"/>
    </row>
    <row r="7691" spans="11:29" x14ac:dyDescent="0.45">
      <c r="K7691"/>
      <c r="S7691"/>
      <c r="T7691"/>
      <c r="U7691"/>
      <c r="V7691"/>
      <c r="W7691"/>
      <c r="X7691"/>
      <c r="Y7691"/>
      <c r="Z7691"/>
      <c r="AA7691"/>
      <c r="AB7691"/>
      <c r="AC7691"/>
    </row>
    <row r="7692" spans="11:29" x14ac:dyDescent="0.45">
      <c r="K7692"/>
      <c r="S7692"/>
      <c r="T7692"/>
      <c r="U7692"/>
      <c r="V7692"/>
      <c r="W7692"/>
      <c r="X7692"/>
      <c r="Y7692"/>
      <c r="Z7692"/>
      <c r="AA7692"/>
      <c r="AB7692"/>
      <c r="AC7692"/>
    </row>
    <row r="7693" spans="11:29" x14ac:dyDescent="0.45">
      <c r="K7693"/>
      <c r="S7693"/>
      <c r="T7693"/>
      <c r="U7693"/>
      <c r="V7693"/>
      <c r="W7693"/>
      <c r="X7693"/>
      <c r="Y7693"/>
      <c r="Z7693"/>
      <c r="AA7693"/>
      <c r="AB7693"/>
      <c r="AC7693"/>
    </row>
    <row r="7694" spans="11:29" x14ac:dyDescent="0.45">
      <c r="K7694"/>
      <c r="S7694"/>
      <c r="T7694"/>
      <c r="U7694"/>
      <c r="V7694"/>
      <c r="W7694"/>
      <c r="X7694"/>
      <c r="Y7694"/>
      <c r="Z7694"/>
      <c r="AA7694"/>
      <c r="AB7694"/>
      <c r="AC7694"/>
    </row>
    <row r="7695" spans="11:29" x14ac:dyDescent="0.45">
      <c r="K7695"/>
      <c r="S7695"/>
      <c r="T7695"/>
      <c r="U7695"/>
      <c r="V7695"/>
      <c r="W7695"/>
      <c r="X7695"/>
      <c r="Y7695"/>
      <c r="Z7695"/>
      <c r="AA7695"/>
      <c r="AB7695"/>
      <c r="AC7695"/>
    </row>
    <row r="7696" spans="11:29" x14ac:dyDescent="0.45">
      <c r="K7696"/>
      <c r="S7696"/>
      <c r="T7696"/>
      <c r="U7696"/>
      <c r="V7696"/>
      <c r="W7696"/>
      <c r="X7696"/>
      <c r="Y7696"/>
      <c r="Z7696"/>
      <c r="AA7696"/>
      <c r="AB7696"/>
      <c r="AC7696"/>
    </row>
    <row r="7697" spans="11:29" x14ac:dyDescent="0.45">
      <c r="K7697"/>
      <c r="S7697"/>
      <c r="T7697"/>
      <c r="U7697"/>
      <c r="V7697"/>
      <c r="W7697"/>
      <c r="X7697"/>
      <c r="Y7697"/>
      <c r="Z7697"/>
      <c r="AA7697"/>
      <c r="AB7697"/>
      <c r="AC7697"/>
    </row>
    <row r="7698" spans="11:29" x14ac:dyDescent="0.45">
      <c r="K7698"/>
      <c r="S7698"/>
      <c r="T7698"/>
      <c r="U7698"/>
      <c r="V7698"/>
      <c r="W7698"/>
      <c r="X7698"/>
      <c r="Y7698"/>
      <c r="Z7698"/>
      <c r="AA7698"/>
      <c r="AB7698"/>
      <c r="AC7698"/>
    </row>
    <row r="7699" spans="11:29" x14ac:dyDescent="0.45">
      <c r="K7699"/>
      <c r="S7699"/>
      <c r="T7699"/>
      <c r="U7699"/>
      <c r="V7699"/>
      <c r="W7699"/>
      <c r="X7699"/>
      <c r="Y7699"/>
      <c r="Z7699"/>
      <c r="AA7699"/>
      <c r="AB7699"/>
      <c r="AC7699"/>
    </row>
    <row r="7700" spans="11:29" x14ac:dyDescent="0.45">
      <c r="K7700"/>
      <c r="S7700"/>
      <c r="T7700"/>
      <c r="U7700"/>
      <c r="V7700"/>
      <c r="W7700"/>
      <c r="X7700"/>
      <c r="Y7700"/>
      <c r="Z7700"/>
      <c r="AA7700"/>
      <c r="AB7700"/>
      <c r="AC7700"/>
    </row>
    <row r="7701" spans="11:29" x14ac:dyDescent="0.45">
      <c r="K7701"/>
      <c r="S7701"/>
      <c r="T7701"/>
      <c r="U7701"/>
      <c r="V7701"/>
      <c r="W7701"/>
      <c r="X7701"/>
      <c r="Y7701"/>
      <c r="Z7701"/>
      <c r="AA7701"/>
      <c r="AB7701"/>
      <c r="AC7701"/>
    </row>
    <row r="7702" spans="11:29" x14ac:dyDescent="0.45">
      <c r="K7702"/>
      <c r="S7702"/>
      <c r="T7702"/>
      <c r="U7702"/>
      <c r="V7702"/>
      <c r="W7702"/>
      <c r="X7702"/>
      <c r="Y7702"/>
      <c r="Z7702"/>
      <c r="AA7702"/>
      <c r="AB7702"/>
      <c r="AC7702"/>
    </row>
    <row r="7703" spans="11:29" x14ac:dyDescent="0.45">
      <c r="K7703"/>
      <c r="S7703"/>
      <c r="T7703"/>
      <c r="U7703"/>
      <c r="V7703"/>
      <c r="W7703"/>
      <c r="X7703"/>
      <c r="Y7703"/>
      <c r="Z7703"/>
      <c r="AA7703"/>
      <c r="AB7703"/>
      <c r="AC7703"/>
    </row>
    <row r="7704" spans="11:29" x14ac:dyDescent="0.45">
      <c r="K7704"/>
      <c r="S7704"/>
      <c r="T7704"/>
      <c r="U7704"/>
      <c r="V7704"/>
      <c r="W7704"/>
      <c r="X7704"/>
      <c r="Y7704"/>
      <c r="Z7704"/>
      <c r="AA7704"/>
      <c r="AB7704"/>
      <c r="AC7704"/>
    </row>
    <row r="7705" spans="11:29" x14ac:dyDescent="0.45">
      <c r="K7705"/>
      <c r="S7705"/>
      <c r="T7705"/>
      <c r="U7705"/>
      <c r="V7705"/>
      <c r="W7705"/>
      <c r="X7705"/>
      <c r="Y7705"/>
      <c r="Z7705"/>
      <c r="AA7705"/>
      <c r="AB7705"/>
      <c r="AC7705"/>
    </row>
    <row r="7706" spans="11:29" x14ac:dyDescent="0.45">
      <c r="K7706"/>
      <c r="S7706"/>
      <c r="T7706"/>
      <c r="U7706"/>
      <c r="V7706"/>
      <c r="W7706"/>
      <c r="X7706"/>
      <c r="Y7706"/>
      <c r="Z7706"/>
      <c r="AA7706"/>
      <c r="AB7706"/>
      <c r="AC7706"/>
    </row>
    <row r="7707" spans="11:29" x14ac:dyDescent="0.45">
      <c r="K7707"/>
      <c r="S7707"/>
      <c r="T7707"/>
      <c r="U7707"/>
      <c r="V7707"/>
      <c r="W7707"/>
      <c r="X7707"/>
      <c r="Y7707"/>
      <c r="Z7707"/>
      <c r="AA7707"/>
      <c r="AB7707"/>
      <c r="AC7707"/>
    </row>
    <row r="7708" spans="11:29" x14ac:dyDescent="0.45">
      <c r="K7708"/>
      <c r="S7708"/>
      <c r="T7708"/>
      <c r="U7708"/>
      <c r="V7708"/>
      <c r="W7708"/>
      <c r="X7708"/>
      <c r="Y7708"/>
      <c r="Z7708"/>
      <c r="AA7708"/>
      <c r="AB7708"/>
      <c r="AC7708"/>
    </row>
    <row r="7709" spans="11:29" x14ac:dyDescent="0.45">
      <c r="K7709"/>
      <c r="S7709"/>
      <c r="T7709"/>
      <c r="U7709"/>
      <c r="V7709"/>
      <c r="W7709"/>
      <c r="X7709"/>
      <c r="Y7709"/>
      <c r="Z7709"/>
      <c r="AA7709"/>
      <c r="AB7709"/>
      <c r="AC7709"/>
    </row>
    <row r="7710" spans="11:29" x14ac:dyDescent="0.45">
      <c r="K7710"/>
      <c r="S7710"/>
      <c r="T7710"/>
      <c r="U7710"/>
      <c r="V7710"/>
      <c r="W7710"/>
      <c r="X7710"/>
      <c r="Y7710"/>
      <c r="Z7710"/>
      <c r="AA7710"/>
      <c r="AB7710"/>
      <c r="AC7710"/>
    </row>
    <row r="7711" spans="11:29" x14ac:dyDescent="0.45">
      <c r="K7711"/>
      <c r="S7711"/>
      <c r="T7711"/>
      <c r="U7711"/>
      <c r="V7711"/>
      <c r="W7711"/>
      <c r="X7711"/>
      <c r="Y7711"/>
      <c r="Z7711"/>
      <c r="AA7711"/>
      <c r="AB7711"/>
      <c r="AC7711"/>
    </row>
    <row r="7712" spans="11:29" x14ac:dyDescent="0.45">
      <c r="K7712"/>
      <c r="S7712"/>
      <c r="T7712"/>
      <c r="U7712"/>
      <c r="V7712"/>
      <c r="W7712"/>
      <c r="X7712"/>
      <c r="Y7712"/>
      <c r="Z7712"/>
      <c r="AA7712"/>
      <c r="AB7712"/>
      <c r="AC7712"/>
    </row>
    <row r="7713" spans="11:29" x14ac:dyDescent="0.45">
      <c r="K7713"/>
      <c r="S7713"/>
      <c r="T7713"/>
      <c r="U7713"/>
      <c r="V7713"/>
      <c r="W7713"/>
      <c r="X7713"/>
      <c r="Y7713"/>
      <c r="Z7713"/>
      <c r="AA7713"/>
      <c r="AB7713"/>
      <c r="AC7713"/>
    </row>
    <row r="7714" spans="11:29" x14ac:dyDescent="0.45">
      <c r="K7714"/>
      <c r="S7714"/>
      <c r="T7714"/>
      <c r="U7714"/>
      <c r="V7714"/>
      <c r="W7714"/>
      <c r="X7714"/>
      <c r="Y7714"/>
      <c r="Z7714"/>
      <c r="AA7714"/>
      <c r="AB7714"/>
      <c r="AC7714"/>
    </row>
    <row r="7715" spans="11:29" x14ac:dyDescent="0.45">
      <c r="K7715"/>
      <c r="S7715"/>
      <c r="T7715"/>
      <c r="U7715"/>
      <c r="V7715"/>
      <c r="W7715"/>
      <c r="X7715"/>
      <c r="Y7715"/>
      <c r="Z7715"/>
      <c r="AA7715"/>
      <c r="AB7715"/>
      <c r="AC7715"/>
    </row>
    <row r="7716" spans="11:29" x14ac:dyDescent="0.45">
      <c r="K7716"/>
      <c r="S7716"/>
      <c r="T7716"/>
      <c r="U7716"/>
      <c r="V7716"/>
      <c r="W7716"/>
      <c r="X7716"/>
      <c r="Y7716"/>
      <c r="Z7716"/>
      <c r="AA7716"/>
      <c r="AB7716"/>
      <c r="AC7716"/>
    </row>
    <row r="7717" spans="11:29" x14ac:dyDescent="0.45">
      <c r="K7717"/>
      <c r="S7717"/>
      <c r="T7717"/>
      <c r="U7717"/>
      <c r="V7717"/>
      <c r="W7717"/>
      <c r="X7717"/>
      <c r="Y7717"/>
      <c r="Z7717"/>
      <c r="AA7717"/>
      <c r="AB7717"/>
      <c r="AC7717"/>
    </row>
    <row r="7718" spans="11:29" x14ac:dyDescent="0.45">
      <c r="K7718"/>
      <c r="S7718"/>
      <c r="T7718"/>
      <c r="U7718"/>
      <c r="V7718"/>
      <c r="W7718"/>
      <c r="X7718"/>
      <c r="Y7718"/>
      <c r="Z7718"/>
      <c r="AA7718"/>
      <c r="AB7718"/>
      <c r="AC7718"/>
    </row>
    <row r="7719" spans="11:29" x14ac:dyDescent="0.45">
      <c r="K7719"/>
      <c r="S7719"/>
      <c r="T7719"/>
      <c r="U7719"/>
      <c r="V7719"/>
      <c r="W7719"/>
      <c r="X7719"/>
      <c r="Y7719"/>
      <c r="Z7719"/>
      <c r="AA7719"/>
      <c r="AB7719"/>
      <c r="AC7719"/>
    </row>
    <row r="7720" spans="11:29" x14ac:dyDescent="0.45">
      <c r="K7720"/>
      <c r="S7720"/>
      <c r="T7720"/>
      <c r="U7720"/>
      <c r="V7720"/>
      <c r="W7720"/>
      <c r="X7720"/>
      <c r="Y7720"/>
      <c r="Z7720"/>
      <c r="AA7720"/>
      <c r="AB7720"/>
      <c r="AC7720"/>
    </row>
    <row r="7721" spans="11:29" x14ac:dyDescent="0.45">
      <c r="K7721"/>
      <c r="S7721"/>
      <c r="T7721"/>
      <c r="U7721"/>
      <c r="V7721"/>
      <c r="W7721"/>
      <c r="X7721"/>
      <c r="Y7721"/>
      <c r="Z7721"/>
      <c r="AA7721"/>
      <c r="AB7721"/>
      <c r="AC7721"/>
    </row>
    <row r="7722" spans="11:29" x14ac:dyDescent="0.45">
      <c r="K7722"/>
      <c r="S7722"/>
      <c r="T7722"/>
      <c r="U7722"/>
      <c r="V7722"/>
      <c r="W7722"/>
      <c r="X7722"/>
      <c r="Y7722"/>
      <c r="Z7722"/>
      <c r="AA7722"/>
      <c r="AB7722"/>
      <c r="AC7722"/>
    </row>
    <row r="7723" spans="11:29" x14ac:dyDescent="0.45">
      <c r="K7723"/>
      <c r="S7723"/>
      <c r="T7723"/>
      <c r="U7723"/>
      <c r="V7723"/>
      <c r="W7723"/>
      <c r="X7723"/>
      <c r="Y7723"/>
      <c r="Z7723"/>
      <c r="AA7723"/>
      <c r="AB7723"/>
      <c r="AC7723"/>
    </row>
    <row r="7724" spans="11:29" x14ac:dyDescent="0.45">
      <c r="K7724"/>
      <c r="S7724"/>
      <c r="T7724"/>
      <c r="U7724"/>
      <c r="V7724"/>
      <c r="W7724"/>
      <c r="X7724"/>
      <c r="Y7724"/>
      <c r="Z7724"/>
      <c r="AA7724"/>
      <c r="AB7724"/>
      <c r="AC7724"/>
    </row>
    <row r="7725" spans="11:29" x14ac:dyDescent="0.45">
      <c r="K7725"/>
      <c r="S7725"/>
      <c r="T7725"/>
      <c r="U7725"/>
      <c r="V7725"/>
      <c r="W7725"/>
      <c r="X7725"/>
      <c r="Y7725"/>
      <c r="Z7725"/>
      <c r="AA7725"/>
      <c r="AB7725"/>
      <c r="AC7725"/>
    </row>
    <row r="7726" spans="11:29" x14ac:dyDescent="0.45">
      <c r="K7726"/>
      <c r="S7726"/>
      <c r="T7726"/>
      <c r="U7726"/>
      <c r="V7726"/>
      <c r="W7726"/>
      <c r="X7726"/>
      <c r="Y7726"/>
      <c r="Z7726"/>
      <c r="AA7726"/>
      <c r="AB7726"/>
      <c r="AC7726"/>
    </row>
    <row r="7727" spans="11:29" x14ac:dyDescent="0.45">
      <c r="K7727"/>
      <c r="S7727"/>
      <c r="T7727"/>
      <c r="U7727"/>
      <c r="V7727"/>
      <c r="W7727"/>
      <c r="X7727"/>
      <c r="Y7727"/>
      <c r="Z7727"/>
      <c r="AA7727"/>
      <c r="AB7727"/>
      <c r="AC7727"/>
    </row>
    <row r="7728" spans="11:29" x14ac:dyDescent="0.45">
      <c r="K7728"/>
      <c r="S7728"/>
      <c r="T7728"/>
      <c r="U7728"/>
      <c r="V7728"/>
      <c r="W7728"/>
      <c r="X7728"/>
      <c r="Y7728"/>
      <c r="Z7728"/>
      <c r="AA7728"/>
      <c r="AB7728"/>
      <c r="AC7728"/>
    </row>
    <row r="7729" spans="11:29" x14ac:dyDescent="0.45">
      <c r="K7729"/>
      <c r="S7729"/>
      <c r="T7729"/>
      <c r="U7729"/>
      <c r="V7729"/>
      <c r="W7729"/>
      <c r="X7729"/>
      <c r="Y7729"/>
      <c r="Z7729"/>
      <c r="AA7729"/>
      <c r="AB7729"/>
      <c r="AC7729"/>
    </row>
    <row r="7730" spans="11:29" x14ac:dyDescent="0.45">
      <c r="K7730"/>
      <c r="S7730"/>
      <c r="T7730"/>
      <c r="U7730"/>
      <c r="V7730"/>
      <c r="W7730"/>
      <c r="X7730"/>
      <c r="Y7730"/>
      <c r="Z7730"/>
      <c r="AA7730"/>
      <c r="AB7730"/>
      <c r="AC7730"/>
    </row>
    <row r="7731" spans="11:29" x14ac:dyDescent="0.45">
      <c r="K7731"/>
      <c r="S7731"/>
      <c r="T7731"/>
      <c r="U7731"/>
      <c r="V7731"/>
      <c r="W7731"/>
      <c r="X7731"/>
      <c r="Y7731"/>
      <c r="Z7731"/>
      <c r="AA7731"/>
      <c r="AB7731"/>
      <c r="AC7731"/>
    </row>
    <row r="7732" spans="11:29" x14ac:dyDescent="0.45">
      <c r="K7732"/>
      <c r="S7732"/>
      <c r="T7732"/>
      <c r="U7732"/>
      <c r="V7732"/>
      <c r="W7732"/>
      <c r="X7732"/>
      <c r="Y7732"/>
      <c r="Z7732"/>
      <c r="AA7732"/>
      <c r="AB7732"/>
      <c r="AC7732"/>
    </row>
    <row r="7733" spans="11:29" x14ac:dyDescent="0.45">
      <c r="K7733"/>
      <c r="S7733"/>
      <c r="T7733"/>
      <c r="U7733"/>
      <c r="V7733"/>
      <c r="W7733"/>
      <c r="X7733"/>
      <c r="Y7733"/>
      <c r="Z7733"/>
      <c r="AA7733"/>
      <c r="AB7733"/>
      <c r="AC7733"/>
    </row>
    <row r="7734" spans="11:29" x14ac:dyDescent="0.45">
      <c r="K7734"/>
      <c r="S7734"/>
      <c r="T7734"/>
      <c r="U7734"/>
      <c r="V7734"/>
      <c r="W7734"/>
      <c r="X7734"/>
      <c r="Y7734"/>
      <c r="Z7734"/>
      <c r="AA7734"/>
      <c r="AB7734"/>
      <c r="AC7734"/>
    </row>
    <row r="7735" spans="11:29" x14ac:dyDescent="0.45">
      <c r="K7735"/>
      <c r="S7735"/>
      <c r="T7735"/>
      <c r="U7735"/>
      <c r="V7735"/>
      <c r="W7735"/>
      <c r="X7735"/>
      <c r="Y7735"/>
      <c r="Z7735"/>
      <c r="AA7735"/>
      <c r="AB7735"/>
      <c r="AC7735"/>
    </row>
    <row r="7736" spans="11:29" x14ac:dyDescent="0.45">
      <c r="K7736"/>
      <c r="S7736"/>
      <c r="T7736"/>
      <c r="U7736"/>
      <c r="V7736"/>
      <c r="W7736"/>
      <c r="X7736"/>
      <c r="Y7736"/>
      <c r="Z7736"/>
      <c r="AA7736"/>
      <c r="AB7736"/>
      <c r="AC7736"/>
    </row>
    <row r="7737" spans="11:29" x14ac:dyDescent="0.45">
      <c r="K7737"/>
      <c r="S7737"/>
      <c r="T7737"/>
      <c r="U7737"/>
      <c r="V7737"/>
      <c r="W7737"/>
      <c r="X7737"/>
      <c r="Y7737"/>
      <c r="Z7737"/>
      <c r="AA7737"/>
      <c r="AB7737"/>
      <c r="AC7737"/>
    </row>
    <row r="7738" spans="11:29" x14ac:dyDescent="0.45">
      <c r="K7738"/>
      <c r="S7738"/>
      <c r="T7738"/>
      <c r="U7738"/>
      <c r="V7738"/>
      <c r="W7738"/>
      <c r="X7738"/>
      <c r="Y7738"/>
      <c r="Z7738"/>
      <c r="AA7738"/>
      <c r="AB7738"/>
      <c r="AC7738"/>
    </row>
    <row r="7739" spans="11:29" x14ac:dyDescent="0.45">
      <c r="K7739"/>
      <c r="S7739"/>
      <c r="T7739"/>
      <c r="U7739"/>
      <c r="V7739"/>
      <c r="W7739"/>
      <c r="X7739"/>
      <c r="Y7739"/>
      <c r="Z7739"/>
      <c r="AA7739"/>
      <c r="AB7739"/>
      <c r="AC7739"/>
    </row>
    <row r="7740" spans="11:29" x14ac:dyDescent="0.45">
      <c r="K7740"/>
      <c r="S7740"/>
      <c r="T7740"/>
      <c r="U7740"/>
      <c r="V7740"/>
      <c r="W7740"/>
      <c r="X7740"/>
      <c r="Y7740"/>
      <c r="Z7740"/>
      <c r="AA7740"/>
      <c r="AB7740"/>
      <c r="AC7740"/>
    </row>
    <row r="7741" spans="11:29" x14ac:dyDescent="0.45">
      <c r="K7741"/>
      <c r="S7741"/>
      <c r="T7741"/>
      <c r="U7741"/>
      <c r="V7741"/>
      <c r="W7741"/>
      <c r="X7741"/>
      <c r="Y7741"/>
      <c r="Z7741"/>
      <c r="AA7741"/>
      <c r="AB7741"/>
      <c r="AC7741"/>
    </row>
    <row r="7742" spans="11:29" x14ac:dyDescent="0.45">
      <c r="K7742"/>
      <c r="S7742"/>
      <c r="T7742"/>
      <c r="U7742"/>
      <c r="V7742"/>
      <c r="W7742"/>
      <c r="X7742"/>
      <c r="Y7742"/>
      <c r="Z7742"/>
      <c r="AA7742"/>
      <c r="AB7742"/>
      <c r="AC7742"/>
    </row>
    <row r="7743" spans="11:29" x14ac:dyDescent="0.45">
      <c r="K7743"/>
      <c r="S7743"/>
      <c r="T7743"/>
      <c r="U7743"/>
      <c r="V7743"/>
      <c r="W7743"/>
      <c r="X7743"/>
      <c r="Y7743"/>
      <c r="Z7743"/>
      <c r="AA7743"/>
      <c r="AB7743"/>
      <c r="AC7743"/>
    </row>
    <row r="7744" spans="11:29" x14ac:dyDescent="0.45">
      <c r="K7744"/>
      <c r="S7744"/>
      <c r="T7744"/>
      <c r="U7744"/>
      <c r="V7744"/>
      <c r="W7744"/>
      <c r="X7744"/>
      <c r="Y7744"/>
      <c r="Z7744"/>
      <c r="AA7744"/>
      <c r="AB7744"/>
      <c r="AC7744"/>
    </row>
    <row r="7745" spans="11:29" x14ac:dyDescent="0.45">
      <c r="K7745"/>
      <c r="S7745"/>
      <c r="T7745"/>
      <c r="U7745"/>
      <c r="V7745"/>
      <c r="W7745"/>
      <c r="X7745"/>
      <c r="Y7745"/>
      <c r="Z7745"/>
      <c r="AA7745"/>
      <c r="AB7745"/>
      <c r="AC7745"/>
    </row>
    <row r="7746" spans="11:29" x14ac:dyDescent="0.45">
      <c r="K7746"/>
      <c r="S7746"/>
      <c r="T7746"/>
      <c r="U7746"/>
      <c r="V7746"/>
      <c r="W7746"/>
      <c r="X7746"/>
      <c r="Y7746"/>
      <c r="Z7746"/>
      <c r="AA7746"/>
      <c r="AB7746"/>
      <c r="AC7746"/>
    </row>
    <row r="7747" spans="11:29" x14ac:dyDescent="0.45">
      <c r="K7747"/>
      <c r="S7747"/>
      <c r="T7747"/>
      <c r="U7747"/>
      <c r="V7747"/>
      <c r="W7747"/>
      <c r="X7747"/>
      <c r="Y7747"/>
      <c r="Z7747"/>
      <c r="AA7747"/>
      <c r="AB7747"/>
      <c r="AC7747"/>
    </row>
    <row r="7748" spans="11:29" x14ac:dyDescent="0.45">
      <c r="K7748"/>
      <c r="S7748"/>
      <c r="T7748"/>
      <c r="U7748"/>
      <c r="V7748"/>
      <c r="W7748"/>
      <c r="X7748"/>
      <c r="Y7748"/>
      <c r="Z7748"/>
      <c r="AA7748"/>
      <c r="AB7748"/>
      <c r="AC7748"/>
    </row>
    <row r="7749" spans="11:29" x14ac:dyDescent="0.45">
      <c r="K7749"/>
      <c r="S7749"/>
      <c r="T7749"/>
      <c r="U7749"/>
      <c r="V7749"/>
      <c r="W7749"/>
      <c r="X7749"/>
      <c r="Y7749"/>
      <c r="Z7749"/>
      <c r="AA7749"/>
      <c r="AB7749"/>
      <c r="AC7749"/>
    </row>
    <row r="7750" spans="11:29" x14ac:dyDescent="0.45">
      <c r="K7750"/>
      <c r="S7750"/>
      <c r="T7750"/>
      <c r="U7750"/>
      <c r="V7750"/>
      <c r="W7750"/>
      <c r="X7750"/>
      <c r="Y7750"/>
      <c r="Z7750"/>
      <c r="AA7750"/>
      <c r="AB7750"/>
      <c r="AC7750"/>
    </row>
    <row r="7751" spans="11:29" x14ac:dyDescent="0.45">
      <c r="K7751"/>
      <c r="S7751"/>
      <c r="T7751"/>
      <c r="U7751"/>
      <c r="V7751"/>
      <c r="W7751"/>
      <c r="X7751"/>
      <c r="Y7751"/>
      <c r="Z7751"/>
      <c r="AA7751"/>
      <c r="AB7751"/>
      <c r="AC7751"/>
    </row>
    <row r="7752" spans="11:29" x14ac:dyDescent="0.45">
      <c r="K7752"/>
      <c r="S7752"/>
      <c r="T7752"/>
      <c r="U7752"/>
      <c r="V7752"/>
      <c r="W7752"/>
      <c r="X7752"/>
      <c r="Y7752"/>
      <c r="Z7752"/>
      <c r="AA7752"/>
      <c r="AB7752"/>
      <c r="AC7752"/>
    </row>
    <row r="7753" spans="11:29" x14ac:dyDescent="0.45">
      <c r="K7753"/>
      <c r="S7753"/>
      <c r="T7753"/>
      <c r="U7753"/>
      <c r="V7753"/>
      <c r="W7753"/>
      <c r="X7753"/>
      <c r="Y7753"/>
      <c r="Z7753"/>
      <c r="AA7753"/>
      <c r="AB7753"/>
      <c r="AC7753"/>
    </row>
    <row r="7754" spans="11:29" x14ac:dyDescent="0.45">
      <c r="K7754"/>
      <c r="S7754"/>
      <c r="T7754"/>
      <c r="U7754"/>
      <c r="V7754"/>
      <c r="W7754"/>
      <c r="X7754"/>
      <c r="Y7754"/>
      <c r="Z7754"/>
      <c r="AA7754"/>
      <c r="AB7754"/>
      <c r="AC7754"/>
    </row>
    <row r="7755" spans="11:29" x14ac:dyDescent="0.45">
      <c r="K7755"/>
      <c r="S7755"/>
      <c r="T7755"/>
      <c r="U7755"/>
      <c r="V7755"/>
      <c r="W7755"/>
      <c r="X7755"/>
      <c r="Y7755"/>
      <c r="Z7755"/>
      <c r="AA7755"/>
      <c r="AB7755"/>
      <c r="AC7755"/>
    </row>
    <row r="7756" spans="11:29" x14ac:dyDescent="0.45">
      <c r="K7756"/>
      <c r="S7756"/>
      <c r="T7756"/>
      <c r="U7756"/>
      <c r="V7756"/>
      <c r="W7756"/>
      <c r="X7756"/>
      <c r="Y7756"/>
      <c r="Z7756"/>
      <c r="AA7756"/>
      <c r="AB7756"/>
      <c r="AC7756"/>
    </row>
    <row r="7757" spans="11:29" x14ac:dyDescent="0.45">
      <c r="K7757"/>
      <c r="S7757"/>
      <c r="T7757"/>
      <c r="U7757"/>
      <c r="V7757"/>
      <c r="W7757"/>
      <c r="X7757"/>
      <c r="Y7757"/>
      <c r="Z7757"/>
      <c r="AA7757"/>
      <c r="AB7757"/>
      <c r="AC7757"/>
    </row>
    <row r="7758" spans="11:29" x14ac:dyDescent="0.45">
      <c r="K7758"/>
      <c r="S7758"/>
      <c r="T7758"/>
      <c r="U7758"/>
      <c r="V7758"/>
      <c r="W7758"/>
      <c r="X7758"/>
      <c r="Y7758"/>
      <c r="Z7758"/>
      <c r="AA7758"/>
      <c r="AB7758"/>
      <c r="AC7758"/>
    </row>
    <row r="7759" spans="11:29" x14ac:dyDescent="0.45">
      <c r="K7759"/>
      <c r="S7759"/>
      <c r="T7759"/>
      <c r="U7759"/>
      <c r="V7759"/>
      <c r="W7759"/>
      <c r="X7759"/>
      <c r="Y7759"/>
      <c r="Z7759"/>
      <c r="AA7759"/>
      <c r="AB7759"/>
      <c r="AC7759"/>
    </row>
    <row r="7760" spans="11:29" x14ac:dyDescent="0.45">
      <c r="K7760"/>
      <c r="S7760"/>
      <c r="T7760"/>
      <c r="U7760"/>
      <c r="V7760"/>
      <c r="W7760"/>
      <c r="X7760"/>
      <c r="Y7760"/>
      <c r="Z7760"/>
      <c r="AA7760"/>
      <c r="AB7760"/>
      <c r="AC7760"/>
    </row>
    <row r="7761" spans="11:29" x14ac:dyDescent="0.45">
      <c r="K7761"/>
      <c r="S7761"/>
      <c r="T7761"/>
      <c r="U7761"/>
      <c r="V7761"/>
      <c r="W7761"/>
      <c r="X7761"/>
      <c r="Y7761"/>
      <c r="Z7761"/>
      <c r="AA7761"/>
      <c r="AB7761"/>
      <c r="AC7761"/>
    </row>
    <row r="7762" spans="11:29" x14ac:dyDescent="0.45">
      <c r="K7762"/>
      <c r="S7762"/>
      <c r="T7762"/>
      <c r="U7762"/>
      <c r="V7762"/>
      <c r="W7762"/>
      <c r="X7762"/>
      <c r="Y7762"/>
      <c r="Z7762"/>
      <c r="AA7762"/>
      <c r="AB7762"/>
      <c r="AC7762"/>
    </row>
    <row r="7763" spans="11:29" x14ac:dyDescent="0.45">
      <c r="K7763"/>
      <c r="S7763"/>
      <c r="T7763"/>
      <c r="U7763"/>
      <c r="V7763"/>
      <c r="W7763"/>
      <c r="X7763"/>
      <c r="Y7763"/>
      <c r="Z7763"/>
      <c r="AA7763"/>
      <c r="AB7763"/>
      <c r="AC7763"/>
    </row>
    <row r="7764" spans="11:29" x14ac:dyDescent="0.45">
      <c r="K7764"/>
      <c r="S7764"/>
      <c r="T7764"/>
      <c r="U7764"/>
      <c r="V7764"/>
      <c r="W7764"/>
      <c r="X7764"/>
      <c r="Y7764"/>
      <c r="Z7764"/>
      <c r="AA7764"/>
      <c r="AB7764"/>
      <c r="AC7764"/>
    </row>
    <row r="7765" spans="11:29" x14ac:dyDescent="0.45">
      <c r="K7765"/>
      <c r="S7765"/>
      <c r="T7765"/>
      <c r="U7765"/>
      <c r="V7765"/>
      <c r="W7765"/>
      <c r="X7765"/>
      <c r="Y7765"/>
      <c r="Z7765"/>
      <c r="AA7765"/>
      <c r="AB7765"/>
      <c r="AC7765"/>
    </row>
    <row r="7766" spans="11:29" x14ac:dyDescent="0.45">
      <c r="K7766"/>
      <c r="S7766"/>
      <c r="T7766"/>
      <c r="U7766"/>
      <c r="V7766"/>
      <c r="W7766"/>
      <c r="X7766"/>
      <c r="Y7766"/>
      <c r="Z7766"/>
      <c r="AA7766"/>
      <c r="AB7766"/>
      <c r="AC7766"/>
    </row>
    <row r="7767" spans="11:29" x14ac:dyDescent="0.45">
      <c r="K7767"/>
      <c r="S7767"/>
      <c r="T7767"/>
      <c r="U7767"/>
      <c r="V7767"/>
      <c r="W7767"/>
      <c r="X7767"/>
      <c r="Y7767"/>
      <c r="Z7767"/>
      <c r="AA7767"/>
      <c r="AB7767"/>
      <c r="AC7767"/>
    </row>
    <row r="7768" spans="11:29" x14ac:dyDescent="0.45">
      <c r="K7768"/>
      <c r="S7768"/>
      <c r="T7768"/>
      <c r="U7768"/>
      <c r="V7768"/>
      <c r="W7768"/>
      <c r="X7768"/>
      <c r="Y7768"/>
      <c r="Z7768"/>
      <c r="AA7768"/>
      <c r="AB7768"/>
      <c r="AC7768"/>
    </row>
    <row r="7769" spans="11:29" x14ac:dyDescent="0.45">
      <c r="K7769"/>
      <c r="S7769"/>
      <c r="T7769"/>
      <c r="U7769"/>
      <c r="V7769"/>
      <c r="W7769"/>
      <c r="X7769"/>
      <c r="Y7769"/>
      <c r="Z7769"/>
      <c r="AA7769"/>
      <c r="AB7769"/>
      <c r="AC7769"/>
    </row>
    <row r="7770" spans="11:29" x14ac:dyDescent="0.45">
      <c r="K7770"/>
      <c r="S7770"/>
      <c r="T7770"/>
      <c r="U7770"/>
      <c r="V7770"/>
      <c r="W7770"/>
      <c r="X7770"/>
      <c r="Y7770"/>
      <c r="Z7770"/>
      <c r="AA7770"/>
      <c r="AB7770"/>
      <c r="AC7770"/>
    </row>
    <row r="7771" spans="11:29" x14ac:dyDescent="0.45">
      <c r="K7771"/>
      <c r="S7771"/>
      <c r="T7771"/>
      <c r="U7771"/>
      <c r="V7771"/>
      <c r="W7771"/>
      <c r="X7771"/>
      <c r="Y7771"/>
      <c r="Z7771"/>
      <c r="AA7771"/>
      <c r="AB7771"/>
      <c r="AC7771"/>
    </row>
    <row r="7772" spans="11:29" x14ac:dyDescent="0.45">
      <c r="K7772"/>
      <c r="S7772"/>
      <c r="T7772"/>
      <c r="U7772"/>
      <c r="V7772"/>
      <c r="W7772"/>
      <c r="X7772"/>
      <c r="Y7772"/>
      <c r="Z7772"/>
      <c r="AA7772"/>
      <c r="AB7772"/>
      <c r="AC7772"/>
    </row>
    <row r="7773" spans="11:29" x14ac:dyDescent="0.45">
      <c r="K7773"/>
      <c r="S7773"/>
      <c r="T7773"/>
      <c r="U7773"/>
      <c r="V7773"/>
      <c r="W7773"/>
      <c r="X7773"/>
      <c r="Y7773"/>
      <c r="Z7773"/>
      <c r="AA7773"/>
      <c r="AB7773"/>
      <c r="AC7773"/>
    </row>
    <row r="7774" spans="11:29" x14ac:dyDescent="0.45">
      <c r="K7774"/>
      <c r="S7774"/>
      <c r="T7774"/>
      <c r="U7774"/>
      <c r="V7774"/>
      <c r="W7774"/>
      <c r="X7774"/>
      <c r="Y7774"/>
      <c r="Z7774"/>
      <c r="AA7774"/>
      <c r="AB7774"/>
      <c r="AC7774"/>
    </row>
    <row r="7775" spans="11:29" x14ac:dyDescent="0.45">
      <c r="K7775"/>
      <c r="S7775"/>
      <c r="T7775"/>
      <c r="U7775"/>
      <c r="V7775"/>
      <c r="W7775"/>
      <c r="X7775"/>
      <c r="Y7775"/>
      <c r="Z7775"/>
      <c r="AA7775"/>
      <c r="AB7775"/>
      <c r="AC7775"/>
    </row>
    <row r="7776" spans="11:29" x14ac:dyDescent="0.45">
      <c r="K7776"/>
      <c r="S7776"/>
      <c r="T7776"/>
      <c r="U7776"/>
      <c r="V7776"/>
      <c r="W7776"/>
      <c r="X7776"/>
      <c r="Y7776"/>
      <c r="Z7776"/>
      <c r="AA7776"/>
      <c r="AB7776"/>
      <c r="AC7776"/>
    </row>
    <row r="7777" spans="11:29" x14ac:dyDescent="0.45">
      <c r="K7777"/>
      <c r="S7777"/>
      <c r="T7777"/>
      <c r="U7777"/>
      <c r="V7777"/>
      <c r="W7777"/>
      <c r="X7777"/>
      <c r="Y7777"/>
      <c r="Z7777"/>
      <c r="AA7777"/>
      <c r="AB7777"/>
      <c r="AC7777"/>
    </row>
    <row r="7778" spans="11:29" x14ac:dyDescent="0.45">
      <c r="K7778"/>
      <c r="S7778"/>
      <c r="T7778"/>
      <c r="U7778"/>
      <c r="V7778"/>
      <c r="W7778"/>
      <c r="X7778"/>
      <c r="Y7778"/>
      <c r="Z7778"/>
      <c r="AA7778"/>
      <c r="AB7778"/>
      <c r="AC7778"/>
    </row>
    <row r="7779" spans="11:29" x14ac:dyDescent="0.45">
      <c r="K7779"/>
      <c r="S7779"/>
      <c r="T7779"/>
      <c r="U7779"/>
      <c r="V7779"/>
      <c r="W7779"/>
      <c r="X7779"/>
      <c r="Y7779"/>
      <c r="Z7779"/>
      <c r="AA7779"/>
      <c r="AB7779"/>
      <c r="AC7779"/>
    </row>
    <row r="7780" spans="11:29" x14ac:dyDescent="0.45">
      <c r="K7780"/>
      <c r="S7780"/>
      <c r="T7780"/>
      <c r="U7780"/>
      <c r="V7780"/>
      <c r="W7780"/>
      <c r="X7780"/>
      <c r="Y7780"/>
      <c r="Z7780"/>
      <c r="AA7780"/>
      <c r="AB7780"/>
      <c r="AC7780"/>
    </row>
    <row r="7781" spans="11:29" x14ac:dyDescent="0.45">
      <c r="K7781"/>
      <c r="S7781"/>
      <c r="T7781"/>
      <c r="U7781"/>
      <c r="V7781"/>
      <c r="W7781"/>
      <c r="X7781"/>
      <c r="Y7781"/>
      <c r="Z7781"/>
      <c r="AA7781"/>
      <c r="AB7781"/>
      <c r="AC7781"/>
    </row>
    <row r="7782" spans="11:29" x14ac:dyDescent="0.45">
      <c r="K7782"/>
      <c r="S7782"/>
      <c r="T7782"/>
      <c r="U7782"/>
      <c r="V7782"/>
      <c r="W7782"/>
      <c r="X7782"/>
      <c r="Y7782"/>
      <c r="Z7782"/>
      <c r="AA7782"/>
      <c r="AB7782"/>
      <c r="AC7782"/>
    </row>
    <row r="7783" spans="11:29" x14ac:dyDescent="0.45">
      <c r="K7783"/>
      <c r="S7783"/>
      <c r="T7783"/>
      <c r="U7783"/>
      <c r="V7783"/>
      <c r="W7783"/>
      <c r="X7783"/>
      <c r="Y7783"/>
      <c r="Z7783"/>
      <c r="AA7783"/>
      <c r="AB7783"/>
      <c r="AC7783"/>
    </row>
    <row r="7784" spans="11:29" x14ac:dyDescent="0.45">
      <c r="K7784"/>
      <c r="S7784"/>
      <c r="T7784"/>
      <c r="U7784"/>
      <c r="V7784"/>
      <c r="W7784"/>
      <c r="X7784"/>
      <c r="Y7784"/>
      <c r="Z7784"/>
      <c r="AA7784"/>
      <c r="AB7784"/>
      <c r="AC7784"/>
    </row>
    <row r="7785" spans="11:29" x14ac:dyDescent="0.45">
      <c r="K7785"/>
      <c r="S7785"/>
      <c r="T7785"/>
      <c r="U7785"/>
      <c r="V7785"/>
      <c r="W7785"/>
      <c r="X7785"/>
      <c r="Y7785"/>
      <c r="Z7785"/>
      <c r="AA7785"/>
      <c r="AB7785"/>
      <c r="AC7785"/>
    </row>
    <row r="7786" spans="11:29" x14ac:dyDescent="0.45">
      <c r="K7786"/>
      <c r="S7786"/>
      <c r="T7786"/>
      <c r="U7786"/>
      <c r="V7786"/>
      <c r="W7786"/>
      <c r="X7786"/>
      <c r="Y7786"/>
      <c r="Z7786"/>
      <c r="AA7786"/>
      <c r="AB7786"/>
      <c r="AC7786"/>
    </row>
    <row r="7787" spans="11:29" x14ac:dyDescent="0.45">
      <c r="K7787"/>
      <c r="S7787"/>
      <c r="T7787"/>
      <c r="U7787"/>
      <c r="V7787"/>
      <c r="W7787"/>
      <c r="X7787"/>
      <c r="Y7787"/>
      <c r="Z7787"/>
      <c r="AA7787"/>
      <c r="AB7787"/>
      <c r="AC7787"/>
    </row>
    <row r="7788" spans="11:29" x14ac:dyDescent="0.45">
      <c r="K7788"/>
      <c r="S7788"/>
      <c r="T7788"/>
      <c r="U7788"/>
      <c r="V7788"/>
      <c r="W7788"/>
      <c r="X7788"/>
      <c r="Y7788"/>
      <c r="Z7788"/>
      <c r="AA7788"/>
      <c r="AB7788"/>
      <c r="AC7788"/>
    </row>
    <row r="7789" spans="11:29" x14ac:dyDescent="0.45">
      <c r="K7789"/>
      <c r="S7789"/>
      <c r="T7789"/>
      <c r="U7789"/>
      <c r="V7789"/>
      <c r="W7789"/>
      <c r="X7789"/>
      <c r="Y7789"/>
      <c r="Z7789"/>
      <c r="AA7789"/>
      <c r="AB7789"/>
      <c r="AC7789"/>
    </row>
    <row r="7790" spans="11:29" x14ac:dyDescent="0.45">
      <c r="K7790"/>
      <c r="S7790"/>
      <c r="T7790"/>
      <c r="U7790"/>
      <c r="V7790"/>
      <c r="W7790"/>
      <c r="X7790"/>
      <c r="Y7790"/>
      <c r="Z7790"/>
      <c r="AA7790"/>
      <c r="AB7790"/>
      <c r="AC7790"/>
    </row>
    <row r="7791" spans="11:29" x14ac:dyDescent="0.45">
      <c r="K7791"/>
      <c r="S7791"/>
      <c r="T7791"/>
      <c r="U7791"/>
      <c r="V7791"/>
      <c r="W7791"/>
      <c r="X7791"/>
      <c r="Y7791"/>
      <c r="Z7791"/>
      <c r="AA7791"/>
      <c r="AB7791"/>
      <c r="AC7791"/>
    </row>
    <row r="7792" spans="11:29" x14ac:dyDescent="0.45">
      <c r="K7792"/>
      <c r="S7792"/>
      <c r="T7792"/>
      <c r="U7792"/>
      <c r="V7792"/>
      <c r="W7792"/>
      <c r="X7792"/>
      <c r="Y7792"/>
      <c r="Z7792"/>
      <c r="AA7792"/>
      <c r="AB7792"/>
      <c r="AC7792"/>
    </row>
    <row r="7793" spans="11:29" x14ac:dyDescent="0.45">
      <c r="K7793"/>
      <c r="S7793"/>
      <c r="T7793"/>
      <c r="U7793"/>
      <c r="V7793"/>
      <c r="W7793"/>
      <c r="X7793"/>
      <c r="Y7793"/>
      <c r="Z7793"/>
      <c r="AA7793"/>
      <c r="AB7793"/>
      <c r="AC7793"/>
    </row>
    <row r="7794" spans="11:29" x14ac:dyDescent="0.45">
      <c r="K7794"/>
      <c r="S7794"/>
      <c r="T7794"/>
      <c r="U7794"/>
      <c r="V7794"/>
      <c r="W7794"/>
      <c r="X7794"/>
      <c r="Y7794"/>
      <c r="Z7794"/>
      <c r="AA7794"/>
      <c r="AB7794"/>
      <c r="AC7794"/>
    </row>
    <row r="7795" spans="11:29" x14ac:dyDescent="0.45">
      <c r="K7795"/>
      <c r="S7795"/>
      <c r="T7795"/>
      <c r="U7795"/>
      <c r="V7795"/>
      <c r="W7795"/>
      <c r="X7795"/>
      <c r="Y7795"/>
      <c r="Z7795"/>
      <c r="AA7795"/>
      <c r="AB7795"/>
      <c r="AC7795"/>
    </row>
    <row r="7796" spans="11:29" x14ac:dyDescent="0.45">
      <c r="K7796"/>
      <c r="S7796"/>
      <c r="T7796"/>
      <c r="U7796"/>
      <c r="V7796"/>
      <c r="W7796"/>
      <c r="X7796"/>
      <c r="Y7796"/>
      <c r="Z7796"/>
      <c r="AA7796"/>
      <c r="AB7796"/>
      <c r="AC7796"/>
    </row>
    <row r="7797" spans="11:29" x14ac:dyDescent="0.45">
      <c r="K7797"/>
      <c r="S7797"/>
      <c r="T7797"/>
      <c r="U7797"/>
      <c r="V7797"/>
      <c r="W7797"/>
      <c r="X7797"/>
      <c r="Y7797"/>
      <c r="Z7797"/>
      <c r="AA7797"/>
      <c r="AB7797"/>
      <c r="AC7797"/>
    </row>
    <row r="7798" spans="11:29" x14ac:dyDescent="0.45">
      <c r="K7798"/>
      <c r="S7798"/>
      <c r="T7798"/>
      <c r="U7798"/>
      <c r="V7798"/>
      <c r="W7798"/>
      <c r="X7798"/>
      <c r="Y7798"/>
      <c r="Z7798"/>
      <c r="AA7798"/>
      <c r="AB7798"/>
      <c r="AC7798"/>
    </row>
    <row r="7799" spans="11:29" x14ac:dyDescent="0.45">
      <c r="K7799"/>
      <c r="S7799"/>
      <c r="T7799"/>
      <c r="U7799"/>
      <c r="V7799"/>
      <c r="W7799"/>
      <c r="X7799"/>
      <c r="Y7799"/>
      <c r="Z7799"/>
      <c r="AA7799"/>
      <c r="AB7799"/>
      <c r="AC7799"/>
    </row>
    <row r="7800" spans="11:29" x14ac:dyDescent="0.45">
      <c r="K7800"/>
      <c r="S7800"/>
      <c r="T7800"/>
      <c r="U7800"/>
      <c r="V7800"/>
      <c r="W7800"/>
      <c r="X7800"/>
      <c r="Y7800"/>
      <c r="Z7800"/>
      <c r="AA7800"/>
      <c r="AB7800"/>
      <c r="AC7800"/>
    </row>
    <row r="7801" spans="11:29" x14ac:dyDescent="0.45">
      <c r="K7801"/>
      <c r="S7801"/>
      <c r="T7801"/>
      <c r="U7801"/>
      <c r="V7801"/>
      <c r="W7801"/>
      <c r="X7801"/>
      <c r="Y7801"/>
      <c r="Z7801"/>
      <c r="AA7801"/>
      <c r="AB7801"/>
      <c r="AC7801"/>
    </row>
    <row r="7802" spans="11:29" x14ac:dyDescent="0.45">
      <c r="K7802"/>
      <c r="S7802"/>
      <c r="T7802"/>
      <c r="U7802"/>
      <c r="V7802"/>
      <c r="W7802"/>
      <c r="X7802"/>
      <c r="Y7802"/>
      <c r="Z7802"/>
      <c r="AA7802"/>
      <c r="AB7802"/>
      <c r="AC7802"/>
    </row>
    <row r="7803" spans="11:29" x14ac:dyDescent="0.45">
      <c r="K7803"/>
      <c r="S7803"/>
      <c r="T7803"/>
      <c r="U7803"/>
      <c r="V7803"/>
      <c r="W7803"/>
      <c r="X7803"/>
      <c r="Y7803"/>
      <c r="Z7803"/>
      <c r="AA7803"/>
      <c r="AB7803"/>
      <c r="AC7803"/>
    </row>
    <row r="7804" spans="11:29" x14ac:dyDescent="0.45">
      <c r="K7804"/>
      <c r="S7804"/>
      <c r="T7804"/>
      <c r="U7804"/>
      <c r="V7804"/>
      <c r="W7804"/>
      <c r="X7804"/>
      <c r="Y7804"/>
      <c r="Z7804"/>
      <c r="AA7804"/>
      <c r="AB7804"/>
      <c r="AC7804"/>
    </row>
    <row r="7805" spans="11:29" x14ac:dyDescent="0.45">
      <c r="K7805"/>
      <c r="S7805"/>
      <c r="T7805"/>
      <c r="U7805"/>
      <c r="V7805"/>
      <c r="W7805"/>
      <c r="X7805"/>
      <c r="Y7805"/>
      <c r="Z7805"/>
      <c r="AA7805"/>
      <c r="AB7805"/>
      <c r="AC7805"/>
    </row>
    <row r="7806" spans="11:29" x14ac:dyDescent="0.45">
      <c r="K7806"/>
      <c r="S7806"/>
      <c r="T7806"/>
      <c r="U7806"/>
      <c r="V7806"/>
      <c r="W7806"/>
      <c r="X7806"/>
      <c r="Y7806"/>
      <c r="Z7806"/>
      <c r="AA7806"/>
      <c r="AB7806"/>
      <c r="AC7806"/>
    </row>
    <row r="7807" spans="11:29" x14ac:dyDescent="0.45">
      <c r="K7807"/>
      <c r="S7807"/>
      <c r="T7807"/>
      <c r="U7807"/>
      <c r="V7807"/>
      <c r="W7807"/>
      <c r="X7807"/>
      <c r="Y7807"/>
      <c r="Z7807"/>
      <c r="AA7807"/>
      <c r="AB7807"/>
      <c r="AC7807"/>
    </row>
    <row r="7808" spans="11:29" x14ac:dyDescent="0.45">
      <c r="K7808"/>
      <c r="S7808"/>
      <c r="T7808"/>
      <c r="U7808"/>
      <c r="V7808"/>
      <c r="W7808"/>
      <c r="X7808"/>
      <c r="Y7808"/>
      <c r="Z7808"/>
      <c r="AA7808"/>
      <c r="AB7808"/>
      <c r="AC7808"/>
    </row>
    <row r="7809" spans="11:29" x14ac:dyDescent="0.45">
      <c r="K7809"/>
      <c r="S7809"/>
      <c r="T7809"/>
      <c r="U7809"/>
      <c r="V7809"/>
      <c r="W7809"/>
      <c r="X7809"/>
      <c r="Y7809"/>
      <c r="Z7809"/>
      <c r="AA7809"/>
      <c r="AB7809"/>
      <c r="AC7809"/>
    </row>
    <row r="7810" spans="11:29" x14ac:dyDescent="0.45">
      <c r="K7810"/>
      <c r="S7810"/>
      <c r="T7810"/>
      <c r="U7810"/>
      <c r="V7810"/>
      <c r="W7810"/>
      <c r="X7810"/>
      <c r="Y7810"/>
      <c r="Z7810"/>
      <c r="AA7810"/>
      <c r="AB7810"/>
      <c r="AC7810"/>
    </row>
    <row r="7811" spans="11:29" x14ac:dyDescent="0.45">
      <c r="K7811"/>
      <c r="S7811"/>
      <c r="T7811"/>
      <c r="U7811"/>
      <c r="V7811"/>
      <c r="W7811"/>
      <c r="X7811"/>
      <c r="Y7811"/>
      <c r="Z7811"/>
      <c r="AA7811"/>
      <c r="AB7811"/>
      <c r="AC7811"/>
    </row>
    <row r="7812" spans="11:29" x14ac:dyDescent="0.45">
      <c r="K7812"/>
      <c r="S7812"/>
      <c r="T7812"/>
      <c r="U7812"/>
      <c r="V7812"/>
      <c r="W7812"/>
      <c r="X7812"/>
      <c r="Y7812"/>
      <c r="Z7812"/>
      <c r="AA7812"/>
      <c r="AB7812"/>
      <c r="AC7812"/>
    </row>
    <row r="7813" spans="11:29" x14ac:dyDescent="0.45">
      <c r="K7813"/>
      <c r="S7813"/>
      <c r="T7813"/>
      <c r="U7813"/>
      <c r="V7813"/>
      <c r="W7813"/>
      <c r="X7813"/>
      <c r="Y7813"/>
      <c r="Z7813"/>
      <c r="AA7813"/>
      <c r="AB7813"/>
      <c r="AC7813"/>
    </row>
    <row r="7814" spans="11:29" x14ac:dyDescent="0.45">
      <c r="K7814"/>
      <c r="S7814"/>
      <c r="T7814"/>
      <c r="U7814"/>
      <c r="V7814"/>
      <c r="W7814"/>
      <c r="X7814"/>
      <c r="Y7814"/>
      <c r="Z7814"/>
      <c r="AA7814"/>
      <c r="AB7814"/>
      <c r="AC7814"/>
    </row>
    <row r="7815" spans="11:29" x14ac:dyDescent="0.45">
      <c r="K7815"/>
      <c r="S7815"/>
      <c r="T7815"/>
      <c r="U7815"/>
      <c r="V7815"/>
      <c r="W7815"/>
      <c r="X7815"/>
      <c r="Y7815"/>
      <c r="Z7815"/>
      <c r="AA7815"/>
      <c r="AB7815"/>
      <c r="AC7815"/>
    </row>
    <row r="7816" spans="11:29" x14ac:dyDescent="0.45">
      <c r="K7816"/>
      <c r="S7816"/>
      <c r="T7816"/>
      <c r="U7816"/>
      <c r="V7816"/>
      <c r="W7816"/>
      <c r="X7816"/>
      <c r="Y7816"/>
      <c r="Z7816"/>
      <c r="AA7816"/>
      <c r="AB7816"/>
      <c r="AC7816"/>
    </row>
    <row r="7817" spans="11:29" x14ac:dyDescent="0.45">
      <c r="K7817"/>
      <c r="S7817"/>
      <c r="T7817"/>
      <c r="U7817"/>
      <c r="V7817"/>
      <c r="W7817"/>
      <c r="X7817"/>
      <c r="Y7817"/>
      <c r="Z7817"/>
      <c r="AA7817"/>
      <c r="AB7817"/>
      <c r="AC7817"/>
    </row>
    <row r="7818" spans="11:29" x14ac:dyDescent="0.45">
      <c r="K7818"/>
      <c r="S7818"/>
      <c r="T7818"/>
      <c r="U7818"/>
      <c r="V7818"/>
      <c r="W7818"/>
      <c r="X7818"/>
      <c r="Y7818"/>
      <c r="Z7818"/>
      <c r="AA7818"/>
      <c r="AB7818"/>
      <c r="AC7818"/>
    </row>
    <row r="7819" spans="11:29" x14ac:dyDescent="0.45">
      <c r="K7819"/>
      <c r="S7819"/>
      <c r="T7819"/>
      <c r="U7819"/>
      <c r="V7819"/>
      <c r="W7819"/>
      <c r="X7819"/>
      <c r="Y7819"/>
      <c r="Z7819"/>
      <c r="AA7819"/>
      <c r="AB7819"/>
      <c r="AC7819"/>
    </row>
    <row r="7820" spans="11:29" x14ac:dyDescent="0.45">
      <c r="K7820"/>
      <c r="S7820"/>
      <c r="T7820"/>
      <c r="U7820"/>
      <c r="V7820"/>
      <c r="W7820"/>
      <c r="X7820"/>
      <c r="Y7820"/>
      <c r="Z7820"/>
      <c r="AA7820"/>
      <c r="AB7820"/>
      <c r="AC7820"/>
    </row>
    <row r="7821" spans="11:29" x14ac:dyDescent="0.45">
      <c r="K7821"/>
      <c r="S7821"/>
      <c r="T7821"/>
      <c r="U7821"/>
      <c r="V7821"/>
      <c r="W7821"/>
      <c r="X7821"/>
      <c r="Y7821"/>
      <c r="Z7821"/>
      <c r="AA7821"/>
      <c r="AB7821"/>
      <c r="AC7821"/>
    </row>
    <row r="7822" spans="11:29" x14ac:dyDescent="0.45">
      <c r="K7822"/>
      <c r="S7822"/>
      <c r="T7822"/>
      <c r="U7822"/>
      <c r="V7822"/>
      <c r="W7822"/>
      <c r="X7822"/>
      <c r="Y7822"/>
      <c r="Z7822"/>
      <c r="AA7822"/>
      <c r="AB7822"/>
      <c r="AC7822"/>
    </row>
    <row r="7823" spans="11:29" x14ac:dyDescent="0.45">
      <c r="K7823"/>
      <c r="S7823"/>
      <c r="T7823"/>
      <c r="U7823"/>
      <c r="V7823"/>
      <c r="W7823"/>
      <c r="X7823"/>
      <c r="Y7823"/>
      <c r="Z7823"/>
      <c r="AA7823"/>
      <c r="AB7823"/>
      <c r="AC7823"/>
    </row>
    <row r="7824" spans="11:29" x14ac:dyDescent="0.45">
      <c r="K7824"/>
      <c r="S7824"/>
      <c r="T7824"/>
      <c r="U7824"/>
      <c r="V7824"/>
      <c r="W7824"/>
      <c r="X7824"/>
      <c r="Y7824"/>
      <c r="Z7824"/>
      <c r="AA7824"/>
      <c r="AB7824"/>
      <c r="AC7824"/>
    </row>
    <row r="7825" spans="11:29" x14ac:dyDescent="0.45">
      <c r="K7825"/>
      <c r="S7825"/>
      <c r="T7825"/>
      <c r="U7825"/>
      <c r="V7825"/>
      <c r="W7825"/>
      <c r="X7825"/>
      <c r="Y7825"/>
      <c r="Z7825"/>
      <c r="AA7825"/>
      <c r="AB7825"/>
      <c r="AC7825"/>
    </row>
    <row r="7826" spans="11:29" x14ac:dyDescent="0.45">
      <c r="K7826"/>
      <c r="S7826"/>
      <c r="T7826"/>
      <c r="U7826"/>
      <c r="V7826"/>
      <c r="W7826"/>
      <c r="X7826"/>
      <c r="Y7826"/>
      <c r="Z7826"/>
      <c r="AA7826"/>
      <c r="AB7826"/>
      <c r="AC7826"/>
    </row>
    <row r="7827" spans="11:29" x14ac:dyDescent="0.45">
      <c r="K7827"/>
      <c r="S7827"/>
      <c r="T7827"/>
      <c r="U7827"/>
      <c r="V7827"/>
      <c r="W7827"/>
      <c r="X7827"/>
      <c r="Y7827"/>
      <c r="Z7827"/>
      <c r="AA7827"/>
      <c r="AB7827"/>
      <c r="AC7827"/>
    </row>
    <row r="7828" spans="11:29" x14ac:dyDescent="0.45">
      <c r="K7828"/>
      <c r="S7828"/>
      <c r="T7828"/>
      <c r="U7828"/>
      <c r="V7828"/>
      <c r="W7828"/>
      <c r="X7828"/>
      <c r="Y7828"/>
      <c r="Z7828"/>
      <c r="AA7828"/>
      <c r="AB7828"/>
      <c r="AC7828"/>
    </row>
    <row r="7829" spans="11:29" x14ac:dyDescent="0.45">
      <c r="K7829"/>
      <c r="S7829"/>
      <c r="T7829"/>
      <c r="U7829"/>
      <c r="V7829"/>
      <c r="W7829"/>
      <c r="X7829"/>
      <c r="Y7829"/>
      <c r="Z7829"/>
      <c r="AA7829"/>
      <c r="AB7829"/>
      <c r="AC7829"/>
    </row>
    <row r="7830" spans="11:29" x14ac:dyDescent="0.45">
      <c r="K7830"/>
      <c r="S7830"/>
      <c r="T7830"/>
      <c r="U7830"/>
      <c r="V7830"/>
      <c r="W7830"/>
      <c r="X7830"/>
      <c r="Y7830"/>
      <c r="Z7830"/>
      <c r="AA7830"/>
      <c r="AB7830"/>
      <c r="AC7830"/>
    </row>
    <row r="7831" spans="11:29" x14ac:dyDescent="0.45">
      <c r="K7831"/>
      <c r="S7831"/>
      <c r="T7831"/>
      <c r="U7831"/>
      <c r="V7831"/>
      <c r="W7831"/>
      <c r="X7831"/>
      <c r="Y7831"/>
      <c r="Z7831"/>
      <c r="AA7831"/>
      <c r="AB7831"/>
      <c r="AC7831"/>
    </row>
    <row r="7832" spans="11:29" x14ac:dyDescent="0.45">
      <c r="K7832"/>
      <c r="S7832"/>
      <c r="T7832"/>
      <c r="U7832"/>
      <c r="V7832"/>
      <c r="W7832"/>
      <c r="X7832"/>
      <c r="Y7832"/>
      <c r="Z7832"/>
      <c r="AA7832"/>
      <c r="AB7832"/>
      <c r="AC7832"/>
    </row>
    <row r="7833" spans="11:29" x14ac:dyDescent="0.45">
      <c r="K7833"/>
      <c r="S7833"/>
      <c r="T7833"/>
      <c r="U7833"/>
      <c r="V7833"/>
      <c r="W7833"/>
      <c r="X7833"/>
      <c r="Y7833"/>
      <c r="Z7833"/>
      <c r="AA7833"/>
      <c r="AB7833"/>
      <c r="AC7833"/>
    </row>
    <row r="7834" spans="11:29" x14ac:dyDescent="0.45">
      <c r="K7834"/>
      <c r="S7834"/>
      <c r="T7834"/>
      <c r="U7834"/>
      <c r="V7834"/>
      <c r="W7834"/>
      <c r="X7834"/>
      <c r="Y7834"/>
      <c r="Z7834"/>
      <c r="AA7834"/>
      <c r="AB7834"/>
      <c r="AC7834"/>
    </row>
    <row r="7835" spans="11:29" x14ac:dyDescent="0.45">
      <c r="K7835"/>
      <c r="S7835"/>
      <c r="T7835"/>
      <c r="U7835"/>
      <c r="V7835"/>
      <c r="W7835"/>
      <c r="X7835"/>
      <c r="Y7835"/>
      <c r="Z7835"/>
      <c r="AA7835"/>
      <c r="AB7835"/>
      <c r="AC7835"/>
    </row>
    <row r="7836" spans="11:29" x14ac:dyDescent="0.45">
      <c r="K7836"/>
      <c r="S7836"/>
      <c r="T7836"/>
      <c r="U7836"/>
      <c r="V7836"/>
      <c r="W7836"/>
      <c r="X7836"/>
      <c r="Y7836"/>
      <c r="Z7836"/>
      <c r="AA7836"/>
      <c r="AB7836"/>
      <c r="AC7836"/>
    </row>
    <row r="7837" spans="11:29" x14ac:dyDescent="0.45">
      <c r="K7837"/>
      <c r="S7837"/>
      <c r="T7837"/>
      <c r="U7837"/>
      <c r="V7837"/>
      <c r="W7837"/>
      <c r="X7837"/>
      <c r="Y7837"/>
      <c r="Z7837"/>
      <c r="AA7837"/>
      <c r="AB7837"/>
      <c r="AC7837"/>
    </row>
    <row r="7838" spans="11:29" x14ac:dyDescent="0.45">
      <c r="K7838"/>
      <c r="S7838"/>
      <c r="T7838"/>
      <c r="U7838"/>
      <c r="V7838"/>
      <c r="W7838"/>
      <c r="X7838"/>
      <c r="Y7838"/>
      <c r="Z7838"/>
      <c r="AA7838"/>
      <c r="AB7838"/>
      <c r="AC7838"/>
    </row>
    <row r="7839" spans="11:29" x14ac:dyDescent="0.45">
      <c r="K7839"/>
      <c r="S7839"/>
      <c r="T7839"/>
      <c r="U7839"/>
      <c r="V7839"/>
      <c r="W7839"/>
      <c r="X7839"/>
      <c r="Y7839"/>
      <c r="Z7839"/>
      <c r="AA7839"/>
      <c r="AB7839"/>
      <c r="AC7839"/>
    </row>
    <row r="7840" spans="11:29" x14ac:dyDescent="0.45">
      <c r="K7840"/>
      <c r="S7840"/>
      <c r="T7840"/>
      <c r="U7840"/>
      <c r="V7840"/>
      <c r="W7840"/>
      <c r="X7840"/>
      <c r="Y7840"/>
      <c r="Z7840"/>
      <c r="AA7840"/>
      <c r="AB7840"/>
      <c r="AC7840"/>
    </row>
    <row r="7841" spans="11:29" x14ac:dyDescent="0.45">
      <c r="K7841"/>
      <c r="S7841"/>
      <c r="T7841"/>
      <c r="U7841"/>
      <c r="V7841"/>
      <c r="W7841"/>
      <c r="X7841"/>
      <c r="Y7841"/>
      <c r="Z7841"/>
      <c r="AA7841"/>
      <c r="AB7841"/>
      <c r="AC7841"/>
    </row>
    <row r="7842" spans="11:29" x14ac:dyDescent="0.45">
      <c r="K7842"/>
      <c r="S7842"/>
      <c r="T7842"/>
      <c r="U7842"/>
      <c r="V7842"/>
      <c r="W7842"/>
      <c r="X7842"/>
      <c r="Y7842"/>
      <c r="Z7842"/>
      <c r="AA7842"/>
      <c r="AB7842"/>
      <c r="AC7842"/>
    </row>
    <row r="7843" spans="11:29" x14ac:dyDescent="0.45">
      <c r="K7843"/>
      <c r="S7843"/>
      <c r="T7843"/>
      <c r="U7843"/>
      <c r="V7843"/>
      <c r="W7843"/>
      <c r="X7843"/>
      <c r="Y7843"/>
      <c r="Z7843"/>
      <c r="AA7843"/>
      <c r="AB7843"/>
      <c r="AC7843"/>
    </row>
    <row r="7844" spans="11:29" x14ac:dyDescent="0.45">
      <c r="K7844"/>
      <c r="S7844"/>
      <c r="T7844"/>
      <c r="U7844"/>
      <c r="V7844"/>
      <c r="W7844"/>
      <c r="X7844"/>
      <c r="Y7844"/>
      <c r="Z7844"/>
      <c r="AA7844"/>
      <c r="AB7844"/>
      <c r="AC7844"/>
    </row>
    <row r="7845" spans="11:29" x14ac:dyDescent="0.45">
      <c r="K7845"/>
      <c r="S7845"/>
      <c r="T7845"/>
      <c r="U7845"/>
      <c r="V7845"/>
      <c r="W7845"/>
      <c r="X7845"/>
      <c r="Y7845"/>
      <c r="Z7845"/>
      <c r="AA7845"/>
      <c r="AB7845"/>
      <c r="AC7845"/>
    </row>
    <row r="7846" spans="11:29" x14ac:dyDescent="0.45">
      <c r="K7846"/>
      <c r="S7846"/>
      <c r="T7846"/>
      <c r="U7846"/>
      <c r="V7846"/>
      <c r="W7846"/>
      <c r="X7846"/>
      <c r="Y7846"/>
      <c r="Z7846"/>
      <c r="AA7846"/>
      <c r="AB7846"/>
      <c r="AC7846"/>
    </row>
    <row r="7847" spans="11:29" x14ac:dyDescent="0.45">
      <c r="K7847"/>
      <c r="S7847"/>
      <c r="T7847"/>
      <c r="U7847"/>
      <c r="V7847"/>
      <c r="W7847"/>
      <c r="X7847"/>
      <c r="Y7847"/>
      <c r="Z7847"/>
      <c r="AA7847"/>
      <c r="AB7847"/>
      <c r="AC7847"/>
    </row>
    <row r="7848" spans="11:29" x14ac:dyDescent="0.45">
      <c r="K7848"/>
      <c r="S7848"/>
      <c r="T7848"/>
      <c r="U7848"/>
      <c r="V7848"/>
      <c r="W7848"/>
      <c r="X7848"/>
      <c r="Y7848"/>
      <c r="Z7848"/>
      <c r="AA7848"/>
      <c r="AB7848"/>
      <c r="AC7848"/>
    </row>
    <row r="7849" spans="11:29" x14ac:dyDescent="0.45">
      <c r="K7849"/>
      <c r="S7849"/>
      <c r="T7849"/>
      <c r="U7849"/>
      <c r="V7849"/>
      <c r="W7849"/>
      <c r="X7849"/>
      <c r="Y7849"/>
      <c r="Z7849"/>
      <c r="AA7849"/>
      <c r="AB7849"/>
      <c r="AC7849"/>
    </row>
    <row r="7850" spans="11:29" x14ac:dyDescent="0.45">
      <c r="K7850"/>
      <c r="S7850"/>
      <c r="T7850"/>
      <c r="U7850"/>
      <c r="V7850"/>
      <c r="W7850"/>
      <c r="X7850"/>
      <c r="Y7850"/>
      <c r="Z7850"/>
      <c r="AA7850"/>
      <c r="AB7850"/>
      <c r="AC7850"/>
    </row>
    <row r="7851" spans="11:29" x14ac:dyDescent="0.45">
      <c r="K7851"/>
      <c r="S7851"/>
      <c r="T7851"/>
      <c r="U7851"/>
      <c r="V7851"/>
      <c r="W7851"/>
      <c r="X7851"/>
      <c r="Y7851"/>
      <c r="Z7851"/>
      <c r="AA7851"/>
      <c r="AB7851"/>
      <c r="AC7851"/>
    </row>
    <row r="7852" spans="11:29" x14ac:dyDescent="0.45">
      <c r="K7852"/>
      <c r="S7852"/>
      <c r="T7852"/>
      <c r="U7852"/>
      <c r="V7852"/>
      <c r="W7852"/>
      <c r="X7852"/>
      <c r="Y7852"/>
      <c r="Z7852"/>
      <c r="AA7852"/>
      <c r="AB7852"/>
      <c r="AC7852"/>
    </row>
    <row r="7853" spans="11:29" x14ac:dyDescent="0.45">
      <c r="K7853"/>
      <c r="S7853"/>
      <c r="T7853"/>
      <c r="U7853"/>
      <c r="V7853"/>
      <c r="W7853"/>
      <c r="X7853"/>
      <c r="Y7853"/>
      <c r="Z7853"/>
      <c r="AA7853"/>
      <c r="AB7853"/>
      <c r="AC7853"/>
    </row>
    <row r="7854" spans="11:29" x14ac:dyDescent="0.45">
      <c r="K7854"/>
      <c r="S7854"/>
      <c r="T7854"/>
      <c r="U7854"/>
      <c r="V7854"/>
      <c r="W7854"/>
      <c r="X7854"/>
      <c r="Y7854"/>
      <c r="Z7854"/>
      <c r="AA7854"/>
      <c r="AB7854"/>
      <c r="AC7854"/>
    </row>
    <row r="7855" spans="11:29" x14ac:dyDescent="0.45">
      <c r="K7855"/>
      <c r="S7855"/>
      <c r="T7855"/>
      <c r="U7855"/>
      <c r="V7855"/>
      <c r="W7855"/>
      <c r="X7855"/>
      <c r="Y7855"/>
      <c r="Z7855"/>
      <c r="AA7855"/>
      <c r="AB7855"/>
      <c r="AC7855"/>
    </row>
    <row r="7856" spans="11:29" x14ac:dyDescent="0.45">
      <c r="K7856"/>
      <c r="S7856"/>
      <c r="T7856"/>
      <c r="U7856"/>
      <c r="V7856"/>
      <c r="W7856"/>
      <c r="X7856"/>
      <c r="Y7856"/>
      <c r="Z7856"/>
      <c r="AA7856"/>
      <c r="AB7856"/>
      <c r="AC7856"/>
    </row>
    <row r="7857" spans="11:29" x14ac:dyDescent="0.45">
      <c r="K7857"/>
      <c r="S7857"/>
      <c r="T7857"/>
      <c r="U7857"/>
      <c r="V7857"/>
      <c r="W7857"/>
      <c r="X7857"/>
      <c r="Y7857"/>
      <c r="Z7857"/>
      <c r="AA7857"/>
      <c r="AB7857"/>
      <c r="AC7857"/>
    </row>
    <row r="7858" spans="11:29" x14ac:dyDescent="0.45">
      <c r="K7858"/>
      <c r="S7858"/>
      <c r="T7858"/>
      <c r="U7858"/>
      <c r="V7858"/>
      <c r="W7858"/>
      <c r="X7858"/>
      <c r="Y7858"/>
      <c r="Z7858"/>
      <c r="AA7858"/>
      <c r="AB7858"/>
      <c r="AC7858"/>
    </row>
    <row r="7859" spans="11:29" x14ac:dyDescent="0.45">
      <c r="K7859"/>
      <c r="S7859"/>
      <c r="T7859"/>
      <c r="U7859"/>
      <c r="V7859"/>
      <c r="W7859"/>
      <c r="X7859"/>
      <c r="Y7859"/>
      <c r="Z7859"/>
      <c r="AA7859"/>
      <c r="AB7859"/>
      <c r="AC7859"/>
    </row>
    <row r="7860" spans="11:29" x14ac:dyDescent="0.45">
      <c r="K7860"/>
      <c r="S7860"/>
      <c r="T7860"/>
      <c r="U7860"/>
      <c r="V7860"/>
      <c r="W7860"/>
      <c r="X7860"/>
      <c r="Y7860"/>
      <c r="Z7860"/>
      <c r="AA7860"/>
      <c r="AB7860"/>
      <c r="AC7860"/>
    </row>
    <row r="7861" spans="11:29" x14ac:dyDescent="0.45">
      <c r="K7861"/>
      <c r="S7861"/>
      <c r="T7861"/>
      <c r="U7861"/>
      <c r="V7861"/>
      <c r="W7861"/>
      <c r="X7861"/>
      <c r="Y7861"/>
      <c r="Z7861"/>
      <c r="AA7861"/>
      <c r="AB7861"/>
      <c r="AC7861"/>
    </row>
    <row r="7862" spans="11:29" x14ac:dyDescent="0.45">
      <c r="K7862"/>
      <c r="S7862"/>
      <c r="T7862"/>
      <c r="U7862"/>
      <c r="V7862"/>
      <c r="W7862"/>
      <c r="X7862"/>
      <c r="Y7862"/>
      <c r="Z7862"/>
      <c r="AA7862"/>
      <c r="AB7862"/>
      <c r="AC7862"/>
    </row>
    <row r="7863" spans="11:29" x14ac:dyDescent="0.45">
      <c r="K7863"/>
      <c r="S7863"/>
      <c r="T7863"/>
      <c r="U7863"/>
      <c r="V7863"/>
      <c r="W7863"/>
      <c r="X7863"/>
      <c r="Y7863"/>
      <c r="Z7863"/>
      <c r="AA7863"/>
      <c r="AB7863"/>
      <c r="AC7863"/>
    </row>
    <row r="7864" spans="11:29" x14ac:dyDescent="0.45">
      <c r="K7864"/>
      <c r="S7864"/>
      <c r="T7864"/>
      <c r="U7864"/>
      <c r="V7864"/>
      <c r="W7864"/>
      <c r="X7864"/>
      <c r="Y7864"/>
      <c r="Z7864"/>
      <c r="AA7864"/>
      <c r="AB7864"/>
      <c r="AC7864"/>
    </row>
    <row r="7865" spans="11:29" x14ac:dyDescent="0.45">
      <c r="K7865"/>
      <c r="S7865"/>
      <c r="T7865"/>
      <c r="U7865"/>
      <c r="V7865"/>
      <c r="W7865"/>
      <c r="X7865"/>
      <c r="Y7865"/>
      <c r="Z7865"/>
      <c r="AA7865"/>
      <c r="AB7865"/>
      <c r="AC7865"/>
    </row>
    <row r="7866" spans="11:29" x14ac:dyDescent="0.45">
      <c r="K7866"/>
      <c r="S7866"/>
      <c r="T7866"/>
      <c r="U7866"/>
      <c r="V7866"/>
      <c r="W7866"/>
      <c r="X7866"/>
      <c r="Y7866"/>
      <c r="Z7866"/>
      <c r="AA7866"/>
      <c r="AB7866"/>
      <c r="AC7866"/>
    </row>
    <row r="7867" spans="11:29" x14ac:dyDescent="0.45">
      <c r="K7867"/>
      <c r="S7867"/>
      <c r="T7867"/>
      <c r="U7867"/>
      <c r="V7867"/>
      <c r="W7867"/>
      <c r="X7867"/>
      <c r="Y7867"/>
      <c r="Z7867"/>
      <c r="AA7867"/>
      <c r="AB7867"/>
      <c r="AC7867"/>
    </row>
    <row r="7868" spans="11:29" x14ac:dyDescent="0.45">
      <c r="K7868"/>
      <c r="S7868"/>
      <c r="T7868"/>
      <c r="U7868"/>
      <c r="V7868"/>
      <c r="W7868"/>
      <c r="X7868"/>
      <c r="Y7868"/>
      <c r="Z7868"/>
      <c r="AA7868"/>
      <c r="AB7868"/>
      <c r="AC7868"/>
    </row>
    <row r="7869" spans="11:29" x14ac:dyDescent="0.45">
      <c r="K7869"/>
      <c r="S7869"/>
      <c r="T7869"/>
      <c r="U7869"/>
      <c r="V7869"/>
      <c r="W7869"/>
      <c r="X7869"/>
      <c r="Y7869"/>
      <c r="Z7869"/>
      <c r="AA7869"/>
      <c r="AB7869"/>
      <c r="AC7869"/>
    </row>
    <row r="7870" spans="11:29" x14ac:dyDescent="0.45">
      <c r="K7870"/>
      <c r="S7870"/>
      <c r="T7870"/>
      <c r="U7870"/>
      <c r="V7870"/>
      <c r="W7870"/>
      <c r="X7870"/>
      <c r="Y7870"/>
      <c r="Z7870"/>
      <c r="AA7870"/>
      <c r="AB7870"/>
      <c r="AC7870"/>
    </row>
    <row r="7871" spans="11:29" x14ac:dyDescent="0.45">
      <c r="K7871"/>
      <c r="S7871"/>
      <c r="T7871"/>
      <c r="U7871"/>
      <c r="V7871"/>
      <c r="W7871"/>
      <c r="X7871"/>
      <c r="Y7871"/>
      <c r="Z7871"/>
      <c r="AA7871"/>
      <c r="AB7871"/>
      <c r="AC7871"/>
    </row>
    <row r="7872" spans="11:29" x14ac:dyDescent="0.45">
      <c r="K7872"/>
      <c r="S7872"/>
      <c r="T7872"/>
      <c r="U7872"/>
      <c r="V7872"/>
      <c r="W7872"/>
      <c r="X7872"/>
      <c r="Y7872"/>
      <c r="Z7872"/>
      <c r="AA7872"/>
      <c r="AB7872"/>
      <c r="AC7872"/>
    </row>
    <row r="7873" spans="11:29" x14ac:dyDescent="0.45">
      <c r="K7873"/>
      <c r="S7873"/>
      <c r="T7873"/>
      <c r="U7873"/>
      <c r="V7873"/>
      <c r="W7873"/>
      <c r="X7873"/>
      <c r="Y7873"/>
      <c r="Z7873"/>
      <c r="AA7873"/>
      <c r="AB7873"/>
      <c r="AC7873"/>
    </row>
    <row r="7874" spans="11:29" x14ac:dyDescent="0.45">
      <c r="K7874"/>
      <c r="S7874"/>
      <c r="T7874"/>
      <c r="U7874"/>
      <c r="V7874"/>
      <c r="W7874"/>
      <c r="X7874"/>
      <c r="Y7874"/>
      <c r="Z7874"/>
      <c r="AA7874"/>
      <c r="AB7874"/>
      <c r="AC7874"/>
    </row>
    <row r="7875" spans="11:29" x14ac:dyDescent="0.45">
      <c r="K7875"/>
      <c r="S7875"/>
      <c r="T7875"/>
      <c r="U7875"/>
      <c r="V7875"/>
      <c r="W7875"/>
      <c r="X7875"/>
      <c r="Y7875"/>
      <c r="Z7875"/>
      <c r="AA7875"/>
      <c r="AB7875"/>
      <c r="AC7875"/>
    </row>
    <row r="7876" spans="11:29" x14ac:dyDescent="0.45">
      <c r="K7876"/>
      <c r="S7876"/>
      <c r="T7876"/>
      <c r="U7876"/>
      <c r="V7876"/>
      <c r="W7876"/>
      <c r="X7876"/>
      <c r="Y7876"/>
      <c r="Z7876"/>
      <c r="AA7876"/>
      <c r="AB7876"/>
      <c r="AC7876"/>
    </row>
    <row r="7877" spans="11:29" x14ac:dyDescent="0.45">
      <c r="K7877"/>
      <c r="S7877"/>
      <c r="T7877"/>
      <c r="U7877"/>
      <c r="V7877"/>
      <c r="W7877"/>
      <c r="X7877"/>
      <c r="Y7877"/>
      <c r="Z7877"/>
      <c r="AA7877"/>
      <c r="AB7877"/>
      <c r="AC7877"/>
    </row>
    <row r="7878" spans="11:29" x14ac:dyDescent="0.45">
      <c r="K7878"/>
      <c r="S7878"/>
      <c r="T7878"/>
      <c r="U7878"/>
      <c r="V7878"/>
      <c r="W7878"/>
      <c r="X7878"/>
      <c r="Y7878"/>
      <c r="Z7878"/>
      <c r="AA7878"/>
      <c r="AB7878"/>
      <c r="AC7878"/>
    </row>
    <row r="7879" spans="11:29" x14ac:dyDescent="0.45">
      <c r="K7879"/>
      <c r="S7879"/>
      <c r="T7879"/>
      <c r="U7879"/>
      <c r="V7879"/>
      <c r="W7879"/>
      <c r="X7879"/>
      <c r="Y7879"/>
      <c r="Z7879"/>
      <c r="AA7879"/>
      <c r="AB7879"/>
      <c r="AC7879"/>
    </row>
    <row r="7880" spans="11:29" x14ac:dyDescent="0.45">
      <c r="K7880"/>
      <c r="S7880"/>
      <c r="T7880"/>
      <c r="U7880"/>
      <c r="V7880"/>
      <c r="W7880"/>
      <c r="X7880"/>
      <c r="Y7880"/>
      <c r="Z7880"/>
      <c r="AA7880"/>
      <c r="AB7880"/>
      <c r="AC7880"/>
    </row>
    <row r="7881" spans="11:29" x14ac:dyDescent="0.45">
      <c r="K7881"/>
      <c r="S7881"/>
      <c r="T7881"/>
      <c r="U7881"/>
      <c r="V7881"/>
      <c r="W7881"/>
      <c r="X7881"/>
      <c r="Y7881"/>
      <c r="Z7881"/>
      <c r="AA7881"/>
      <c r="AB7881"/>
      <c r="AC7881"/>
    </row>
    <row r="7882" spans="11:29" x14ac:dyDescent="0.45">
      <c r="K7882"/>
      <c r="S7882"/>
      <c r="T7882"/>
      <c r="U7882"/>
      <c r="V7882"/>
      <c r="W7882"/>
      <c r="X7882"/>
      <c r="Y7882"/>
      <c r="Z7882"/>
      <c r="AA7882"/>
      <c r="AB7882"/>
      <c r="AC7882"/>
    </row>
    <row r="7883" spans="11:29" x14ac:dyDescent="0.45">
      <c r="K7883"/>
      <c r="S7883"/>
      <c r="T7883"/>
      <c r="U7883"/>
      <c r="V7883"/>
      <c r="W7883"/>
      <c r="X7883"/>
      <c r="Y7883"/>
      <c r="Z7883"/>
      <c r="AA7883"/>
      <c r="AB7883"/>
      <c r="AC7883"/>
    </row>
    <row r="7884" spans="11:29" x14ac:dyDescent="0.45">
      <c r="K7884"/>
      <c r="S7884"/>
      <c r="T7884"/>
      <c r="U7884"/>
      <c r="V7884"/>
      <c r="W7884"/>
      <c r="X7884"/>
      <c r="Y7884"/>
      <c r="Z7884"/>
      <c r="AA7884"/>
      <c r="AB7884"/>
      <c r="AC7884"/>
    </row>
    <row r="7885" spans="11:29" x14ac:dyDescent="0.45">
      <c r="K7885"/>
      <c r="S7885"/>
      <c r="T7885"/>
      <c r="U7885"/>
      <c r="V7885"/>
      <c r="W7885"/>
      <c r="X7885"/>
      <c r="Y7885"/>
      <c r="Z7885"/>
      <c r="AA7885"/>
      <c r="AB7885"/>
      <c r="AC7885"/>
    </row>
    <row r="7886" spans="11:29" x14ac:dyDescent="0.45">
      <c r="K7886"/>
      <c r="S7886"/>
      <c r="T7886"/>
      <c r="U7886"/>
      <c r="V7886"/>
      <c r="W7886"/>
      <c r="X7886"/>
      <c r="Y7886"/>
      <c r="Z7886"/>
      <c r="AA7886"/>
      <c r="AB7886"/>
      <c r="AC7886"/>
    </row>
    <row r="7887" spans="11:29" x14ac:dyDescent="0.45">
      <c r="K7887"/>
      <c r="S7887"/>
      <c r="T7887"/>
      <c r="U7887"/>
      <c r="V7887"/>
      <c r="W7887"/>
      <c r="X7887"/>
      <c r="Y7887"/>
      <c r="Z7887"/>
      <c r="AA7887"/>
      <c r="AB7887"/>
      <c r="AC7887"/>
    </row>
    <row r="7888" spans="11:29" x14ac:dyDescent="0.45">
      <c r="K7888"/>
      <c r="S7888"/>
      <c r="T7888"/>
      <c r="U7888"/>
      <c r="V7888"/>
      <c r="W7888"/>
      <c r="X7888"/>
      <c r="Y7888"/>
      <c r="Z7888"/>
      <c r="AA7888"/>
      <c r="AB7888"/>
      <c r="AC7888"/>
    </row>
    <row r="7889" spans="11:29" x14ac:dyDescent="0.45">
      <c r="K7889"/>
      <c r="S7889"/>
      <c r="T7889"/>
      <c r="U7889"/>
      <c r="V7889"/>
      <c r="W7889"/>
      <c r="X7889"/>
      <c r="Y7889"/>
      <c r="Z7889"/>
      <c r="AA7889"/>
      <c r="AB7889"/>
      <c r="AC7889"/>
    </row>
    <row r="7890" spans="11:29" x14ac:dyDescent="0.45">
      <c r="K7890"/>
      <c r="S7890"/>
      <c r="T7890"/>
      <c r="U7890"/>
      <c r="V7890"/>
      <c r="W7890"/>
      <c r="X7890"/>
      <c r="Y7890"/>
      <c r="Z7890"/>
      <c r="AA7890"/>
      <c r="AB7890"/>
      <c r="AC7890"/>
    </row>
    <row r="7891" spans="11:29" x14ac:dyDescent="0.45">
      <c r="K7891"/>
      <c r="S7891"/>
      <c r="T7891"/>
      <c r="U7891"/>
      <c r="V7891"/>
      <c r="W7891"/>
      <c r="X7891"/>
      <c r="Y7891"/>
      <c r="Z7891"/>
      <c r="AA7891"/>
      <c r="AB7891"/>
      <c r="AC7891"/>
    </row>
    <row r="7892" spans="11:29" x14ac:dyDescent="0.45">
      <c r="K7892"/>
      <c r="S7892"/>
      <c r="T7892"/>
      <c r="U7892"/>
      <c r="V7892"/>
      <c r="W7892"/>
      <c r="X7892"/>
      <c r="Y7892"/>
      <c r="Z7892"/>
      <c r="AA7892"/>
      <c r="AB7892"/>
      <c r="AC7892"/>
    </row>
    <row r="7893" spans="11:29" x14ac:dyDescent="0.45">
      <c r="K7893"/>
      <c r="S7893"/>
      <c r="T7893"/>
      <c r="U7893"/>
      <c r="V7893"/>
      <c r="W7893"/>
      <c r="X7893"/>
      <c r="Y7893"/>
      <c r="Z7893"/>
      <c r="AA7893"/>
      <c r="AB7893"/>
      <c r="AC7893"/>
    </row>
    <row r="7894" spans="11:29" x14ac:dyDescent="0.45">
      <c r="K7894"/>
      <c r="S7894"/>
      <c r="T7894"/>
      <c r="U7894"/>
      <c r="V7894"/>
      <c r="W7894"/>
      <c r="X7894"/>
      <c r="Y7894"/>
      <c r="Z7894"/>
      <c r="AA7894"/>
      <c r="AB7894"/>
      <c r="AC7894"/>
    </row>
    <row r="7895" spans="11:29" x14ac:dyDescent="0.45">
      <c r="K7895"/>
      <c r="S7895"/>
      <c r="T7895"/>
      <c r="U7895"/>
      <c r="V7895"/>
      <c r="W7895"/>
      <c r="X7895"/>
      <c r="Y7895"/>
      <c r="Z7895"/>
      <c r="AA7895"/>
      <c r="AB7895"/>
      <c r="AC7895"/>
    </row>
    <row r="7896" spans="11:29" x14ac:dyDescent="0.45">
      <c r="K7896"/>
      <c r="S7896"/>
      <c r="T7896"/>
      <c r="U7896"/>
      <c r="V7896"/>
      <c r="W7896"/>
      <c r="X7896"/>
      <c r="Y7896"/>
      <c r="Z7896"/>
      <c r="AA7896"/>
      <c r="AB7896"/>
      <c r="AC7896"/>
    </row>
    <row r="7897" spans="11:29" x14ac:dyDescent="0.45">
      <c r="K7897"/>
      <c r="S7897"/>
      <c r="T7897"/>
      <c r="U7897"/>
      <c r="V7897"/>
      <c r="W7897"/>
      <c r="X7897"/>
      <c r="Y7897"/>
      <c r="Z7897"/>
      <c r="AA7897"/>
      <c r="AB7897"/>
      <c r="AC7897"/>
    </row>
    <row r="7898" spans="11:29" x14ac:dyDescent="0.45">
      <c r="K7898"/>
      <c r="S7898"/>
      <c r="T7898"/>
      <c r="U7898"/>
      <c r="V7898"/>
      <c r="W7898"/>
      <c r="X7898"/>
      <c r="Y7898"/>
      <c r="Z7898"/>
      <c r="AA7898"/>
      <c r="AB7898"/>
      <c r="AC7898"/>
    </row>
    <row r="7899" spans="11:29" x14ac:dyDescent="0.45">
      <c r="K7899"/>
      <c r="S7899"/>
      <c r="T7899"/>
      <c r="U7899"/>
      <c r="V7899"/>
      <c r="W7899"/>
      <c r="X7899"/>
      <c r="Y7899"/>
      <c r="Z7899"/>
      <c r="AA7899"/>
      <c r="AB7899"/>
      <c r="AC7899"/>
    </row>
    <row r="7900" spans="11:29" x14ac:dyDescent="0.45">
      <c r="K7900"/>
      <c r="S7900"/>
      <c r="T7900"/>
      <c r="U7900"/>
      <c r="V7900"/>
      <c r="W7900"/>
      <c r="X7900"/>
      <c r="Y7900"/>
      <c r="Z7900"/>
      <c r="AA7900"/>
      <c r="AB7900"/>
      <c r="AC7900"/>
    </row>
    <row r="7901" spans="11:29" x14ac:dyDescent="0.45">
      <c r="K7901"/>
      <c r="S7901"/>
      <c r="T7901"/>
      <c r="U7901"/>
      <c r="V7901"/>
      <c r="W7901"/>
      <c r="X7901"/>
      <c r="Y7901"/>
      <c r="Z7901"/>
      <c r="AA7901"/>
      <c r="AB7901"/>
      <c r="AC7901"/>
    </row>
    <row r="7902" spans="11:29" x14ac:dyDescent="0.45">
      <c r="K7902"/>
      <c r="S7902"/>
      <c r="T7902"/>
      <c r="U7902"/>
      <c r="V7902"/>
      <c r="W7902"/>
      <c r="X7902"/>
      <c r="Y7902"/>
      <c r="Z7902"/>
      <c r="AA7902"/>
      <c r="AB7902"/>
      <c r="AC7902"/>
    </row>
    <row r="7903" spans="11:29" x14ac:dyDescent="0.45">
      <c r="K7903"/>
      <c r="S7903"/>
      <c r="T7903"/>
      <c r="U7903"/>
      <c r="V7903"/>
      <c r="W7903"/>
      <c r="X7903"/>
      <c r="Y7903"/>
      <c r="Z7903"/>
      <c r="AA7903"/>
      <c r="AB7903"/>
      <c r="AC7903"/>
    </row>
    <row r="7904" spans="11:29" x14ac:dyDescent="0.45">
      <c r="K7904"/>
      <c r="S7904"/>
      <c r="T7904"/>
      <c r="U7904"/>
      <c r="V7904"/>
      <c r="W7904"/>
      <c r="X7904"/>
      <c r="Y7904"/>
      <c r="Z7904"/>
      <c r="AA7904"/>
      <c r="AB7904"/>
      <c r="AC7904"/>
    </row>
    <row r="7905" spans="11:29" x14ac:dyDescent="0.45">
      <c r="K7905"/>
      <c r="S7905"/>
      <c r="T7905"/>
      <c r="U7905"/>
      <c r="V7905"/>
      <c r="W7905"/>
      <c r="X7905"/>
      <c r="Y7905"/>
      <c r="Z7905"/>
      <c r="AA7905"/>
      <c r="AB7905"/>
      <c r="AC7905"/>
    </row>
    <row r="7906" spans="11:29" x14ac:dyDescent="0.45">
      <c r="K7906"/>
      <c r="S7906"/>
      <c r="T7906"/>
      <c r="U7906"/>
      <c r="V7906"/>
      <c r="W7906"/>
      <c r="X7906"/>
      <c r="Y7906"/>
      <c r="Z7906"/>
      <c r="AA7906"/>
      <c r="AB7906"/>
      <c r="AC7906"/>
    </row>
    <row r="7907" spans="11:29" x14ac:dyDescent="0.45">
      <c r="K7907"/>
      <c r="S7907"/>
      <c r="T7907"/>
      <c r="U7907"/>
      <c r="V7907"/>
      <c r="W7907"/>
      <c r="X7907"/>
      <c r="Y7907"/>
      <c r="Z7907"/>
      <c r="AA7907"/>
      <c r="AB7907"/>
      <c r="AC7907"/>
    </row>
    <row r="7908" spans="11:29" x14ac:dyDescent="0.45">
      <c r="K7908"/>
      <c r="S7908"/>
      <c r="T7908"/>
      <c r="U7908"/>
      <c r="V7908"/>
      <c r="W7908"/>
      <c r="X7908"/>
      <c r="Y7908"/>
      <c r="Z7908"/>
      <c r="AA7908"/>
      <c r="AB7908"/>
      <c r="AC7908"/>
    </row>
    <row r="7909" spans="11:29" x14ac:dyDescent="0.45">
      <c r="K7909"/>
      <c r="S7909"/>
      <c r="T7909"/>
      <c r="U7909"/>
      <c r="V7909"/>
      <c r="W7909"/>
      <c r="X7909"/>
      <c r="Y7909"/>
      <c r="Z7909"/>
      <c r="AA7909"/>
      <c r="AB7909"/>
      <c r="AC7909"/>
    </row>
    <row r="7910" spans="11:29" x14ac:dyDescent="0.45">
      <c r="K7910"/>
      <c r="S7910"/>
      <c r="T7910"/>
      <c r="U7910"/>
      <c r="V7910"/>
      <c r="W7910"/>
      <c r="X7910"/>
      <c r="Y7910"/>
      <c r="Z7910"/>
      <c r="AA7910"/>
      <c r="AB7910"/>
      <c r="AC7910"/>
    </row>
    <row r="7911" spans="11:29" x14ac:dyDescent="0.45">
      <c r="K7911"/>
      <c r="S7911"/>
      <c r="T7911"/>
      <c r="U7911"/>
      <c r="V7911"/>
      <c r="W7911"/>
      <c r="X7911"/>
      <c r="Y7911"/>
      <c r="Z7911"/>
      <c r="AA7911"/>
      <c r="AB7911"/>
      <c r="AC7911"/>
    </row>
    <row r="7912" spans="11:29" x14ac:dyDescent="0.45">
      <c r="K7912"/>
      <c r="S7912"/>
      <c r="T7912"/>
      <c r="U7912"/>
      <c r="V7912"/>
      <c r="W7912"/>
      <c r="X7912"/>
      <c r="Y7912"/>
      <c r="Z7912"/>
      <c r="AA7912"/>
      <c r="AB7912"/>
      <c r="AC7912"/>
    </row>
    <row r="7913" spans="11:29" x14ac:dyDescent="0.45">
      <c r="K7913"/>
      <c r="S7913"/>
      <c r="T7913"/>
      <c r="U7913"/>
      <c r="V7913"/>
      <c r="W7913"/>
      <c r="X7913"/>
      <c r="Y7913"/>
      <c r="Z7913"/>
      <c r="AA7913"/>
      <c r="AB7913"/>
      <c r="AC7913"/>
    </row>
    <row r="7914" spans="11:29" x14ac:dyDescent="0.45">
      <c r="K7914"/>
      <c r="S7914"/>
      <c r="T7914"/>
      <c r="U7914"/>
      <c r="V7914"/>
      <c r="W7914"/>
      <c r="X7914"/>
      <c r="Y7914"/>
      <c r="Z7914"/>
      <c r="AA7914"/>
      <c r="AB7914"/>
      <c r="AC7914"/>
    </row>
    <row r="7915" spans="11:29" x14ac:dyDescent="0.45">
      <c r="K7915"/>
      <c r="S7915"/>
      <c r="T7915"/>
      <c r="U7915"/>
      <c r="V7915"/>
      <c r="W7915"/>
      <c r="X7915"/>
      <c r="Y7915"/>
      <c r="Z7915"/>
      <c r="AA7915"/>
      <c r="AB7915"/>
      <c r="AC7915"/>
    </row>
    <row r="7916" spans="11:29" x14ac:dyDescent="0.45">
      <c r="K7916"/>
      <c r="S7916"/>
      <c r="T7916"/>
      <c r="U7916"/>
      <c r="V7916"/>
      <c r="W7916"/>
      <c r="X7916"/>
      <c r="Y7916"/>
      <c r="Z7916"/>
      <c r="AA7916"/>
      <c r="AB7916"/>
      <c r="AC7916"/>
    </row>
    <row r="7917" spans="11:29" x14ac:dyDescent="0.45">
      <c r="K7917"/>
      <c r="S7917"/>
      <c r="T7917"/>
      <c r="U7917"/>
      <c r="V7917"/>
      <c r="W7917"/>
      <c r="X7917"/>
      <c r="Y7917"/>
      <c r="Z7917"/>
      <c r="AA7917"/>
      <c r="AB7917"/>
      <c r="AC7917"/>
    </row>
    <row r="7918" spans="11:29" x14ac:dyDescent="0.45">
      <c r="K7918"/>
      <c r="S7918"/>
      <c r="T7918"/>
      <c r="U7918"/>
      <c r="V7918"/>
      <c r="W7918"/>
      <c r="X7918"/>
      <c r="Y7918"/>
      <c r="Z7918"/>
      <c r="AA7918"/>
      <c r="AB7918"/>
      <c r="AC7918"/>
    </row>
    <row r="7919" spans="11:29" x14ac:dyDescent="0.45">
      <c r="K7919"/>
      <c r="S7919"/>
      <c r="T7919"/>
      <c r="U7919"/>
      <c r="V7919"/>
      <c r="W7919"/>
      <c r="X7919"/>
      <c r="Y7919"/>
      <c r="Z7919"/>
      <c r="AA7919"/>
      <c r="AB7919"/>
      <c r="AC7919"/>
    </row>
    <row r="7920" spans="11:29" x14ac:dyDescent="0.45">
      <c r="K7920"/>
      <c r="S7920"/>
      <c r="T7920"/>
      <c r="U7920"/>
      <c r="V7920"/>
      <c r="W7920"/>
      <c r="X7920"/>
      <c r="Y7920"/>
      <c r="Z7920"/>
      <c r="AA7920"/>
      <c r="AB7920"/>
      <c r="AC7920"/>
    </row>
    <row r="7921" spans="11:29" x14ac:dyDescent="0.45">
      <c r="K7921"/>
      <c r="S7921"/>
      <c r="T7921"/>
      <c r="U7921"/>
      <c r="V7921"/>
      <c r="W7921"/>
      <c r="X7921"/>
      <c r="Y7921"/>
      <c r="Z7921"/>
      <c r="AA7921"/>
      <c r="AB7921"/>
      <c r="AC7921"/>
    </row>
    <row r="7922" spans="11:29" x14ac:dyDescent="0.45">
      <c r="K7922"/>
      <c r="S7922"/>
      <c r="T7922"/>
      <c r="U7922"/>
      <c r="V7922"/>
      <c r="W7922"/>
      <c r="X7922"/>
      <c r="Y7922"/>
      <c r="Z7922"/>
      <c r="AA7922"/>
      <c r="AB7922"/>
      <c r="AC7922"/>
    </row>
    <row r="7923" spans="11:29" x14ac:dyDescent="0.45">
      <c r="K7923"/>
      <c r="S7923"/>
      <c r="T7923"/>
      <c r="U7923"/>
      <c r="V7923"/>
      <c r="W7923"/>
      <c r="X7923"/>
      <c r="Y7923"/>
      <c r="Z7923"/>
      <c r="AA7923"/>
      <c r="AB7923"/>
      <c r="AC7923"/>
    </row>
    <row r="7924" spans="11:29" x14ac:dyDescent="0.45">
      <c r="K7924"/>
      <c r="S7924"/>
      <c r="T7924"/>
      <c r="U7924"/>
      <c r="V7924"/>
      <c r="W7924"/>
      <c r="X7924"/>
      <c r="Y7924"/>
      <c r="Z7924"/>
      <c r="AA7924"/>
      <c r="AB7924"/>
      <c r="AC7924"/>
    </row>
    <row r="7925" spans="11:29" x14ac:dyDescent="0.45">
      <c r="K7925"/>
      <c r="S7925"/>
      <c r="T7925"/>
      <c r="U7925"/>
      <c r="V7925"/>
      <c r="W7925"/>
      <c r="X7925"/>
      <c r="Y7925"/>
      <c r="Z7925"/>
      <c r="AA7925"/>
      <c r="AB7925"/>
      <c r="AC7925"/>
    </row>
    <row r="7926" spans="11:29" x14ac:dyDescent="0.45">
      <c r="K7926"/>
      <c r="S7926"/>
      <c r="T7926"/>
      <c r="U7926"/>
      <c r="V7926"/>
      <c r="W7926"/>
      <c r="X7926"/>
      <c r="Y7926"/>
      <c r="Z7926"/>
      <c r="AA7926"/>
      <c r="AB7926"/>
      <c r="AC7926"/>
    </row>
    <row r="7927" spans="11:29" x14ac:dyDescent="0.45">
      <c r="K7927"/>
      <c r="S7927"/>
      <c r="T7927"/>
      <c r="U7927"/>
      <c r="V7927"/>
      <c r="W7927"/>
      <c r="X7927"/>
      <c r="Y7927"/>
      <c r="Z7927"/>
      <c r="AA7927"/>
      <c r="AB7927"/>
      <c r="AC7927"/>
    </row>
    <row r="7928" spans="11:29" x14ac:dyDescent="0.45">
      <c r="K7928"/>
      <c r="S7928"/>
      <c r="T7928"/>
      <c r="U7928"/>
      <c r="V7928"/>
      <c r="W7928"/>
      <c r="X7928"/>
      <c r="Y7928"/>
      <c r="Z7928"/>
      <c r="AA7928"/>
      <c r="AB7928"/>
      <c r="AC7928"/>
    </row>
    <row r="7929" spans="11:29" x14ac:dyDescent="0.45">
      <c r="K7929"/>
      <c r="S7929"/>
      <c r="T7929"/>
      <c r="U7929"/>
      <c r="V7929"/>
      <c r="W7929"/>
      <c r="X7929"/>
      <c r="Y7929"/>
      <c r="Z7929"/>
      <c r="AA7929"/>
      <c r="AB7929"/>
      <c r="AC7929"/>
    </row>
    <row r="7930" spans="11:29" x14ac:dyDescent="0.45">
      <c r="K7930"/>
      <c r="S7930"/>
      <c r="T7930"/>
      <c r="U7930"/>
      <c r="V7930"/>
      <c r="W7930"/>
      <c r="X7930"/>
      <c r="Y7930"/>
      <c r="Z7930"/>
      <c r="AA7930"/>
      <c r="AB7930"/>
      <c r="AC7930"/>
    </row>
    <row r="7931" spans="11:29" x14ac:dyDescent="0.45">
      <c r="K7931"/>
      <c r="S7931"/>
      <c r="T7931"/>
      <c r="U7931"/>
      <c r="V7931"/>
      <c r="W7931"/>
      <c r="X7931"/>
      <c r="Y7931"/>
      <c r="Z7931"/>
      <c r="AA7931"/>
      <c r="AB7931"/>
      <c r="AC7931"/>
    </row>
    <row r="7932" spans="11:29" x14ac:dyDescent="0.45">
      <c r="K7932"/>
      <c r="S7932"/>
      <c r="T7932"/>
      <c r="U7932"/>
      <c r="V7932"/>
      <c r="W7932"/>
      <c r="X7932"/>
      <c r="Y7932"/>
      <c r="Z7932"/>
      <c r="AA7932"/>
      <c r="AB7932"/>
      <c r="AC7932"/>
    </row>
    <row r="7933" spans="11:29" x14ac:dyDescent="0.45">
      <c r="K7933"/>
      <c r="S7933"/>
      <c r="T7933"/>
      <c r="U7933"/>
      <c r="V7933"/>
      <c r="W7933"/>
      <c r="X7933"/>
      <c r="Y7933"/>
      <c r="Z7933"/>
      <c r="AA7933"/>
      <c r="AB7933"/>
      <c r="AC7933"/>
    </row>
    <row r="7934" spans="11:29" x14ac:dyDescent="0.45">
      <c r="K7934"/>
      <c r="S7934"/>
      <c r="T7934"/>
      <c r="U7934"/>
      <c r="V7934"/>
      <c r="W7934"/>
      <c r="X7934"/>
      <c r="Y7934"/>
      <c r="Z7934"/>
      <c r="AA7934"/>
      <c r="AB7934"/>
      <c r="AC7934"/>
    </row>
    <row r="7935" spans="11:29" x14ac:dyDescent="0.45">
      <c r="K7935"/>
      <c r="S7935"/>
      <c r="T7935"/>
      <c r="U7935"/>
      <c r="V7935"/>
      <c r="W7935"/>
      <c r="X7935"/>
      <c r="Y7935"/>
      <c r="Z7935"/>
      <c r="AA7935"/>
      <c r="AB7935"/>
      <c r="AC7935"/>
    </row>
    <row r="7936" spans="11:29" x14ac:dyDescent="0.45">
      <c r="K7936"/>
      <c r="S7936"/>
      <c r="T7936"/>
      <c r="U7936"/>
      <c r="V7936"/>
      <c r="W7936"/>
      <c r="X7936"/>
      <c r="Y7936"/>
      <c r="Z7936"/>
      <c r="AA7936"/>
      <c r="AB7936"/>
      <c r="AC7936"/>
    </row>
    <row r="7937" spans="11:29" x14ac:dyDescent="0.45">
      <c r="K7937"/>
      <c r="S7937"/>
      <c r="T7937"/>
      <c r="U7937"/>
      <c r="V7937"/>
      <c r="W7937"/>
      <c r="X7937"/>
      <c r="Y7937"/>
      <c r="Z7937"/>
      <c r="AA7937"/>
      <c r="AB7937"/>
      <c r="AC7937"/>
    </row>
    <row r="7938" spans="11:29" x14ac:dyDescent="0.45">
      <c r="K7938"/>
      <c r="S7938"/>
      <c r="T7938"/>
      <c r="U7938"/>
      <c r="V7938"/>
      <c r="W7938"/>
      <c r="X7938"/>
      <c r="Y7938"/>
      <c r="Z7938"/>
      <c r="AA7938"/>
      <c r="AB7938"/>
      <c r="AC7938"/>
    </row>
    <row r="7939" spans="11:29" x14ac:dyDescent="0.45">
      <c r="K7939"/>
      <c r="S7939"/>
      <c r="T7939"/>
      <c r="U7939"/>
      <c r="V7939"/>
      <c r="W7939"/>
      <c r="X7939"/>
      <c r="Y7939"/>
      <c r="Z7939"/>
      <c r="AA7939"/>
      <c r="AB7939"/>
      <c r="AC7939"/>
    </row>
    <row r="7940" spans="11:29" x14ac:dyDescent="0.45">
      <c r="K7940"/>
      <c r="S7940"/>
      <c r="T7940"/>
      <c r="U7940"/>
      <c r="V7940"/>
      <c r="W7940"/>
      <c r="X7940"/>
      <c r="Y7940"/>
      <c r="Z7940"/>
      <c r="AA7940"/>
      <c r="AB7940"/>
      <c r="AC7940"/>
    </row>
    <row r="7941" spans="11:29" x14ac:dyDescent="0.45">
      <c r="K7941"/>
      <c r="S7941"/>
      <c r="T7941"/>
      <c r="U7941"/>
      <c r="V7941"/>
      <c r="W7941"/>
      <c r="X7941"/>
      <c r="Y7941"/>
      <c r="Z7941"/>
      <c r="AA7941"/>
      <c r="AB7941"/>
      <c r="AC7941"/>
    </row>
    <row r="7942" spans="11:29" x14ac:dyDescent="0.45">
      <c r="K7942"/>
      <c r="S7942"/>
      <c r="T7942"/>
      <c r="U7942"/>
      <c r="V7942"/>
      <c r="W7942"/>
      <c r="X7942"/>
      <c r="Y7942"/>
      <c r="Z7942"/>
      <c r="AA7942"/>
      <c r="AB7942"/>
      <c r="AC7942"/>
    </row>
    <row r="7943" spans="11:29" x14ac:dyDescent="0.45">
      <c r="K7943"/>
      <c r="S7943"/>
      <c r="T7943"/>
      <c r="U7943"/>
      <c r="V7943"/>
      <c r="W7943"/>
      <c r="X7943"/>
      <c r="Y7943"/>
      <c r="Z7943"/>
      <c r="AA7943"/>
      <c r="AB7943"/>
      <c r="AC7943"/>
    </row>
    <row r="7944" spans="11:29" x14ac:dyDescent="0.45">
      <c r="K7944"/>
      <c r="S7944"/>
      <c r="T7944"/>
      <c r="U7944"/>
      <c r="V7944"/>
      <c r="W7944"/>
      <c r="X7944"/>
      <c r="Y7944"/>
      <c r="Z7944"/>
      <c r="AA7944"/>
      <c r="AB7944"/>
      <c r="AC7944"/>
    </row>
    <row r="7945" spans="11:29" x14ac:dyDescent="0.45">
      <c r="K7945"/>
      <c r="S7945"/>
      <c r="T7945"/>
      <c r="U7945"/>
      <c r="V7945"/>
      <c r="W7945"/>
      <c r="X7945"/>
      <c r="Y7945"/>
      <c r="Z7945"/>
      <c r="AA7945"/>
      <c r="AB7945"/>
      <c r="AC7945"/>
    </row>
    <row r="7946" spans="11:29" x14ac:dyDescent="0.45">
      <c r="K7946"/>
      <c r="S7946"/>
      <c r="T7946"/>
      <c r="U7946"/>
      <c r="V7946"/>
      <c r="W7946"/>
      <c r="X7946"/>
      <c r="Y7946"/>
      <c r="Z7946"/>
      <c r="AA7946"/>
      <c r="AB7946"/>
      <c r="AC7946"/>
    </row>
    <row r="7947" spans="11:29" x14ac:dyDescent="0.45">
      <c r="K7947"/>
      <c r="S7947"/>
      <c r="T7947"/>
      <c r="U7947"/>
      <c r="V7947"/>
      <c r="W7947"/>
      <c r="X7947"/>
      <c r="Y7947"/>
      <c r="Z7947"/>
      <c r="AA7947"/>
      <c r="AB7947"/>
      <c r="AC7947"/>
    </row>
    <row r="7948" spans="11:29" x14ac:dyDescent="0.45">
      <c r="K7948"/>
      <c r="S7948"/>
      <c r="T7948"/>
      <c r="U7948"/>
      <c r="V7948"/>
      <c r="W7948"/>
      <c r="X7948"/>
      <c r="Y7948"/>
      <c r="Z7948"/>
      <c r="AA7948"/>
      <c r="AB7948"/>
      <c r="AC7948"/>
    </row>
    <row r="7949" spans="11:29" x14ac:dyDescent="0.45">
      <c r="K7949"/>
      <c r="S7949"/>
      <c r="T7949"/>
      <c r="U7949"/>
      <c r="V7949"/>
      <c r="W7949"/>
      <c r="X7949"/>
      <c r="Y7949"/>
      <c r="Z7949"/>
      <c r="AA7949"/>
      <c r="AB7949"/>
      <c r="AC7949"/>
    </row>
    <row r="7950" spans="11:29" x14ac:dyDescent="0.45">
      <c r="K7950"/>
      <c r="S7950"/>
      <c r="T7950"/>
      <c r="U7950"/>
      <c r="V7950"/>
      <c r="W7950"/>
      <c r="X7950"/>
      <c r="Y7950"/>
      <c r="Z7950"/>
      <c r="AA7950"/>
      <c r="AB7950"/>
      <c r="AC7950"/>
    </row>
    <row r="7951" spans="11:29" x14ac:dyDescent="0.45">
      <c r="K7951"/>
      <c r="S7951"/>
      <c r="T7951"/>
      <c r="U7951"/>
      <c r="V7951"/>
      <c r="W7951"/>
      <c r="X7951"/>
      <c r="Y7951"/>
      <c r="Z7951"/>
      <c r="AA7951"/>
      <c r="AB7951"/>
      <c r="AC7951"/>
    </row>
    <row r="7952" spans="11:29" x14ac:dyDescent="0.45">
      <c r="K7952"/>
      <c r="S7952"/>
      <c r="T7952"/>
      <c r="U7952"/>
      <c r="V7952"/>
      <c r="W7952"/>
      <c r="X7952"/>
      <c r="Y7952"/>
      <c r="Z7952"/>
      <c r="AA7952"/>
      <c r="AB7952"/>
      <c r="AC7952"/>
    </row>
    <row r="7953" spans="11:29" x14ac:dyDescent="0.45">
      <c r="K7953"/>
      <c r="S7953"/>
      <c r="T7953"/>
      <c r="U7953"/>
      <c r="V7953"/>
      <c r="W7953"/>
      <c r="X7953"/>
      <c r="Y7953"/>
      <c r="Z7953"/>
      <c r="AA7953"/>
      <c r="AB7953"/>
      <c r="AC7953"/>
    </row>
    <row r="7954" spans="11:29" x14ac:dyDescent="0.45">
      <c r="K7954"/>
      <c r="S7954"/>
      <c r="T7954"/>
      <c r="U7954"/>
      <c r="V7954"/>
      <c r="W7954"/>
      <c r="X7954"/>
      <c r="Y7954"/>
      <c r="Z7954"/>
      <c r="AA7954"/>
      <c r="AB7954"/>
      <c r="AC7954"/>
    </row>
    <row r="7955" spans="11:29" x14ac:dyDescent="0.45">
      <c r="K7955"/>
      <c r="S7955"/>
      <c r="T7955"/>
      <c r="U7955"/>
      <c r="V7955"/>
      <c r="W7955"/>
      <c r="X7955"/>
      <c r="Y7955"/>
      <c r="Z7955"/>
      <c r="AA7955"/>
      <c r="AB7955"/>
      <c r="AC7955"/>
    </row>
    <row r="7956" spans="11:29" x14ac:dyDescent="0.45">
      <c r="K7956"/>
      <c r="S7956"/>
      <c r="T7956"/>
      <c r="U7956"/>
      <c r="V7956"/>
      <c r="W7956"/>
      <c r="X7956"/>
      <c r="Y7956"/>
      <c r="Z7956"/>
      <c r="AA7956"/>
      <c r="AB7956"/>
      <c r="AC7956"/>
    </row>
    <row r="7957" spans="11:29" x14ac:dyDescent="0.45">
      <c r="K7957"/>
      <c r="S7957"/>
      <c r="T7957"/>
      <c r="U7957"/>
      <c r="V7957"/>
      <c r="W7957"/>
      <c r="X7957"/>
      <c r="Y7957"/>
      <c r="Z7957"/>
      <c r="AA7957"/>
      <c r="AB7957"/>
      <c r="AC7957"/>
    </row>
    <row r="7958" spans="11:29" x14ac:dyDescent="0.45">
      <c r="K7958"/>
      <c r="S7958"/>
      <c r="T7958"/>
      <c r="U7958"/>
      <c r="V7958"/>
      <c r="W7958"/>
      <c r="X7958"/>
      <c r="Y7958"/>
      <c r="Z7958"/>
      <c r="AA7958"/>
      <c r="AB7958"/>
      <c r="AC7958"/>
    </row>
    <row r="7959" spans="11:29" x14ac:dyDescent="0.45">
      <c r="K7959"/>
      <c r="S7959"/>
      <c r="T7959"/>
      <c r="U7959"/>
      <c r="V7959"/>
      <c r="W7959"/>
      <c r="X7959"/>
      <c r="Y7959"/>
      <c r="Z7959"/>
      <c r="AA7959"/>
      <c r="AB7959"/>
      <c r="AC7959"/>
    </row>
    <row r="7960" spans="11:29" x14ac:dyDescent="0.45">
      <c r="K7960"/>
      <c r="S7960"/>
      <c r="T7960"/>
      <c r="U7960"/>
      <c r="V7960"/>
      <c r="W7960"/>
      <c r="X7960"/>
      <c r="Y7960"/>
      <c r="Z7960"/>
      <c r="AA7960"/>
      <c r="AB7960"/>
      <c r="AC7960"/>
    </row>
    <row r="7961" spans="11:29" x14ac:dyDescent="0.45">
      <c r="K7961"/>
      <c r="S7961"/>
      <c r="T7961"/>
      <c r="U7961"/>
      <c r="V7961"/>
      <c r="W7961"/>
      <c r="X7961"/>
      <c r="Y7961"/>
      <c r="Z7961"/>
      <c r="AA7961"/>
      <c r="AB7961"/>
      <c r="AC7961"/>
    </row>
    <row r="7962" spans="11:29" x14ac:dyDescent="0.45">
      <c r="K7962"/>
      <c r="S7962"/>
      <c r="T7962"/>
      <c r="U7962"/>
      <c r="V7962"/>
      <c r="W7962"/>
      <c r="X7962"/>
      <c r="Y7962"/>
      <c r="Z7962"/>
      <c r="AA7962"/>
      <c r="AB7962"/>
      <c r="AC7962"/>
    </row>
    <row r="7963" spans="11:29" x14ac:dyDescent="0.45">
      <c r="K7963"/>
      <c r="S7963"/>
      <c r="T7963"/>
      <c r="U7963"/>
      <c r="V7963"/>
      <c r="W7963"/>
      <c r="X7963"/>
      <c r="Y7963"/>
      <c r="Z7963"/>
      <c r="AA7963"/>
      <c r="AB7963"/>
      <c r="AC7963"/>
    </row>
    <row r="7964" spans="11:29" x14ac:dyDescent="0.45">
      <c r="K7964"/>
      <c r="S7964"/>
      <c r="T7964"/>
      <c r="U7964"/>
      <c r="V7964"/>
      <c r="W7964"/>
      <c r="X7964"/>
      <c r="Y7964"/>
      <c r="Z7964"/>
      <c r="AA7964"/>
      <c r="AB7964"/>
      <c r="AC7964"/>
    </row>
    <row r="7965" spans="11:29" x14ac:dyDescent="0.45">
      <c r="K7965"/>
      <c r="S7965"/>
      <c r="T7965"/>
      <c r="U7965"/>
      <c r="V7965"/>
      <c r="W7965"/>
      <c r="X7965"/>
      <c r="Y7965"/>
      <c r="Z7965"/>
      <c r="AA7965"/>
      <c r="AB7965"/>
      <c r="AC7965"/>
    </row>
    <row r="7966" spans="11:29" x14ac:dyDescent="0.45">
      <c r="K7966"/>
      <c r="S7966"/>
      <c r="T7966"/>
      <c r="U7966"/>
      <c r="V7966"/>
      <c r="W7966"/>
      <c r="X7966"/>
      <c r="Y7966"/>
      <c r="Z7966"/>
      <c r="AA7966"/>
      <c r="AB7966"/>
      <c r="AC7966"/>
    </row>
    <row r="7967" spans="11:29" x14ac:dyDescent="0.45">
      <c r="K7967"/>
      <c r="S7967"/>
      <c r="T7967"/>
      <c r="U7967"/>
      <c r="V7967"/>
      <c r="W7967"/>
      <c r="X7967"/>
      <c r="Y7967"/>
      <c r="Z7967"/>
      <c r="AA7967"/>
      <c r="AB7967"/>
      <c r="AC7967"/>
    </row>
    <row r="7968" spans="11:29" x14ac:dyDescent="0.45">
      <c r="K7968"/>
      <c r="S7968"/>
      <c r="T7968"/>
      <c r="U7968"/>
      <c r="V7968"/>
      <c r="W7968"/>
      <c r="X7968"/>
      <c r="Y7968"/>
      <c r="Z7968"/>
      <c r="AA7968"/>
      <c r="AB7968"/>
      <c r="AC7968"/>
    </row>
    <row r="7969" spans="11:29" x14ac:dyDescent="0.45">
      <c r="K7969"/>
      <c r="S7969"/>
      <c r="T7969"/>
      <c r="U7969"/>
      <c r="V7969"/>
      <c r="W7969"/>
      <c r="X7969"/>
      <c r="Y7969"/>
      <c r="Z7969"/>
      <c r="AA7969"/>
      <c r="AB7969"/>
      <c r="AC7969"/>
    </row>
    <row r="7970" spans="11:29" x14ac:dyDescent="0.45">
      <c r="K7970"/>
      <c r="S7970"/>
      <c r="T7970"/>
      <c r="U7970"/>
      <c r="V7970"/>
      <c r="W7970"/>
      <c r="X7970"/>
      <c r="Y7970"/>
      <c r="Z7970"/>
      <c r="AA7970"/>
      <c r="AB7970"/>
      <c r="AC7970"/>
    </row>
    <row r="7971" spans="11:29" x14ac:dyDescent="0.45">
      <c r="K7971"/>
      <c r="S7971"/>
      <c r="T7971"/>
      <c r="U7971"/>
      <c r="V7971"/>
      <c r="W7971"/>
      <c r="X7971"/>
      <c r="Y7971"/>
      <c r="Z7971"/>
      <c r="AA7971"/>
      <c r="AB7971"/>
      <c r="AC7971"/>
    </row>
    <row r="7972" spans="11:29" x14ac:dyDescent="0.45">
      <c r="K7972"/>
      <c r="S7972"/>
      <c r="T7972"/>
      <c r="U7972"/>
      <c r="V7972"/>
      <c r="W7972"/>
      <c r="X7972"/>
      <c r="Y7972"/>
      <c r="Z7972"/>
      <c r="AA7972"/>
      <c r="AB7972"/>
      <c r="AC7972"/>
    </row>
    <row r="7973" spans="11:29" x14ac:dyDescent="0.45">
      <c r="K7973"/>
      <c r="S7973"/>
      <c r="T7973"/>
      <c r="U7973"/>
      <c r="V7973"/>
      <c r="W7973"/>
      <c r="X7973"/>
      <c r="Y7973"/>
      <c r="Z7973"/>
      <c r="AA7973"/>
      <c r="AB7973"/>
      <c r="AC7973"/>
    </row>
    <row r="7974" spans="11:29" x14ac:dyDescent="0.45">
      <c r="K7974"/>
      <c r="S7974"/>
      <c r="T7974"/>
      <c r="U7974"/>
      <c r="V7974"/>
      <c r="W7974"/>
      <c r="X7974"/>
      <c r="Y7974"/>
      <c r="Z7974"/>
      <c r="AA7974"/>
      <c r="AB7974"/>
      <c r="AC7974"/>
    </row>
    <row r="7975" spans="11:29" x14ac:dyDescent="0.45">
      <c r="K7975"/>
      <c r="S7975"/>
      <c r="T7975"/>
      <c r="U7975"/>
      <c r="V7975"/>
      <c r="W7975"/>
      <c r="X7975"/>
      <c r="Y7975"/>
      <c r="Z7975"/>
      <c r="AA7975"/>
      <c r="AB7975"/>
      <c r="AC7975"/>
    </row>
    <row r="7976" spans="11:29" x14ac:dyDescent="0.45">
      <c r="K7976"/>
      <c r="S7976"/>
      <c r="T7976"/>
      <c r="U7976"/>
      <c r="V7976"/>
      <c r="W7976"/>
      <c r="X7976"/>
      <c r="Y7976"/>
      <c r="Z7976"/>
      <c r="AA7976"/>
      <c r="AB7976"/>
      <c r="AC7976"/>
    </row>
    <row r="7977" spans="11:29" x14ac:dyDescent="0.45">
      <c r="K7977"/>
      <c r="S7977"/>
      <c r="T7977"/>
      <c r="U7977"/>
      <c r="V7977"/>
      <c r="W7977"/>
      <c r="X7977"/>
      <c r="Y7977"/>
      <c r="Z7977"/>
      <c r="AA7977"/>
      <c r="AB7977"/>
      <c r="AC7977"/>
    </row>
    <row r="7978" spans="11:29" x14ac:dyDescent="0.45">
      <c r="K7978"/>
      <c r="S7978"/>
      <c r="T7978"/>
      <c r="U7978"/>
      <c r="V7978"/>
      <c r="W7978"/>
      <c r="X7978"/>
      <c r="Y7978"/>
      <c r="Z7978"/>
      <c r="AA7978"/>
      <c r="AB7978"/>
      <c r="AC7978"/>
    </row>
    <row r="7979" spans="11:29" x14ac:dyDescent="0.45">
      <c r="K7979"/>
      <c r="S7979"/>
      <c r="T7979"/>
      <c r="U7979"/>
      <c r="V7979"/>
      <c r="W7979"/>
      <c r="X7979"/>
      <c r="Y7979"/>
      <c r="Z7979"/>
      <c r="AA7979"/>
      <c r="AB7979"/>
      <c r="AC7979"/>
    </row>
    <row r="7980" spans="11:29" x14ac:dyDescent="0.45">
      <c r="K7980"/>
      <c r="S7980"/>
      <c r="T7980"/>
      <c r="U7980"/>
      <c r="V7980"/>
      <c r="W7980"/>
      <c r="X7980"/>
      <c r="Y7980"/>
      <c r="Z7980"/>
      <c r="AA7980"/>
      <c r="AB7980"/>
      <c r="AC7980"/>
    </row>
    <row r="7981" spans="11:29" x14ac:dyDescent="0.45">
      <c r="K7981"/>
      <c r="S7981"/>
      <c r="T7981"/>
      <c r="U7981"/>
      <c r="V7981"/>
      <c r="W7981"/>
      <c r="X7981"/>
      <c r="Y7981"/>
      <c r="Z7981"/>
      <c r="AA7981"/>
      <c r="AB7981"/>
      <c r="AC7981"/>
    </row>
    <row r="7982" spans="11:29" x14ac:dyDescent="0.45">
      <c r="K7982"/>
      <c r="S7982"/>
      <c r="T7982"/>
      <c r="U7982"/>
      <c r="V7982"/>
      <c r="W7982"/>
      <c r="X7982"/>
      <c r="Y7982"/>
      <c r="Z7982"/>
      <c r="AA7982"/>
      <c r="AB7982"/>
      <c r="AC7982"/>
    </row>
    <row r="7983" spans="11:29" x14ac:dyDescent="0.45">
      <c r="K7983"/>
      <c r="S7983"/>
      <c r="T7983"/>
      <c r="U7983"/>
      <c r="V7983"/>
      <c r="W7983"/>
      <c r="X7983"/>
      <c r="Y7983"/>
      <c r="Z7983"/>
      <c r="AA7983"/>
      <c r="AB7983"/>
      <c r="AC7983"/>
    </row>
    <row r="7984" spans="11:29" x14ac:dyDescent="0.45">
      <c r="K7984"/>
      <c r="S7984"/>
      <c r="T7984"/>
      <c r="U7984"/>
      <c r="V7984"/>
      <c r="W7984"/>
      <c r="X7984"/>
      <c r="Y7984"/>
      <c r="Z7984"/>
      <c r="AA7984"/>
      <c r="AB7984"/>
      <c r="AC7984"/>
    </row>
    <row r="7985" spans="11:29" x14ac:dyDescent="0.45">
      <c r="K7985"/>
      <c r="S7985"/>
      <c r="T7985"/>
      <c r="U7985"/>
      <c r="V7985"/>
      <c r="W7985"/>
      <c r="X7985"/>
      <c r="Y7985"/>
      <c r="Z7985"/>
      <c r="AA7985"/>
      <c r="AB7985"/>
      <c r="AC7985"/>
    </row>
    <row r="7986" spans="11:29" x14ac:dyDescent="0.45">
      <c r="K7986"/>
      <c r="S7986"/>
      <c r="T7986"/>
      <c r="U7986"/>
      <c r="V7986"/>
      <c r="W7986"/>
      <c r="X7986"/>
      <c r="Y7986"/>
      <c r="Z7986"/>
      <c r="AA7986"/>
      <c r="AB7986"/>
      <c r="AC7986"/>
    </row>
    <row r="7987" spans="11:29" x14ac:dyDescent="0.45">
      <c r="K7987"/>
      <c r="S7987"/>
      <c r="T7987"/>
      <c r="U7987"/>
      <c r="V7987"/>
      <c r="W7987"/>
      <c r="X7987"/>
      <c r="Y7987"/>
      <c r="Z7987"/>
      <c r="AA7987"/>
      <c r="AB7987"/>
      <c r="AC7987"/>
    </row>
    <row r="7988" spans="11:29" x14ac:dyDescent="0.45">
      <c r="K7988"/>
      <c r="S7988"/>
      <c r="T7988"/>
      <c r="U7988"/>
      <c r="V7988"/>
      <c r="W7988"/>
      <c r="X7988"/>
      <c r="Y7988"/>
      <c r="Z7988"/>
      <c r="AA7988"/>
      <c r="AB7988"/>
      <c r="AC7988"/>
    </row>
    <row r="7989" spans="11:29" x14ac:dyDescent="0.45">
      <c r="K7989"/>
      <c r="S7989"/>
      <c r="T7989"/>
      <c r="U7989"/>
      <c r="V7989"/>
      <c r="W7989"/>
      <c r="X7989"/>
      <c r="Y7989"/>
      <c r="Z7989"/>
      <c r="AA7989"/>
      <c r="AB7989"/>
      <c r="AC7989"/>
    </row>
    <row r="7990" spans="11:29" x14ac:dyDescent="0.45">
      <c r="K7990"/>
      <c r="S7990"/>
      <c r="T7990"/>
      <c r="U7990"/>
      <c r="V7990"/>
      <c r="W7990"/>
      <c r="X7990"/>
      <c r="Y7990"/>
      <c r="Z7990"/>
      <c r="AA7990"/>
      <c r="AB7990"/>
      <c r="AC7990"/>
    </row>
    <row r="7991" spans="11:29" x14ac:dyDescent="0.45">
      <c r="K7991"/>
      <c r="S7991"/>
      <c r="T7991"/>
      <c r="U7991"/>
      <c r="V7991"/>
      <c r="W7991"/>
      <c r="X7991"/>
      <c r="Y7991"/>
      <c r="Z7991"/>
      <c r="AA7991"/>
      <c r="AB7991"/>
      <c r="AC7991"/>
    </row>
    <row r="7992" spans="11:29" x14ac:dyDescent="0.45">
      <c r="K7992"/>
      <c r="S7992"/>
      <c r="T7992"/>
      <c r="U7992"/>
      <c r="V7992"/>
      <c r="W7992"/>
      <c r="X7992"/>
      <c r="Y7992"/>
      <c r="Z7992"/>
      <c r="AA7992"/>
      <c r="AB7992"/>
      <c r="AC7992"/>
    </row>
    <row r="7993" spans="11:29" x14ac:dyDescent="0.45">
      <c r="K7993"/>
      <c r="S7993"/>
      <c r="T7993"/>
      <c r="U7993"/>
      <c r="V7993"/>
      <c r="W7993"/>
      <c r="X7993"/>
      <c r="Y7993"/>
      <c r="Z7993"/>
      <c r="AA7993"/>
      <c r="AB7993"/>
      <c r="AC7993"/>
    </row>
    <row r="7994" spans="11:29" x14ac:dyDescent="0.45">
      <c r="K7994"/>
      <c r="S7994"/>
      <c r="T7994"/>
      <c r="U7994"/>
      <c r="V7994"/>
      <c r="W7994"/>
      <c r="X7994"/>
      <c r="Y7994"/>
      <c r="Z7994"/>
      <c r="AA7994"/>
      <c r="AB7994"/>
      <c r="AC7994"/>
    </row>
    <row r="7995" spans="11:29" x14ac:dyDescent="0.45">
      <c r="K7995"/>
      <c r="S7995"/>
      <c r="T7995"/>
      <c r="U7995"/>
      <c r="V7995"/>
      <c r="W7995"/>
      <c r="X7995"/>
      <c r="Y7995"/>
      <c r="Z7995"/>
      <c r="AA7995"/>
      <c r="AB7995"/>
      <c r="AC7995"/>
    </row>
    <row r="7996" spans="11:29" x14ac:dyDescent="0.45">
      <c r="K7996"/>
      <c r="S7996"/>
      <c r="T7996"/>
      <c r="U7996"/>
      <c r="V7996"/>
      <c r="W7996"/>
      <c r="X7996"/>
      <c r="Y7996"/>
      <c r="Z7996"/>
      <c r="AA7996"/>
      <c r="AB7996"/>
      <c r="AC7996"/>
    </row>
    <row r="7997" spans="11:29" x14ac:dyDescent="0.45">
      <c r="K7997"/>
      <c r="S7997"/>
      <c r="T7997"/>
      <c r="U7997"/>
      <c r="V7997"/>
      <c r="W7997"/>
      <c r="X7997"/>
      <c r="Y7997"/>
      <c r="Z7997"/>
      <c r="AA7997"/>
      <c r="AB7997"/>
      <c r="AC7997"/>
    </row>
    <row r="7998" spans="11:29" x14ac:dyDescent="0.45">
      <c r="K7998"/>
      <c r="S7998"/>
      <c r="T7998"/>
      <c r="U7998"/>
      <c r="V7998"/>
      <c r="W7998"/>
      <c r="X7998"/>
      <c r="Y7998"/>
      <c r="Z7998"/>
      <c r="AA7998"/>
      <c r="AB7998"/>
      <c r="AC7998"/>
    </row>
    <row r="7999" spans="11:29" x14ac:dyDescent="0.45">
      <c r="K7999"/>
      <c r="S7999"/>
      <c r="T7999"/>
      <c r="U7999"/>
      <c r="V7999"/>
      <c r="W7999"/>
      <c r="X7999"/>
      <c r="Y7999"/>
      <c r="Z7999"/>
      <c r="AA7999"/>
      <c r="AB7999"/>
      <c r="AC7999"/>
    </row>
    <row r="8000" spans="11:29" x14ac:dyDescent="0.45">
      <c r="K8000"/>
      <c r="S8000"/>
      <c r="T8000"/>
      <c r="U8000"/>
      <c r="V8000"/>
      <c r="W8000"/>
      <c r="X8000"/>
      <c r="Y8000"/>
      <c r="Z8000"/>
      <c r="AA8000"/>
      <c r="AB8000"/>
      <c r="AC8000"/>
    </row>
    <row r="8001" spans="11:29" x14ac:dyDescent="0.45">
      <c r="K8001"/>
      <c r="S8001"/>
      <c r="T8001"/>
      <c r="U8001"/>
      <c r="V8001"/>
      <c r="W8001"/>
      <c r="X8001"/>
      <c r="Y8001"/>
      <c r="Z8001"/>
      <c r="AA8001"/>
      <c r="AB8001"/>
      <c r="AC8001"/>
    </row>
    <row r="8002" spans="11:29" x14ac:dyDescent="0.45">
      <c r="K8002"/>
      <c r="S8002"/>
      <c r="T8002"/>
      <c r="U8002"/>
      <c r="V8002"/>
      <c r="W8002"/>
      <c r="X8002"/>
      <c r="Y8002"/>
      <c r="Z8002"/>
      <c r="AA8002"/>
      <c r="AB8002"/>
      <c r="AC8002"/>
    </row>
    <row r="8003" spans="11:29" x14ac:dyDescent="0.45">
      <c r="K8003"/>
      <c r="S8003"/>
      <c r="T8003"/>
      <c r="U8003"/>
      <c r="V8003"/>
      <c r="W8003"/>
      <c r="X8003"/>
      <c r="Y8003"/>
      <c r="Z8003"/>
      <c r="AA8003"/>
      <c r="AB8003"/>
      <c r="AC8003"/>
    </row>
    <row r="8004" spans="11:29" x14ac:dyDescent="0.45">
      <c r="K8004"/>
      <c r="S8004"/>
      <c r="T8004"/>
      <c r="U8004"/>
      <c r="V8004"/>
      <c r="W8004"/>
      <c r="X8004"/>
      <c r="Y8004"/>
      <c r="Z8004"/>
      <c r="AA8004"/>
      <c r="AB8004"/>
      <c r="AC8004"/>
    </row>
    <row r="8005" spans="11:29" x14ac:dyDescent="0.45">
      <c r="K8005"/>
      <c r="S8005"/>
      <c r="T8005"/>
      <c r="U8005"/>
      <c r="V8005"/>
      <c r="W8005"/>
      <c r="X8005"/>
      <c r="Y8005"/>
      <c r="Z8005"/>
      <c r="AA8005"/>
      <c r="AB8005"/>
      <c r="AC8005"/>
    </row>
    <row r="8006" spans="11:29" x14ac:dyDescent="0.45">
      <c r="K8006"/>
      <c r="S8006"/>
      <c r="T8006"/>
      <c r="U8006"/>
      <c r="V8006"/>
      <c r="W8006"/>
      <c r="X8006"/>
      <c r="Y8006"/>
      <c r="Z8006"/>
      <c r="AA8006"/>
      <c r="AB8006"/>
      <c r="AC8006"/>
    </row>
    <row r="8007" spans="11:29" x14ac:dyDescent="0.45">
      <c r="K8007"/>
      <c r="S8007"/>
      <c r="T8007"/>
      <c r="U8007"/>
      <c r="V8007"/>
      <c r="W8007"/>
      <c r="X8007"/>
      <c r="Y8007"/>
      <c r="Z8007"/>
      <c r="AA8007"/>
      <c r="AB8007"/>
      <c r="AC8007"/>
    </row>
    <row r="8008" spans="11:29" x14ac:dyDescent="0.45">
      <c r="K8008"/>
      <c r="S8008"/>
      <c r="T8008"/>
      <c r="U8008"/>
      <c r="V8008"/>
      <c r="W8008"/>
      <c r="X8008"/>
      <c r="Y8008"/>
      <c r="Z8008"/>
      <c r="AA8008"/>
      <c r="AB8008"/>
      <c r="AC8008"/>
    </row>
    <row r="8009" spans="11:29" x14ac:dyDescent="0.45">
      <c r="K8009"/>
      <c r="S8009"/>
      <c r="T8009"/>
      <c r="U8009"/>
      <c r="V8009"/>
      <c r="W8009"/>
      <c r="X8009"/>
      <c r="Y8009"/>
      <c r="Z8009"/>
      <c r="AA8009"/>
      <c r="AB8009"/>
      <c r="AC8009"/>
    </row>
    <row r="8010" spans="11:29" x14ac:dyDescent="0.45">
      <c r="K8010"/>
      <c r="S8010"/>
      <c r="T8010"/>
      <c r="U8010"/>
      <c r="V8010"/>
      <c r="W8010"/>
      <c r="X8010"/>
      <c r="Y8010"/>
      <c r="Z8010"/>
      <c r="AA8010"/>
      <c r="AB8010"/>
      <c r="AC8010"/>
    </row>
    <row r="8011" spans="11:29" x14ac:dyDescent="0.45">
      <c r="K8011"/>
      <c r="S8011"/>
      <c r="T8011"/>
      <c r="U8011"/>
      <c r="V8011"/>
      <c r="W8011"/>
      <c r="X8011"/>
      <c r="Y8011"/>
      <c r="Z8011"/>
      <c r="AA8011"/>
      <c r="AB8011"/>
      <c r="AC8011"/>
    </row>
    <row r="8012" spans="11:29" x14ac:dyDescent="0.45">
      <c r="K8012"/>
      <c r="S8012"/>
      <c r="T8012"/>
      <c r="U8012"/>
      <c r="V8012"/>
      <c r="W8012"/>
      <c r="X8012"/>
      <c r="Y8012"/>
      <c r="Z8012"/>
      <c r="AA8012"/>
      <c r="AB8012"/>
      <c r="AC8012"/>
    </row>
    <row r="8013" spans="11:29" x14ac:dyDescent="0.45">
      <c r="K8013"/>
      <c r="S8013"/>
      <c r="T8013"/>
      <c r="U8013"/>
      <c r="V8013"/>
      <c r="W8013"/>
      <c r="X8013"/>
      <c r="Y8013"/>
      <c r="Z8013"/>
      <c r="AA8013"/>
      <c r="AB8013"/>
      <c r="AC8013"/>
    </row>
    <row r="8014" spans="11:29" x14ac:dyDescent="0.45">
      <c r="K8014"/>
      <c r="S8014"/>
      <c r="T8014"/>
      <c r="U8014"/>
      <c r="V8014"/>
      <c r="W8014"/>
      <c r="X8014"/>
      <c r="Y8014"/>
      <c r="Z8014"/>
      <c r="AA8014"/>
      <c r="AB8014"/>
      <c r="AC8014"/>
    </row>
    <row r="8015" spans="11:29" x14ac:dyDescent="0.45">
      <c r="K8015"/>
      <c r="S8015"/>
      <c r="T8015"/>
      <c r="U8015"/>
      <c r="V8015"/>
      <c r="W8015"/>
      <c r="X8015"/>
      <c r="Y8015"/>
      <c r="Z8015"/>
      <c r="AA8015"/>
      <c r="AB8015"/>
      <c r="AC8015"/>
    </row>
    <row r="8016" spans="11:29" x14ac:dyDescent="0.45">
      <c r="K8016"/>
      <c r="S8016"/>
      <c r="T8016"/>
      <c r="U8016"/>
      <c r="V8016"/>
      <c r="W8016"/>
      <c r="X8016"/>
      <c r="Y8016"/>
      <c r="Z8016"/>
      <c r="AA8016"/>
      <c r="AB8016"/>
      <c r="AC8016"/>
    </row>
    <row r="8017" spans="11:29" x14ac:dyDescent="0.45">
      <c r="K8017"/>
      <c r="S8017"/>
      <c r="T8017"/>
      <c r="U8017"/>
      <c r="V8017"/>
      <c r="W8017"/>
      <c r="X8017"/>
      <c r="Y8017"/>
      <c r="Z8017"/>
      <c r="AA8017"/>
      <c r="AB8017"/>
      <c r="AC8017"/>
    </row>
    <row r="8018" spans="11:29" x14ac:dyDescent="0.45">
      <c r="K8018"/>
      <c r="S8018"/>
      <c r="T8018"/>
      <c r="U8018"/>
      <c r="V8018"/>
      <c r="W8018"/>
      <c r="X8018"/>
      <c r="Y8018"/>
      <c r="Z8018"/>
      <c r="AA8018"/>
      <c r="AB8018"/>
      <c r="AC8018"/>
    </row>
    <row r="8019" spans="11:29" x14ac:dyDescent="0.45">
      <c r="K8019"/>
      <c r="S8019"/>
      <c r="T8019"/>
      <c r="U8019"/>
      <c r="V8019"/>
      <c r="W8019"/>
      <c r="X8019"/>
      <c r="Y8019"/>
      <c r="Z8019"/>
      <c r="AA8019"/>
      <c r="AB8019"/>
      <c r="AC8019"/>
    </row>
    <row r="8020" spans="11:29" x14ac:dyDescent="0.45">
      <c r="K8020"/>
      <c r="S8020"/>
      <c r="T8020"/>
      <c r="U8020"/>
      <c r="V8020"/>
      <c r="W8020"/>
      <c r="X8020"/>
      <c r="Y8020"/>
      <c r="Z8020"/>
      <c r="AA8020"/>
      <c r="AB8020"/>
      <c r="AC8020"/>
    </row>
    <row r="8021" spans="11:29" x14ac:dyDescent="0.45">
      <c r="K8021"/>
      <c r="S8021"/>
      <c r="T8021"/>
      <c r="U8021"/>
      <c r="V8021"/>
      <c r="W8021"/>
      <c r="X8021"/>
      <c r="Y8021"/>
      <c r="Z8021"/>
      <c r="AA8021"/>
      <c r="AB8021"/>
      <c r="AC8021"/>
    </row>
    <row r="8022" spans="11:29" x14ac:dyDescent="0.45">
      <c r="K8022"/>
      <c r="S8022"/>
      <c r="T8022"/>
      <c r="U8022"/>
      <c r="V8022"/>
      <c r="W8022"/>
      <c r="X8022"/>
      <c r="Y8022"/>
      <c r="Z8022"/>
      <c r="AA8022"/>
      <c r="AB8022"/>
      <c r="AC8022"/>
    </row>
    <row r="8023" spans="11:29" x14ac:dyDescent="0.45">
      <c r="K8023"/>
      <c r="S8023"/>
      <c r="T8023"/>
      <c r="U8023"/>
      <c r="V8023"/>
      <c r="W8023"/>
      <c r="X8023"/>
      <c r="Y8023"/>
      <c r="Z8023"/>
      <c r="AA8023"/>
      <c r="AB8023"/>
      <c r="AC8023"/>
    </row>
    <row r="8024" spans="11:29" x14ac:dyDescent="0.45">
      <c r="K8024"/>
      <c r="S8024"/>
      <c r="T8024"/>
      <c r="U8024"/>
      <c r="V8024"/>
      <c r="W8024"/>
      <c r="X8024"/>
      <c r="Y8024"/>
      <c r="Z8024"/>
      <c r="AA8024"/>
      <c r="AB8024"/>
      <c r="AC8024"/>
    </row>
    <row r="8025" spans="11:29" x14ac:dyDescent="0.45">
      <c r="K8025"/>
      <c r="S8025"/>
      <c r="T8025"/>
      <c r="U8025"/>
      <c r="V8025"/>
      <c r="W8025"/>
      <c r="X8025"/>
      <c r="Y8025"/>
      <c r="Z8025"/>
      <c r="AA8025"/>
      <c r="AB8025"/>
      <c r="AC8025"/>
    </row>
    <row r="8026" spans="11:29" x14ac:dyDescent="0.45">
      <c r="K8026"/>
      <c r="S8026"/>
      <c r="T8026"/>
      <c r="U8026"/>
      <c r="V8026"/>
      <c r="W8026"/>
      <c r="X8026"/>
      <c r="Y8026"/>
      <c r="Z8026"/>
      <c r="AA8026"/>
      <c r="AB8026"/>
      <c r="AC8026"/>
    </row>
    <row r="8027" spans="11:29" x14ac:dyDescent="0.45">
      <c r="K8027"/>
      <c r="S8027"/>
      <c r="T8027"/>
      <c r="U8027"/>
      <c r="V8027"/>
      <c r="W8027"/>
      <c r="X8027"/>
      <c r="Y8027"/>
      <c r="Z8027"/>
      <c r="AA8027"/>
      <c r="AB8027"/>
      <c r="AC8027"/>
    </row>
    <row r="8028" spans="11:29" x14ac:dyDescent="0.45">
      <c r="K8028"/>
      <c r="S8028"/>
      <c r="T8028"/>
      <c r="U8028"/>
      <c r="V8028"/>
      <c r="W8028"/>
      <c r="X8028"/>
      <c r="Y8028"/>
      <c r="Z8028"/>
      <c r="AA8028"/>
      <c r="AB8028"/>
      <c r="AC8028"/>
    </row>
    <row r="8029" spans="11:29" x14ac:dyDescent="0.45">
      <c r="K8029"/>
      <c r="S8029"/>
      <c r="T8029"/>
      <c r="U8029"/>
      <c r="V8029"/>
      <c r="W8029"/>
      <c r="X8029"/>
      <c r="Y8029"/>
      <c r="Z8029"/>
      <c r="AA8029"/>
      <c r="AB8029"/>
      <c r="AC8029"/>
    </row>
    <row r="8030" spans="11:29" x14ac:dyDescent="0.45">
      <c r="K8030"/>
      <c r="S8030"/>
      <c r="T8030"/>
      <c r="U8030"/>
      <c r="V8030"/>
      <c r="W8030"/>
      <c r="X8030"/>
      <c r="Y8030"/>
      <c r="Z8030"/>
      <c r="AA8030"/>
      <c r="AB8030"/>
      <c r="AC8030"/>
    </row>
    <row r="8031" spans="11:29" x14ac:dyDescent="0.45">
      <c r="K8031"/>
      <c r="S8031"/>
      <c r="T8031"/>
      <c r="U8031"/>
      <c r="V8031"/>
      <c r="W8031"/>
      <c r="X8031"/>
      <c r="Y8031"/>
      <c r="Z8031"/>
      <c r="AA8031"/>
      <c r="AB8031"/>
      <c r="AC8031"/>
    </row>
    <row r="8032" spans="11:29" x14ac:dyDescent="0.45">
      <c r="K8032"/>
      <c r="S8032"/>
      <c r="T8032"/>
      <c r="U8032"/>
      <c r="V8032"/>
      <c r="W8032"/>
      <c r="X8032"/>
      <c r="Y8032"/>
      <c r="Z8032"/>
      <c r="AA8032"/>
      <c r="AB8032"/>
      <c r="AC8032"/>
    </row>
    <row r="8033" spans="11:29" x14ac:dyDescent="0.45">
      <c r="K8033"/>
      <c r="S8033"/>
      <c r="T8033"/>
      <c r="U8033"/>
      <c r="V8033"/>
      <c r="W8033"/>
      <c r="X8033"/>
      <c r="Y8033"/>
      <c r="Z8033"/>
      <c r="AA8033"/>
      <c r="AB8033"/>
      <c r="AC8033"/>
    </row>
    <row r="8034" spans="11:29" x14ac:dyDescent="0.45">
      <c r="K8034"/>
      <c r="S8034"/>
      <c r="T8034"/>
      <c r="U8034"/>
      <c r="V8034"/>
      <c r="W8034"/>
      <c r="X8034"/>
      <c r="Y8034"/>
      <c r="Z8034"/>
      <c r="AA8034"/>
      <c r="AB8034"/>
      <c r="AC8034"/>
    </row>
    <row r="8035" spans="11:29" x14ac:dyDescent="0.45">
      <c r="K8035"/>
      <c r="S8035"/>
      <c r="T8035"/>
      <c r="U8035"/>
      <c r="V8035"/>
      <c r="W8035"/>
      <c r="X8035"/>
      <c r="Y8035"/>
      <c r="Z8035"/>
      <c r="AA8035"/>
      <c r="AB8035"/>
      <c r="AC8035"/>
    </row>
    <row r="8036" spans="11:29" x14ac:dyDescent="0.45">
      <c r="K8036"/>
      <c r="S8036"/>
      <c r="T8036"/>
      <c r="U8036"/>
      <c r="V8036"/>
      <c r="W8036"/>
      <c r="X8036"/>
      <c r="Y8036"/>
      <c r="Z8036"/>
      <c r="AA8036"/>
      <c r="AB8036"/>
      <c r="AC8036"/>
    </row>
    <row r="8037" spans="11:29" x14ac:dyDescent="0.45">
      <c r="K8037"/>
      <c r="S8037"/>
      <c r="T8037"/>
      <c r="U8037"/>
      <c r="V8037"/>
      <c r="W8037"/>
      <c r="X8037"/>
      <c r="Y8037"/>
      <c r="Z8037"/>
      <c r="AA8037"/>
      <c r="AB8037"/>
      <c r="AC8037"/>
    </row>
    <row r="8038" spans="11:29" x14ac:dyDescent="0.45">
      <c r="K8038"/>
      <c r="S8038"/>
      <c r="T8038"/>
      <c r="U8038"/>
      <c r="V8038"/>
      <c r="W8038"/>
      <c r="X8038"/>
      <c r="Y8038"/>
      <c r="Z8038"/>
      <c r="AA8038"/>
      <c r="AB8038"/>
      <c r="AC8038"/>
    </row>
    <row r="8039" spans="11:29" x14ac:dyDescent="0.45">
      <c r="K8039"/>
      <c r="S8039"/>
      <c r="T8039"/>
      <c r="U8039"/>
      <c r="V8039"/>
      <c r="W8039"/>
      <c r="X8039"/>
      <c r="Y8039"/>
      <c r="Z8039"/>
      <c r="AA8039"/>
      <c r="AB8039"/>
      <c r="AC8039"/>
    </row>
    <row r="8040" spans="11:29" x14ac:dyDescent="0.45">
      <c r="K8040"/>
      <c r="S8040"/>
      <c r="T8040"/>
      <c r="U8040"/>
      <c r="V8040"/>
      <c r="W8040"/>
      <c r="X8040"/>
      <c r="Y8040"/>
      <c r="Z8040"/>
      <c r="AA8040"/>
      <c r="AB8040"/>
      <c r="AC8040"/>
    </row>
    <row r="8041" spans="11:29" x14ac:dyDescent="0.45">
      <c r="K8041"/>
      <c r="S8041"/>
      <c r="T8041"/>
      <c r="U8041"/>
      <c r="V8041"/>
      <c r="W8041"/>
      <c r="X8041"/>
      <c r="Y8041"/>
      <c r="Z8041"/>
      <c r="AA8041"/>
      <c r="AB8041"/>
      <c r="AC8041"/>
    </row>
    <row r="8042" spans="11:29" x14ac:dyDescent="0.45">
      <c r="K8042"/>
      <c r="S8042"/>
      <c r="T8042"/>
      <c r="U8042"/>
      <c r="V8042"/>
      <c r="W8042"/>
      <c r="X8042"/>
      <c r="Y8042"/>
      <c r="Z8042"/>
      <c r="AA8042"/>
      <c r="AB8042"/>
      <c r="AC8042"/>
    </row>
    <row r="8043" spans="11:29" x14ac:dyDescent="0.45">
      <c r="K8043"/>
      <c r="S8043"/>
      <c r="T8043"/>
      <c r="U8043"/>
      <c r="V8043"/>
      <c r="W8043"/>
      <c r="X8043"/>
      <c r="Y8043"/>
      <c r="Z8043"/>
      <c r="AA8043"/>
      <c r="AB8043"/>
      <c r="AC8043"/>
    </row>
    <row r="8044" spans="11:29" x14ac:dyDescent="0.45">
      <c r="K8044"/>
      <c r="S8044"/>
      <c r="T8044"/>
      <c r="U8044"/>
      <c r="V8044"/>
      <c r="W8044"/>
      <c r="X8044"/>
      <c r="Y8044"/>
      <c r="Z8044"/>
      <c r="AA8044"/>
      <c r="AB8044"/>
      <c r="AC8044"/>
    </row>
    <row r="8045" spans="11:29" x14ac:dyDescent="0.45">
      <c r="K8045"/>
      <c r="S8045"/>
      <c r="T8045"/>
      <c r="U8045"/>
      <c r="V8045"/>
      <c r="W8045"/>
      <c r="X8045"/>
      <c r="Y8045"/>
      <c r="Z8045"/>
      <c r="AA8045"/>
      <c r="AB8045"/>
      <c r="AC8045"/>
    </row>
    <row r="8046" spans="11:29" x14ac:dyDescent="0.45">
      <c r="K8046"/>
      <c r="S8046"/>
      <c r="T8046"/>
      <c r="U8046"/>
      <c r="V8046"/>
      <c r="W8046"/>
      <c r="X8046"/>
      <c r="Y8046"/>
      <c r="Z8046"/>
      <c r="AA8046"/>
      <c r="AB8046"/>
      <c r="AC8046"/>
    </row>
    <row r="8047" spans="11:29" x14ac:dyDescent="0.45">
      <c r="K8047"/>
      <c r="S8047"/>
      <c r="T8047"/>
      <c r="U8047"/>
      <c r="V8047"/>
      <c r="W8047"/>
      <c r="X8047"/>
      <c r="Y8047"/>
      <c r="Z8047"/>
      <c r="AA8047"/>
      <c r="AB8047"/>
      <c r="AC8047"/>
    </row>
    <row r="8048" spans="11:29" x14ac:dyDescent="0.45">
      <c r="K8048"/>
      <c r="S8048"/>
      <c r="T8048"/>
      <c r="U8048"/>
      <c r="V8048"/>
      <c r="W8048"/>
      <c r="X8048"/>
      <c r="Y8048"/>
      <c r="Z8048"/>
      <c r="AA8048"/>
      <c r="AB8048"/>
      <c r="AC8048"/>
    </row>
    <row r="8049" spans="11:29" x14ac:dyDescent="0.45">
      <c r="K8049"/>
      <c r="S8049"/>
      <c r="T8049"/>
      <c r="U8049"/>
      <c r="V8049"/>
      <c r="W8049"/>
      <c r="X8049"/>
      <c r="Y8049"/>
      <c r="Z8049"/>
      <c r="AA8049"/>
      <c r="AB8049"/>
      <c r="AC8049"/>
    </row>
    <row r="8050" spans="11:29" x14ac:dyDescent="0.45">
      <c r="K8050"/>
      <c r="S8050"/>
      <c r="T8050"/>
      <c r="U8050"/>
      <c r="V8050"/>
      <c r="W8050"/>
      <c r="X8050"/>
      <c r="Y8050"/>
      <c r="Z8050"/>
      <c r="AA8050"/>
      <c r="AB8050"/>
      <c r="AC8050"/>
    </row>
    <row r="8051" spans="11:29" x14ac:dyDescent="0.45">
      <c r="K8051"/>
      <c r="S8051"/>
      <c r="T8051"/>
      <c r="U8051"/>
      <c r="V8051"/>
      <c r="W8051"/>
      <c r="X8051"/>
      <c r="Y8051"/>
      <c r="Z8051"/>
      <c r="AA8051"/>
      <c r="AB8051"/>
      <c r="AC8051"/>
    </row>
    <row r="8052" spans="11:29" x14ac:dyDescent="0.45">
      <c r="K8052"/>
      <c r="S8052"/>
      <c r="T8052"/>
      <c r="U8052"/>
      <c r="V8052"/>
      <c r="W8052"/>
      <c r="X8052"/>
      <c r="Y8052"/>
      <c r="Z8052"/>
      <c r="AA8052"/>
      <c r="AB8052"/>
      <c r="AC8052"/>
    </row>
    <row r="8053" spans="11:29" x14ac:dyDescent="0.45">
      <c r="K8053"/>
      <c r="S8053"/>
      <c r="T8053"/>
      <c r="U8053"/>
      <c r="V8053"/>
      <c r="W8053"/>
      <c r="X8053"/>
      <c r="Y8053"/>
      <c r="Z8053"/>
      <c r="AA8053"/>
      <c r="AB8053"/>
      <c r="AC8053"/>
    </row>
    <row r="8054" spans="11:29" x14ac:dyDescent="0.45">
      <c r="K8054"/>
      <c r="S8054"/>
      <c r="T8054"/>
      <c r="U8054"/>
      <c r="V8054"/>
      <c r="W8054"/>
      <c r="X8054"/>
      <c r="Y8054"/>
      <c r="Z8054"/>
      <c r="AA8054"/>
      <c r="AB8054"/>
      <c r="AC8054"/>
    </row>
    <row r="8055" spans="11:29" x14ac:dyDescent="0.45">
      <c r="K8055"/>
      <c r="S8055"/>
      <c r="T8055"/>
      <c r="U8055"/>
      <c r="V8055"/>
      <c r="W8055"/>
      <c r="X8055"/>
      <c r="Y8055"/>
      <c r="Z8055"/>
      <c r="AA8055"/>
      <c r="AB8055"/>
      <c r="AC8055"/>
    </row>
    <row r="8056" spans="11:29" x14ac:dyDescent="0.45">
      <c r="K8056"/>
      <c r="S8056"/>
      <c r="T8056"/>
      <c r="U8056"/>
      <c r="V8056"/>
      <c r="W8056"/>
      <c r="X8056"/>
      <c r="Y8056"/>
      <c r="Z8056"/>
      <c r="AA8056"/>
      <c r="AB8056"/>
      <c r="AC8056"/>
    </row>
    <row r="8057" spans="11:29" x14ac:dyDescent="0.45">
      <c r="K8057"/>
      <c r="S8057"/>
      <c r="T8057"/>
      <c r="U8057"/>
      <c r="V8057"/>
      <c r="W8057"/>
      <c r="X8057"/>
      <c r="Y8057"/>
      <c r="Z8057"/>
      <c r="AA8057"/>
      <c r="AB8057"/>
      <c r="AC8057"/>
    </row>
    <row r="8058" spans="11:29" x14ac:dyDescent="0.45">
      <c r="K8058"/>
      <c r="S8058"/>
      <c r="T8058"/>
      <c r="U8058"/>
      <c r="V8058"/>
      <c r="W8058"/>
      <c r="X8058"/>
      <c r="Y8058"/>
      <c r="Z8058"/>
      <c r="AA8058"/>
      <c r="AB8058"/>
      <c r="AC8058"/>
    </row>
    <row r="8059" spans="11:29" x14ac:dyDescent="0.45">
      <c r="K8059"/>
      <c r="S8059"/>
      <c r="T8059"/>
      <c r="U8059"/>
      <c r="V8059"/>
      <c r="W8059"/>
      <c r="X8059"/>
      <c r="Y8059"/>
      <c r="Z8059"/>
      <c r="AA8059"/>
      <c r="AB8059"/>
      <c r="AC8059"/>
    </row>
    <row r="8060" spans="11:29" x14ac:dyDescent="0.45">
      <c r="K8060"/>
      <c r="S8060"/>
      <c r="T8060"/>
      <c r="U8060"/>
      <c r="V8060"/>
      <c r="W8060"/>
      <c r="X8060"/>
      <c r="Y8060"/>
      <c r="Z8060"/>
      <c r="AA8060"/>
      <c r="AB8060"/>
      <c r="AC8060"/>
    </row>
    <row r="8061" spans="11:29" x14ac:dyDescent="0.45">
      <c r="K8061"/>
      <c r="S8061"/>
      <c r="T8061"/>
      <c r="U8061"/>
      <c r="V8061"/>
      <c r="W8061"/>
      <c r="X8061"/>
      <c r="Y8061"/>
      <c r="Z8061"/>
      <c r="AA8061"/>
      <c r="AB8061"/>
      <c r="AC8061"/>
    </row>
    <row r="8062" spans="11:29" x14ac:dyDescent="0.45">
      <c r="K8062"/>
      <c r="S8062"/>
      <c r="T8062"/>
      <c r="U8062"/>
      <c r="V8062"/>
      <c r="W8062"/>
      <c r="X8062"/>
      <c r="Y8062"/>
      <c r="Z8062"/>
      <c r="AA8062"/>
      <c r="AB8062"/>
      <c r="AC8062"/>
    </row>
    <row r="8063" spans="11:29" x14ac:dyDescent="0.45">
      <c r="K8063"/>
      <c r="S8063"/>
      <c r="T8063"/>
      <c r="U8063"/>
      <c r="V8063"/>
      <c r="W8063"/>
      <c r="X8063"/>
      <c r="Y8063"/>
      <c r="Z8063"/>
      <c r="AA8063"/>
      <c r="AB8063"/>
      <c r="AC8063"/>
    </row>
    <row r="8064" spans="11:29" x14ac:dyDescent="0.45">
      <c r="K8064"/>
      <c r="S8064"/>
      <c r="T8064"/>
      <c r="U8064"/>
      <c r="V8064"/>
      <c r="W8064"/>
      <c r="X8064"/>
      <c r="Y8064"/>
      <c r="Z8064"/>
      <c r="AA8064"/>
      <c r="AB8064"/>
      <c r="AC8064"/>
    </row>
    <row r="8065" spans="11:29" x14ac:dyDescent="0.45">
      <c r="K8065"/>
      <c r="S8065"/>
      <c r="T8065"/>
      <c r="U8065"/>
      <c r="V8065"/>
      <c r="W8065"/>
      <c r="X8065"/>
      <c r="Y8065"/>
      <c r="Z8065"/>
      <c r="AA8065"/>
      <c r="AB8065"/>
      <c r="AC8065"/>
    </row>
    <row r="8066" spans="11:29" x14ac:dyDescent="0.45">
      <c r="K8066"/>
      <c r="S8066"/>
      <c r="T8066"/>
      <c r="U8066"/>
      <c r="V8066"/>
      <c r="W8066"/>
      <c r="X8066"/>
      <c r="Y8066"/>
      <c r="Z8066"/>
      <c r="AA8066"/>
      <c r="AB8066"/>
      <c r="AC8066"/>
    </row>
    <row r="8067" spans="11:29" x14ac:dyDescent="0.45">
      <c r="K8067"/>
      <c r="S8067"/>
      <c r="T8067"/>
      <c r="U8067"/>
      <c r="V8067"/>
      <c r="W8067"/>
      <c r="X8067"/>
      <c r="Y8067"/>
      <c r="Z8067"/>
      <c r="AA8067"/>
      <c r="AB8067"/>
      <c r="AC8067"/>
    </row>
    <row r="8068" spans="11:29" x14ac:dyDescent="0.45">
      <c r="K8068"/>
      <c r="S8068"/>
      <c r="T8068"/>
      <c r="U8068"/>
      <c r="V8068"/>
      <c r="W8068"/>
      <c r="X8068"/>
      <c r="Y8068"/>
      <c r="Z8068"/>
      <c r="AA8068"/>
      <c r="AB8068"/>
      <c r="AC8068"/>
    </row>
    <row r="8069" spans="11:29" x14ac:dyDescent="0.45">
      <c r="K8069"/>
      <c r="S8069"/>
      <c r="T8069"/>
      <c r="U8069"/>
      <c r="V8069"/>
      <c r="W8069"/>
      <c r="X8069"/>
      <c r="Y8069"/>
      <c r="Z8069"/>
      <c r="AA8069"/>
      <c r="AB8069"/>
      <c r="AC8069"/>
    </row>
    <row r="8070" spans="11:29" x14ac:dyDescent="0.45">
      <c r="K8070"/>
      <c r="S8070"/>
      <c r="T8070"/>
      <c r="U8070"/>
      <c r="V8070"/>
      <c r="W8070"/>
      <c r="X8070"/>
      <c r="Y8070"/>
      <c r="Z8070"/>
      <c r="AA8070"/>
      <c r="AB8070"/>
      <c r="AC8070"/>
    </row>
    <row r="8071" spans="11:29" x14ac:dyDescent="0.45">
      <c r="K8071"/>
      <c r="S8071"/>
      <c r="T8071"/>
      <c r="U8071"/>
      <c r="V8071"/>
      <c r="W8071"/>
      <c r="X8071"/>
      <c r="Y8071"/>
      <c r="Z8071"/>
      <c r="AA8071"/>
      <c r="AB8071"/>
      <c r="AC8071"/>
    </row>
    <row r="8072" spans="11:29" x14ac:dyDescent="0.45">
      <c r="K8072"/>
      <c r="S8072"/>
      <c r="T8072"/>
      <c r="U8072"/>
      <c r="V8072"/>
      <c r="W8072"/>
      <c r="X8072"/>
      <c r="Y8072"/>
      <c r="Z8072"/>
      <c r="AA8072"/>
      <c r="AB8072"/>
      <c r="AC8072"/>
    </row>
    <row r="8073" spans="11:29" x14ac:dyDescent="0.45">
      <c r="K8073"/>
      <c r="S8073"/>
      <c r="T8073"/>
      <c r="U8073"/>
      <c r="V8073"/>
      <c r="W8073"/>
      <c r="X8073"/>
      <c r="Y8073"/>
      <c r="Z8073"/>
      <c r="AA8073"/>
      <c r="AB8073"/>
      <c r="AC8073"/>
    </row>
    <row r="8074" spans="11:29" x14ac:dyDescent="0.45">
      <c r="K8074"/>
      <c r="S8074"/>
      <c r="T8074"/>
      <c r="U8074"/>
      <c r="V8074"/>
      <c r="W8074"/>
      <c r="X8074"/>
      <c r="Y8074"/>
      <c r="Z8074"/>
      <c r="AA8074"/>
      <c r="AB8074"/>
      <c r="AC8074"/>
    </row>
    <row r="8075" spans="11:29" x14ac:dyDescent="0.45">
      <c r="K8075"/>
      <c r="S8075"/>
      <c r="T8075"/>
      <c r="U8075"/>
      <c r="V8075"/>
      <c r="W8075"/>
      <c r="X8075"/>
      <c r="Y8075"/>
      <c r="Z8075"/>
      <c r="AA8075"/>
      <c r="AB8075"/>
      <c r="AC8075"/>
    </row>
    <row r="8076" spans="11:29" x14ac:dyDescent="0.45">
      <c r="K8076"/>
      <c r="S8076"/>
      <c r="T8076"/>
      <c r="U8076"/>
      <c r="V8076"/>
      <c r="W8076"/>
      <c r="X8076"/>
      <c r="Y8076"/>
      <c r="Z8076"/>
      <c r="AA8076"/>
      <c r="AB8076"/>
      <c r="AC8076"/>
    </row>
    <row r="8077" spans="11:29" x14ac:dyDescent="0.45">
      <c r="K8077"/>
      <c r="S8077"/>
      <c r="T8077"/>
      <c r="U8077"/>
      <c r="V8077"/>
      <c r="W8077"/>
      <c r="X8077"/>
      <c r="Y8077"/>
      <c r="Z8077"/>
      <c r="AA8077"/>
      <c r="AB8077"/>
      <c r="AC8077"/>
    </row>
    <row r="8078" spans="11:29" x14ac:dyDescent="0.45">
      <c r="K8078"/>
      <c r="S8078"/>
      <c r="T8078"/>
      <c r="U8078"/>
      <c r="V8078"/>
      <c r="W8078"/>
      <c r="X8078"/>
      <c r="Y8078"/>
      <c r="Z8078"/>
      <c r="AA8078"/>
      <c r="AB8078"/>
      <c r="AC8078"/>
    </row>
    <row r="8079" spans="11:29" x14ac:dyDescent="0.45">
      <c r="K8079"/>
      <c r="S8079"/>
      <c r="T8079"/>
      <c r="U8079"/>
      <c r="V8079"/>
      <c r="W8079"/>
      <c r="X8079"/>
      <c r="Y8079"/>
      <c r="Z8079"/>
      <c r="AA8079"/>
      <c r="AB8079"/>
      <c r="AC8079"/>
    </row>
    <row r="8080" spans="11:29" x14ac:dyDescent="0.45">
      <c r="K8080"/>
      <c r="S8080"/>
      <c r="T8080"/>
      <c r="U8080"/>
      <c r="V8080"/>
      <c r="W8080"/>
      <c r="X8080"/>
      <c r="Y8080"/>
      <c r="Z8080"/>
      <c r="AA8080"/>
      <c r="AB8080"/>
      <c r="AC8080"/>
    </row>
    <row r="8081" spans="11:29" x14ac:dyDescent="0.45">
      <c r="K8081"/>
      <c r="S8081"/>
      <c r="T8081"/>
      <c r="U8081"/>
      <c r="V8081"/>
      <c r="W8081"/>
      <c r="X8081"/>
      <c r="Y8081"/>
      <c r="Z8081"/>
      <c r="AA8081"/>
      <c r="AB8081"/>
      <c r="AC8081"/>
    </row>
    <row r="8082" spans="11:29" x14ac:dyDescent="0.45">
      <c r="K8082"/>
      <c r="S8082"/>
      <c r="T8082"/>
      <c r="U8082"/>
      <c r="V8082"/>
      <c r="W8082"/>
      <c r="X8082"/>
      <c r="Y8082"/>
      <c r="Z8082"/>
      <c r="AA8082"/>
      <c r="AB8082"/>
      <c r="AC8082"/>
    </row>
    <row r="8083" spans="11:29" x14ac:dyDescent="0.45">
      <c r="K8083"/>
      <c r="S8083"/>
      <c r="T8083"/>
      <c r="U8083"/>
      <c r="V8083"/>
      <c r="W8083"/>
      <c r="X8083"/>
      <c r="Y8083"/>
      <c r="Z8083"/>
      <c r="AA8083"/>
      <c r="AB8083"/>
      <c r="AC8083"/>
    </row>
    <row r="8084" spans="11:29" x14ac:dyDescent="0.45">
      <c r="K8084"/>
      <c r="S8084"/>
      <c r="T8084"/>
      <c r="U8084"/>
      <c r="V8084"/>
      <c r="W8084"/>
      <c r="X8084"/>
      <c r="Y8084"/>
      <c r="Z8084"/>
      <c r="AA8084"/>
      <c r="AB8084"/>
      <c r="AC8084"/>
    </row>
    <row r="8085" spans="11:29" x14ac:dyDescent="0.45">
      <c r="K8085"/>
      <c r="S8085"/>
      <c r="T8085"/>
      <c r="U8085"/>
      <c r="V8085"/>
      <c r="W8085"/>
      <c r="X8085"/>
      <c r="Y8085"/>
      <c r="Z8085"/>
      <c r="AA8085"/>
      <c r="AB8085"/>
      <c r="AC8085"/>
    </row>
    <row r="8086" spans="11:29" x14ac:dyDescent="0.45">
      <c r="K8086"/>
      <c r="S8086"/>
      <c r="T8086"/>
      <c r="U8086"/>
      <c r="V8086"/>
      <c r="W8086"/>
      <c r="X8086"/>
      <c r="Y8086"/>
      <c r="Z8086"/>
      <c r="AA8086"/>
      <c r="AB8086"/>
      <c r="AC8086"/>
    </row>
    <row r="8087" spans="11:29" x14ac:dyDescent="0.45">
      <c r="K8087"/>
      <c r="S8087"/>
      <c r="T8087"/>
      <c r="U8087"/>
      <c r="V8087"/>
      <c r="W8087"/>
      <c r="X8087"/>
      <c r="Y8087"/>
      <c r="Z8087"/>
      <c r="AA8087"/>
      <c r="AB8087"/>
      <c r="AC8087"/>
    </row>
    <row r="8088" spans="11:29" x14ac:dyDescent="0.45">
      <c r="K8088"/>
      <c r="S8088"/>
      <c r="T8088"/>
      <c r="U8088"/>
      <c r="V8088"/>
      <c r="W8088"/>
      <c r="X8088"/>
      <c r="Y8088"/>
      <c r="Z8088"/>
      <c r="AA8088"/>
      <c r="AB8088"/>
      <c r="AC8088"/>
    </row>
    <row r="8089" spans="11:29" x14ac:dyDescent="0.45">
      <c r="K8089"/>
      <c r="S8089"/>
      <c r="T8089"/>
      <c r="U8089"/>
      <c r="V8089"/>
      <c r="W8089"/>
      <c r="X8089"/>
      <c r="Y8089"/>
      <c r="Z8089"/>
      <c r="AA8089"/>
      <c r="AB8089"/>
      <c r="AC8089"/>
    </row>
    <row r="8090" spans="11:29" x14ac:dyDescent="0.45">
      <c r="K8090"/>
      <c r="S8090"/>
      <c r="T8090"/>
      <c r="U8090"/>
      <c r="V8090"/>
      <c r="W8090"/>
      <c r="X8090"/>
      <c r="Y8090"/>
      <c r="Z8090"/>
      <c r="AA8090"/>
      <c r="AB8090"/>
      <c r="AC8090"/>
    </row>
    <row r="8091" spans="11:29" x14ac:dyDescent="0.45">
      <c r="K8091"/>
      <c r="S8091"/>
      <c r="T8091"/>
      <c r="U8091"/>
      <c r="V8091"/>
      <c r="W8091"/>
      <c r="X8091"/>
      <c r="Y8091"/>
      <c r="Z8091"/>
      <c r="AA8091"/>
      <c r="AB8091"/>
      <c r="AC8091"/>
    </row>
    <row r="8092" spans="11:29" x14ac:dyDescent="0.45">
      <c r="K8092"/>
      <c r="S8092"/>
      <c r="T8092"/>
      <c r="U8092"/>
      <c r="V8092"/>
      <c r="W8092"/>
      <c r="X8092"/>
      <c r="Y8092"/>
      <c r="Z8092"/>
      <c r="AA8092"/>
      <c r="AB8092"/>
      <c r="AC8092"/>
    </row>
    <row r="8093" spans="11:29" x14ac:dyDescent="0.45">
      <c r="K8093"/>
      <c r="S8093"/>
      <c r="T8093"/>
      <c r="U8093"/>
      <c r="V8093"/>
      <c r="W8093"/>
      <c r="X8093"/>
      <c r="Y8093"/>
      <c r="Z8093"/>
      <c r="AA8093"/>
      <c r="AB8093"/>
      <c r="AC8093"/>
    </row>
    <row r="8094" spans="11:29" x14ac:dyDescent="0.45">
      <c r="K8094"/>
      <c r="S8094"/>
      <c r="T8094"/>
      <c r="U8094"/>
      <c r="V8094"/>
      <c r="W8094"/>
      <c r="X8094"/>
      <c r="Y8094"/>
      <c r="Z8094"/>
      <c r="AA8094"/>
      <c r="AB8094"/>
      <c r="AC8094"/>
    </row>
    <row r="8095" spans="11:29" x14ac:dyDescent="0.45">
      <c r="K8095"/>
      <c r="S8095"/>
      <c r="T8095"/>
      <c r="U8095"/>
      <c r="V8095"/>
      <c r="W8095"/>
      <c r="X8095"/>
      <c r="Y8095"/>
      <c r="Z8095"/>
      <c r="AA8095"/>
      <c r="AB8095"/>
      <c r="AC8095"/>
    </row>
    <row r="8096" spans="11:29" x14ac:dyDescent="0.45">
      <c r="K8096"/>
      <c r="S8096"/>
      <c r="T8096"/>
      <c r="U8096"/>
      <c r="V8096"/>
      <c r="W8096"/>
      <c r="X8096"/>
      <c r="Y8096"/>
      <c r="Z8096"/>
      <c r="AA8096"/>
      <c r="AB8096"/>
      <c r="AC8096"/>
    </row>
    <row r="8097" spans="11:29" x14ac:dyDescent="0.45">
      <c r="K8097"/>
      <c r="S8097"/>
      <c r="T8097"/>
      <c r="U8097"/>
      <c r="V8097"/>
      <c r="W8097"/>
      <c r="X8097"/>
      <c r="Y8097"/>
      <c r="Z8097"/>
      <c r="AA8097"/>
      <c r="AB8097"/>
      <c r="AC8097"/>
    </row>
    <row r="8098" spans="11:29" x14ac:dyDescent="0.45">
      <c r="K8098"/>
      <c r="S8098"/>
      <c r="T8098"/>
      <c r="U8098"/>
      <c r="V8098"/>
      <c r="W8098"/>
      <c r="X8098"/>
      <c r="Y8098"/>
      <c r="Z8098"/>
      <c r="AA8098"/>
      <c r="AB8098"/>
      <c r="AC8098"/>
    </row>
    <row r="8099" spans="11:29" x14ac:dyDescent="0.45">
      <c r="K8099"/>
      <c r="S8099"/>
      <c r="T8099"/>
      <c r="U8099"/>
      <c r="V8099"/>
      <c r="W8099"/>
      <c r="X8099"/>
      <c r="Y8099"/>
      <c r="Z8099"/>
      <c r="AA8099"/>
      <c r="AB8099"/>
      <c r="AC8099"/>
    </row>
    <row r="8100" spans="11:29" x14ac:dyDescent="0.45">
      <c r="K8100"/>
      <c r="S8100"/>
      <c r="T8100"/>
      <c r="U8100"/>
      <c r="V8100"/>
      <c r="W8100"/>
      <c r="X8100"/>
      <c r="Y8100"/>
      <c r="Z8100"/>
      <c r="AA8100"/>
      <c r="AB8100"/>
      <c r="AC8100"/>
    </row>
    <row r="8101" spans="11:29" x14ac:dyDescent="0.45">
      <c r="K8101"/>
      <c r="S8101"/>
      <c r="T8101"/>
      <c r="U8101"/>
      <c r="V8101"/>
      <c r="W8101"/>
      <c r="X8101"/>
      <c r="Y8101"/>
      <c r="Z8101"/>
      <c r="AA8101"/>
      <c r="AB8101"/>
      <c r="AC8101"/>
    </row>
    <row r="8102" spans="11:29" x14ac:dyDescent="0.45">
      <c r="K8102"/>
      <c r="S8102"/>
      <c r="T8102"/>
      <c r="U8102"/>
      <c r="V8102"/>
      <c r="W8102"/>
      <c r="X8102"/>
      <c r="Y8102"/>
      <c r="Z8102"/>
      <c r="AA8102"/>
      <c r="AB8102"/>
      <c r="AC8102"/>
    </row>
    <row r="8103" spans="11:29" x14ac:dyDescent="0.45">
      <c r="K8103"/>
      <c r="S8103"/>
      <c r="T8103"/>
      <c r="U8103"/>
      <c r="V8103"/>
      <c r="W8103"/>
      <c r="X8103"/>
      <c r="Y8103"/>
      <c r="Z8103"/>
      <c r="AA8103"/>
      <c r="AB8103"/>
      <c r="AC8103"/>
    </row>
    <row r="8104" spans="11:29" x14ac:dyDescent="0.45">
      <c r="K8104"/>
      <c r="S8104"/>
      <c r="T8104"/>
      <c r="U8104"/>
      <c r="V8104"/>
      <c r="W8104"/>
      <c r="X8104"/>
      <c r="Y8104"/>
      <c r="Z8104"/>
      <c r="AA8104"/>
      <c r="AB8104"/>
      <c r="AC8104"/>
    </row>
    <row r="8105" spans="11:29" x14ac:dyDescent="0.45">
      <c r="K8105"/>
      <c r="S8105"/>
      <c r="T8105"/>
      <c r="U8105"/>
      <c r="V8105"/>
      <c r="W8105"/>
      <c r="X8105"/>
      <c r="Y8105"/>
      <c r="Z8105"/>
      <c r="AA8105"/>
      <c r="AB8105"/>
      <c r="AC8105"/>
    </row>
    <row r="8106" spans="11:29" x14ac:dyDescent="0.45">
      <c r="K8106"/>
      <c r="S8106"/>
      <c r="T8106"/>
      <c r="U8106"/>
      <c r="V8106"/>
      <c r="W8106"/>
      <c r="X8106"/>
      <c r="Y8106"/>
      <c r="Z8106"/>
      <c r="AA8106"/>
      <c r="AB8106"/>
      <c r="AC8106"/>
    </row>
    <row r="8107" spans="11:29" x14ac:dyDescent="0.45">
      <c r="K8107"/>
      <c r="S8107"/>
      <c r="T8107"/>
      <c r="U8107"/>
      <c r="V8107"/>
      <c r="W8107"/>
      <c r="X8107"/>
      <c r="Y8107"/>
      <c r="Z8107"/>
      <c r="AA8107"/>
      <c r="AB8107"/>
      <c r="AC8107"/>
    </row>
    <row r="8108" spans="11:29" x14ac:dyDescent="0.45">
      <c r="K8108"/>
      <c r="S8108"/>
      <c r="T8108"/>
      <c r="U8108"/>
      <c r="V8108"/>
      <c r="W8108"/>
      <c r="X8108"/>
      <c r="Y8108"/>
      <c r="Z8108"/>
      <c r="AA8108"/>
      <c r="AB8108"/>
      <c r="AC8108"/>
    </row>
    <row r="8109" spans="11:29" x14ac:dyDescent="0.45">
      <c r="K8109"/>
      <c r="S8109"/>
      <c r="T8109"/>
      <c r="U8109"/>
      <c r="V8109"/>
      <c r="W8109"/>
      <c r="X8109"/>
      <c r="Y8109"/>
      <c r="Z8109"/>
      <c r="AA8109"/>
      <c r="AB8109"/>
      <c r="AC8109"/>
    </row>
    <row r="8110" spans="11:29" x14ac:dyDescent="0.45">
      <c r="K8110"/>
      <c r="S8110"/>
      <c r="T8110"/>
      <c r="U8110"/>
      <c r="V8110"/>
      <c r="W8110"/>
      <c r="X8110"/>
      <c r="Y8110"/>
      <c r="Z8110"/>
      <c r="AA8110"/>
      <c r="AB8110"/>
      <c r="AC8110"/>
    </row>
    <row r="8111" spans="11:29" x14ac:dyDescent="0.45">
      <c r="K8111"/>
      <c r="S8111"/>
      <c r="T8111"/>
      <c r="U8111"/>
      <c r="V8111"/>
      <c r="W8111"/>
      <c r="X8111"/>
      <c r="Y8111"/>
      <c r="Z8111"/>
      <c r="AA8111"/>
      <c r="AB8111"/>
      <c r="AC8111"/>
    </row>
    <row r="8112" spans="11:29" x14ac:dyDescent="0.45">
      <c r="K8112"/>
      <c r="S8112"/>
      <c r="T8112"/>
      <c r="U8112"/>
      <c r="V8112"/>
      <c r="W8112"/>
      <c r="X8112"/>
      <c r="Y8112"/>
      <c r="Z8112"/>
      <c r="AA8112"/>
      <c r="AB8112"/>
      <c r="AC8112"/>
    </row>
    <row r="8113" spans="11:29" x14ac:dyDescent="0.45">
      <c r="K8113"/>
      <c r="S8113"/>
      <c r="T8113"/>
      <c r="U8113"/>
      <c r="V8113"/>
      <c r="W8113"/>
      <c r="X8113"/>
      <c r="Y8113"/>
      <c r="Z8113"/>
      <c r="AA8113"/>
      <c r="AB8113"/>
      <c r="AC8113"/>
    </row>
    <row r="8114" spans="11:29" x14ac:dyDescent="0.45">
      <c r="K8114"/>
      <c r="S8114"/>
      <c r="T8114"/>
      <c r="U8114"/>
      <c r="V8114"/>
      <c r="W8114"/>
      <c r="X8114"/>
      <c r="Y8114"/>
      <c r="Z8114"/>
      <c r="AA8114"/>
      <c r="AB8114"/>
      <c r="AC8114"/>
    </row>
    <row r="8115" spans="11:29" x14ac:dyDescent="0.45">
      <c r="K8115"/>
      <c r="S8115"/>
      <c r="T8115"/>
      <c r="U8115"/>
      <c r="V8115"/>
      <c r="W8115"/>
      <c r="X8115"/>
      <c r="Y8115"/>
      <c r="Z8115"/>
      <c r="AA8115"/>
      <c r="AB8115"/>
      <c r="AC8115"/>
    </row>
    <row r="8116" spans="11:29" x14ac:dyDescent="0.45">
      <c r="K8116"/>
      <c r="S8116"/>
      <c r="T8116"/>
      <c r="U8116"/>
      <c r="V8116"/>
      <c r="W8116"/>
      <c r="X8116"/>
      <c r="Y8116"/>
      <c r="Z8116"/>
      <c r="AA8116"/>
      <c r="AB8116"/>
      <c r="AC8116"/>
    </row>
    <row r="8117" spans="11:29" x14ac:dyDescent="0.45">
      <c r="K8117"/>
      <c r="S8117"/>
      <c r="T8117"/>
      <c r="U8117"/>
      <c r="V8117"/>
      <c r="W8117"/>
      <c r="X8117"/>
      <c r="Y8117"/>
      <c r="Z8117"/>
      <c r="AA8117"/>
      <c r="AB8117"/>
      <c r="AC8117"/>
    </row>
    <row r="8118" spans="11:29" x14ac:dyDescent="0.45">
      <c r="K8118"/>
      <c r="S8118"/>
      <c r="T8118"/>
      <c r="U8118"/>
      <c r="V8118"/>
      <c r="W8118"/>
      <c r="X8118"/>
      <c r="Y8118"/>
      <c r="Z8118"/>
      <c r="AA8118"/>
      <c r="AB8118"/>
      <c r="AC8118"/>
    </row>
    <row r="8119" spans="11:29" x14ac:dyDescent="0.45">
      <c r="K8119"/>
      <c r="S8119"/>
      <c r="T8119"/>
      <c r="U8119"/>
      <c r="V8119"/>
      <c r="W8119"/>
      <c r="X8119"/>
      <c r="Y8119"/>
      <c r="Z8119"/>
      <c r="AA8119"/>
      <c r="AB8119"/>
      <c r="AC8119"/>
    </row>
    <row r="8120" spans="11:29" x14ac:dyDescent="0.45">
      <c r="K8120"/>
      <c r="S8120"/>
      <c r="T8120"/>
      <c r="U8120"/>
      <c r="V8120"/>
      <c r="W8120"/>
      <c r="X8120"/>
      <c r="Y8120"/>
      <c r="Z8120"/>
      <c r="AA8120"/>
      <c r="AB8120"/>
      <c r="AC8120"/>
    </row>
    <row r="8121" spans="11:29" x14ac:dyDescent="0.45">
      <c r="K8121"/>
      <c r="S8121"/>
      <c r="T8121"/>
      <c r="U8121"/>
      <c r="V8121"/>
      <c r="W8121"/>
      <c r="X8121"/>
      <c r="Y8121"/>
      <c r="Z8121"/>
      <c r="AA8121"/>
      <c r="AB8121"/>
      <c r="AC8121"/>
    </row>
    <row r="8122" spans="11:29" x14ac:dyDescent="0.45">
      <c r="K8122"/>
      <c r="S8122"/>
      <c r="T8122"/>
      <c r="U8122"/>
      <c r="V8122"/>
      <c r="W8122"/>
      <c r="X8122"/>
      <c r="Y8122"/>
      <c r="Z8122"/>
      <c r="AA8122"/>
      <c r="AB8122"/>
      <c r="AC8122"/>
    </row>
    <row r="8123" spans="11:29" x14ac:dyDescent="0.45">
      <c r="K8123"/>
      <c r="S8123"/>
      <c r="T8123"/>
      <c r="U8123"/>
      <c r="V8123"/>
      <c r="W8123"/>
      <c r="X8123"/>
      <c r="Y8123"/>
      <c r="Z8123"/>
      <c r="AA8123"/>
      <c r="AB8123"/>
      <c r="AC8123"/>
    </row>
    <row r="8124" spans="11:29" x14ac:dyDescent="0.45">
      <c r="K8124"/>
      <c r="S8124"/>
      <c r="T8124"/>
      <c r="U8124"/>
      <c r="V8124"/>
      <c r="W8124"/>
      <c r="X8124"/>
      <c r="Y8124"/>
      <c r="Z8124"/>
      <c r="AA8124"/>
      <c r="AB8124"/>
      <c r="AC8124"/>
    </row>
    <row r="8125" spans="11:29" x14ac:dyDescent="0.45">
      <c r="K8125"/>
      <c r="S8125"/>
      <c r="T8125"/>
      <c r="U8125"/>
      <c r="V8125"/>
      <c r="W8125"/>
      <c r="X8125"/>
      <c r="Y8125"/>
      <c r="Z8125"/>
      <c r="AA8125"/>
      <c r="AB8125"/>
      <c r="AC8125"/>
    </row>
    <row r="8126" spans="11:29" x14ac:dyDescent="0.45">
      <c r="K8126"/>
      <c r="S8126"/>
      <c r="T8126"/>
      <c r="U8126"/>
      <c r="V8126"/>
      <c r="W8126"/>
      <c r="X8126"/>
      <c r="Y8126"/>
      <c r="Z8126"/>
      <c r="AA8126"/>
      <c r="AB8126"/>
      <c r="AC8126"/>
    </row>
    <row r="8127" spans="11:29" x14ac:dyDescent="0.45">
      <c r="K8127"/>
      <c r="S8127"/>
      <c r="T8127"/>
      <c r="U8127"/>
      <c r="V8127"/>
      <c r="W8127"/>
      <c r="X8127"/>
      <c r="Y8127"/>
      <c r="Z8127"/>
      <c r="AA8127"/>
      <c r="AB8127"/>
      <c r="AC8127"/>
    </row>
    <row r="8128" spans="11:29" x14ac:dyDescent="0.45">
      <c r="K8128"/>
      <c r="S8128"/>
      <c r="T8128"/>
      <c r="U8128"/>
      <c r="V8128"/>
      <c r="W8128"/>
      <c r="X8128"/>
      <c r="Y8128"/>
      <c r="Z8128"/>
      <c r="AA8128"/>
      <c r="AB8128"/>
      <c r="AC8128"/>
    </row>
    <row r="8129" spans="11:29" x14ac:dyDescent="0.45">
      <c r="K8129"/>
      <c r="S8129"/>
      <c r="T8129"/>
      <c r="U8129"/>
      <c r="V8129"/>
      <c r="W8129"/>
      <c r="X8129"/>
      <c r="Y8129"/>
      <c r="Z8129"/>
      <c r="AA8129"/>
      <c r="AB8129"/>
      <c r="AC8129"/>
    </row>
    <row r="8130" spans="11:29" x14ac:dyDescent="0.45">
      <c r="K8130"/>
      <c r="S8130"/>
      <c r="T8130"/>
      <c r="U8130"/>
      <c r="V8130"/>
      <c r="W8130"/>
      <c r="X8130"/>
      <c r="Y8130"/>
      <c r="Z8130"/>
      <c r="AA8130"/>
      <c r="AB8130"/>
      <c r="AC8130"/>
    </row>
    <row r="8131" spans="11:29" x14ac:dyDescent="0.45">
      <c r="K8131"/>
      <c r="S8131"/>
      <c r="T8131"/>
      <c r="U8131"/>
      <c r="V8131"/>
      <c r="W8131"/>
      <c r="X8131"/>
      <c r="Y8131"/>
      <c r="Z8131"/>
      <c r="AA8131"/>
      <c r="AB8131"/>
      <c r="AC8131"/>
    </row>
    <row r="8132" spans="11:29" x14ac:dyDescent="0.45">
      <c r="K8132"/>
      <c r="S8132"/>
      <c r="T8132"/>
      <c r="U8132"/>
      <c r="V8132"/>
      <c r="W8132"/>
      <c r="X8132"/>
      <c r="Y8132"/>
      <c r="Z8132"/>
      <c r="AA8132"/>
      <c r="AB8132"/>
      <c r="AC8132"/>
    </row>
    <row r="8133" spans="11:29" x14ac:dyDescent="0.45">
      <c r="K8133"/>
      <c r="S8133"/>
      <c r="T8133"/>
      <c r="U8133"/>
      <c r="V8133"/>
      <c r="W8133"/>
      <c r="X8133"/>
      <c r="Y8133"/>
      <c r="Z8133"/>
      <c r="AA8133"/>
      <c r="AB8133"/>
      <c r="AC8133"/>
    </row>
    <row r="8134" spans="11:29" x14ac:dyDescent="0.45">
      <c r="K8134"/>
      <c r="S8134"/>
      <c r="T8134"/>
      <c r="U8134"/>
      <c r="V8134"/>
      <c r="W8134"/>
      <c r="X8134"/>
      <c r="Y8134"/>
      <c r="Z8134"/>
      <c r="AA8134"/>
      <c r="AB8134"/>
      <c r="AC8134"/>
    </row>
    <row r="8135" spans="11:29" x14ac:dyDescent="0.45">
      <c r="K8135"/>
      <c r="S8135"/>
      <c r="T8135"/>
      <c r="U8135"/>
      <c r="V8135"/>
      <c r="W8135"/>
      <c r="X8135"/>
      <c r="Y8135"/>
      <c r="Z8135"/>
      <c r="AA8135"/>
      <c r="AB8135"/>
      <c r="AC8135"/>
    </row>
    <row r="8136" spans="11:29" x14ac:dyDescent="0.45">
      <c r="K8136"/>
      <c r="S8136"/>
      <c r="T8136"/>
      <c r="U8136"/>
      <c r="V8136"/>
      <c r="W8136"/>
      <c r="X8136"/>
      <c r="Y8136"/>
      <c r="Z8136"/>
      <c r="AA8136"/>
      <c r="AB8136"/>
      <c r="AC8136"/>
    </row>
    <row r="8137" spans="11:29" x14ac:dyDescent="0.45">
      <c r="K8137"/>
      <c r="S8137"/>
      <c r="T8137"/>
      <c r="U8137"/>
      <c r="V8137"/>
      <c r="W8137"/>
      <c r="X8137"/>
      <c r="Y8137"/>
      <c r="Z8137"/>
      <c r="AA8137"/>
      <c r="AB8137"/>
      <c r="AC8137"/>
    </row>
    <row r="8138" spans="11:29" x14ac:dyDescent="0.45">
      <c r="K8138"/>
      <c r="S8138"/>
      <c r="T8138"/>
      <c r="U8138"/>
      <c r="V8138"/>
      <c r="W8138"/>
      <c r="X8138"/>
      <c r="Y8138"/>
      <c r="Z8138"/>
      <c r="AA8138"/>
      <c r="AB8138"/>
      <c r="AC8138"/>
    </row>
    <row r="8139" spans="11:29" x14ac:dyDescent="0.45">
      <c r="K8139"/>
      <c r="S8139"/>
      <c r="T8139"/>
      <c r="U8139"/>
      <c r="V8139"/>
      <c r="W8139"/>
      <c r="X8139"/>
      <c r="Y8139"/>
      <c r="Z8139"/>
      <c r="AA8139"/>
      <c r="AB8139"/>
      <c r="AC8139"/>
    </row>
    <row r="8140" spans="11:29" x14ac:dyDescent="0.45">
      <c r="K8140"/>
      <c r="S8140"/>
      <c r="T8140"/>
      <c r="U8140"/>
      <c r="V8140"/>
      <c r="W8140"/>
      <c r="X8140"/>
      <c r="Y8140"/>
      <c r="Z8140"/>
      <c r="AA8140"/>
      <c r="AB8140"/>
      <c r="AC8140"/>
    </row>
    <row r="8141" spans="11:29" x14ac:dyDescent="0.45">
      <c r="K8141"/>
      <c r="S8141"/>
      <c r="T8141"/>
      <c r="U8141"/>
      <c r="V8141"/>
      <c r="W8141"/>
      <c r="X8141"/>
      <c r="Y8141"/>
      <c r="Z8141"/>
      <c r="AA8141"/>
      <c r="AB8141"/>
      <c r="AC8141"/>
    </row>
    <row r="8142" spans="11:29" x14ac:dyDescent="0.45">
      <c r="K8142"/>
      <c r="S8142"/>
      <c r="T8142"/>
      <c r="U8142"/>
      <c r="V8142"/>
      <c r="W8142"/>
      <c r="X8142"/>
      <c r="Y8142"/>
      <c r="Z8142"/>
      <c r="AA8142"/>
      <c r="AB8142"/>
      <c r="AC8142"/>
    </row>
    <row r="8143" spans="11:29" x14ac:dyDescent="0.45">
      <c r="K8143"/>
      <c r="S8143"/>
      <c r="T8143"/>
      <c r="U8143"/>
      <c r="V8143"/>
      <c r="W8143"/>
      <c r="X8143"/>
      <c r="Y8143"/>
      <c r="Z8143"/>
      <c r="AA8143"/>
      <c r="AB8143"/>
      <c r="AC8143"/>
    </row>
    <row r="8144" spans="11:29" x14ac:dyDescent="0.45">
      <c r="K8144"/>
      <c r="S8144"/>
      <c r="T8144"/>
      <c r="U8144"/>
      <c r="V8144"/>
      <c r="W8144"/>
      <c r="X8144"/>
      <c r="Y8144"/>
      <c r="Z8144"/>
      <c r="AA8144"/>
      <c r="AB8144"/>
      <c r="AC8144"/>
    </row>
    <row r="8145" spans="11:29" x14ac:dyDescent="0.45">
      <c r="K8145"/>
      <c r="S8145"/>
      <c r="T8145"/>
      <c r="U8145"/>
      <c r="V8145"/>
      <c r="W8145"/>
      <c r="X8145"/>
      <c r="Y8145"/>
      <c r="Z8145"/>
      <c r="AA8145"/>
      <c r="AB8145"/>
      <c r="AC8145"/>
    </row>
    <row r="8146" spans="11:29" x14ac:dyDescent="0.45">
      <c r="K8146"/>
      <c r="S8146"/>
      <c r="T8146"/>
      <c r="U8146"/>
      <c r="V8146"/>
      <c r="W8146"/>
      <c r="X8146"/>
      <c r="Y8146"/>
      <c r="Z8146"/>
      <c r="AA8146"/>
      <c r="AB8146"/>
      <c r="AC8146"/>
    </row>
    <row r="8147" spans="11:29" x14ac:dyDescent="0.45">
      <c r="K8147"/>
      <c r="S8147"/>
      <c r="T8147"/>
      <c r="U8147"/>
      <c r="V8147"/>
      <c r="W8147"/>
      <c r="X8147"/>
      <c r="Y8147"/>
      <c r="Z8147"/>
      <c r="AA8147"/>
      <c r="AB8147"/>
      <c r="AC8147"/>
    </row>
    <row r="8148" spans="11:29" x14ac:dyDescent="0.45">
      <c r="K8148"/>
      <c r="S8148"/>
      <c r="T8148"/>
      <c r="U8148"/>
      <c r="V8148"/>
      <c r="W8148"/>
      <c r="X8148"/>
      <c r="Y8148"/>
      <c r="Z8148"/>
      <c r="AA8148"/>
      <c r="AB8148"/>
      <c r="AC8148"/>
    </row>
    <row r="8149" spans="11:29" x14ac:dyDescent="0.45">
      <c r="K8149"/>
      <c r="S8149"/>
      <c r="T8149"/>
      <c r="U8149"/>
      <c r="V8149"/>
      <c r="W8149"/>
      <c r="X8149"/>
      <c r="Y8149"/>
      <c r="Z8149"/>
      <c r="AA8149"/>
      <c r="AB8149"/>
      <c r="AC8149"/>
    </row>
    <row r="8150" spans="11:29" x14ac:dyDescent="0.45">
      <c r="K8150"/>
      <c r="S8150"/>
      <c r="T8150"/>
      <c r="U8150"/>
      <c r="V8150"/>
      <c r="W8150"/>
      <c r="X8150"/>
      <c r="Y8150"/>
      <c r="Z8150"/>
      <c r="AA8150"/>
      <c r="AB8150"/>
      <c r="AC8150"/>
    </row>
    <row r="8151" spans="11:29" x14ac:dyDescent="0.45">
      <c r="K8151"/>
      <c r="S8151"/>
      <c r="T8151"/>
      <c r="U8151"/>
      <c r="V8151"/>
      <c r="W8151"/>
      <c r="X8151"/>
      <c r="Y8151"/>
      <c r="Z8151"/>
      <c r="AA8151"/>
      <c r="AB8151"/>
      <c r="AC8151"/>
    </row>
    <row r="8152" spans="11:29" x14ac:dyDescent="0.45">
      <c r="K8152"/>
      <c r="S8152"/>
      <c r="T8152"/>
      <c r="U8152"/>
      <c r="V8152"/>
      <c r="W8152"/>
      <c r="X8152"/>
      <c r="Y8152"/>
      <c r="Z8152"/>
      <c r="AA8152"/>
      <c r="AB8152"/>
      <c r="AC8152"/>
    </row>
    <row r="8153" spans="11:29" x14ac:dyDescent="0.45">
      <c r="K8153"/>
      <c r="S8153"/>
      <c r="T8153"/>
      <c r="U8153"/>
      <c r="V8153"/>
      <c r="W8153"/>
      <c r="X8153"/>
      <c r="Y8153"/>
      <c r="Z8153"/>
      <c r="AA8153"/>
      <c r="AB8153"/>
      <c r="AC8153"/>
    </row>
    <row r="8154" spans="11:29" x14ac:dyDescent="0.45">
      <c r="K8154"/>
      <c r="S8154"/>
      <c r="T8154"/>
      <c r="U8154"/>
      <c r="V8154"/>
      <c r="W8154"/>
      <c r="X8154"/>
      <c r="Y8154"/>
      <c r="Z8154"/>
      <c r="AA8154"/>
      <c r="AB8154"/>
      <c r="AC8154"/>
    </row>
    <row r="8155" spans="11:29" x14ac:dyDescent="0.45">
      <c r="K8155"/>
      <c r="S8155"/>
      <c r="T8155"/>
      <c r="U8155"/>
      <c r="V8155"/>
      <c r="W8155"/>
      <c r="X8155"/>
      <c r="Y8155"/>
      <c r="Z8155"/>
      <c r="AA8155"/>
      <c r="AB8155"/>
      <c r="AC8155"/>
    </row>
    <row r="8156" spans="11:29" x14ac:dyDescent="0.45">
      <c r="K8156"/>
      <c r="S8156"/>
      <c r="T8156"/>
      <c r="U8156"/>
      <c r="V8156"/>
      <c r="W8156"/>
      <c r="X8156"/>
      <c r="Y8156"/>
      <c r="Z8156"/>
      <c r="AA8156"/>
      <c r="AB8156"/>
      <c r="AC8156"/>
    </row>
    <row r="8157" spans="11:29" x14ac:dyDescent="0.45">
      <c r="K8157"/>
      <c r="S8157"/>
      <c r="T8157"/>
      <c r="U8157"/>
      <c r="V8157"/>
      <c r="W8157"/>
      <c r="X8157"/>
      <c r="Y8157"/>
      <c r="Z8157"/>
      <c r="AA8157"/>
      <c r="AB8157"/>
      <c r="AC8157"/>
    </row>
    <row r="8158" spans="11:29" x14ac:dyDescent="0.45">
      <c r="K8158"/>
      <c r="S8158"/>
      <c r="T8158"/>
      <c r="U8158"/>
      <c r="V8158"/>
      <c r="W8158"/>
      <c r="X8158"/>
      <c r="Y8158"/>
      <c r="Z8158"/>
      <c r="AA8158"/>
      <c r="AB8158"/>
      <c r="AC8158"/>
    </row>
    <row r="8159" spans="11:29" x14ac:dyDescent="0.45">
      <c r="K8159"/>
      <c r="S8159"/>
      <c r="T8159"/>
      <c r="U8159"/>
      <c r="V8159"/>
      <c r="W8159"/>
      <c r="X8159"/>
      <c r="Y8159"/>
      <c r="Z8159"/>
      <c r="AA8159"/>
      <c r="AB8159"/>
      <c r="AC8159"/>
    </row>
    <row r="8160" spans="11:29" x14ac:dyDescent="0.45">
      <c r="K8160"/>
      <c r="S8160"/>
      <c r="T8160"/>
      <c r="U8160"/>
      <c r="V8160"/>
      <c r="W8160"/>
      <c r="X8160"/>
      <c r="Y8160"/>
      <c r="Z8160"/>
      <c r="AA8160"/>
      <c r="AB8160"/>
      <c r="AC8160"/>
    </row>
    <row r="8161" spans="11:29" x14ac:dyDescent="0.45">
      <c r="K8161"/>
      <c r="S8161"/>
      <c r="T8161"/>
      <c r="U8161"/>
      <c r="V8161"/>
      <c r="W8161"/>
      <c r="X8161"/>
      <c r="Y8161"/>
      <c r="Z8161"/>
      <c r="AA8161"/>
      <c r="AB8161"/>
      <c r="AC8161"/>
    </row>
    <row r="8162" spans="11:29" x14ac:dyDescent="0.45">
      <c r="K8162"/>
      <c r="S8162"/>
      <c r="T8162"/>
      <c r="U8162"/>
      <c r="V8162"/>
      <c r="W8162"/>
      <c r="X8162"/>
      <c r="Y8162"/>
      <c r="Z8162"/>
      <c r="AA8162"/>
      <c r="AB8162"/>
      <c r="AC8162"/>
    </row>
    <row r="8163" spans="11:29" x14ac:dyDescent="0.45">
      <c r="K8163"/>
      <c r="S8163"/>
      <c r="T8163"/>
      <c r="U8163"/>
      <c r="V8163"/>
      <c r="W8163"/>
      <c r="X8163"/>
      <c r="Y8163"/>
      <c r="Z8163"/>
      <c r="AA8163"/>
      <c r="AB8163"/>
      <c r="AC8163"/>
    </row>
    <row r="8164" spans="11:29" x14ac:dyDescent="0.45">
      <c r="K8164"/>
      <c r="S8164"/>
      <c r="T8164"/>
      <c r="U8164"/>
      <c r="V8164"/>
      <c r="W8164"/>
      <c r="X8164"/>
      <c r="Y8164"/>
      <c r="Z8164"/>
      <c r="AA8164"/>
      <c r="AB8164"/>
      <c r="AC8164"/>
    </row>
    <row r="8165" spans="11:29" x14ac:dyDescent="0.45">
      <c r="K8165"/>
      <c r="S8165"/>
      <c r="T8165"/>
      <c r="U8165"/>
      <c r="V8165"/>
      <c r="W8165"/>
      <c r="X8165"/>
      <c r="Y8165"/>
      <c r="Z8165"/>
      <c r="AA8165"/>
      <c r="AB8165"/>
      <c r="AC8165"/>
    </row>
    <row r="8166" spans="11:29" x14ac:dyDescent="0.45">
      <c r="K8166"/>
      <c r="S8166"/>
      <c r="T8166"/>
      <c r="U8166"/>
      <c r="V8166"/>
      <c r="W8166"/>
      <c r="X8166"/>
      <c r="Y8166"/>
      <c r="Z8166"/>
      <c r="AA8166"/>
      <c r="AB8166"/>
      <c r="AC8166"/>
    </row>
    <row r="8167" spans="11:29" x14ac:dyDescent="0.45">
      <c r="K8167"/>
      <c r="S8167"/>
      <c r="T8167"/>
      <c r="U8167"/>
      <c r="V8167"/>
      <c r="W8167"/>
      <c r="X8167"/>
      <c r="Y8167"/>
      <c r="Z8167"/>
      <c r="AA8167"/>
      <c r="AB8167"/>
      <c r="AC8167"/>
    </row>
    <row r="8168" spans="11:29" x14ac:dyDescent="0.45">
      <c r="K8168"/>
      <c r="S8168"/>
      <c r="T8168"/>
      <c r="U8168"/>
      <c r="V8168"/>
      <c r="W8168"/>
      <c r="X8168"/>
      <c r="Y8168"/>
      <c r="Z8168"/>
      <c r="AA8168"/>
      <c r="AB8168"/>
      <c r="AC8168"/>
    </row>
    <row r="8169" spans="11:29" x14ac:dyDescent="0.45">
      <c r="K8169"/>
      <c r="S8169"/>
      <c r="T8169"/>
      <c r="U8169"/>
      <c r="V8169"/>
      <c r="W8169"/>
      <c r="X8169"/>
      <c r="Y8169"/>
      <c r="Z8169"/>
      <c r="AA8169"/>
      <c r="AB8169"/>
      <c r="AC8169"/>
    </row>
    <row r="8170" spans="11:29" x14ac:dyDescent="0.45">
      <c r="K8170"/>
      <c r="S8170"/>
      <c r="T8170"/>
      <c r="U8170"/>
      <c r="V8170"/>
      <c r="W8170"/>
      <c r="X8170"/>
      <c r="Y8170"/>
      <c r="Z8170"/>
      <c r="AA8170"/>
      <c r="AB8170"/>
      <c r="AC8170"/>
    </row>
    <row r="8171" spans="11:29" x14ac:dyDescent="0.45">
      <c r="K8171"/>
      <c r="S8171"/>
      <c r="T8171"/>
      <c r="U8171"/>
      <c r="V8171"/>
      <c r="W8171"/>
      <c r="X8171"/>
      <c r="Y8171"/>
      <c r="Z8171"/>
      <c r="AA8171"/>
      <c r="AB8171"/>
      <c r="AC8171"/>
    </row>
    <row r="8172" spans="11:29" x14ac:dyDescent="0.45">
      <c r="K8172"/>
      <c r="S8172"/>
      <c r="T8172"/>
      <c r="U8172"/>
      <c r="V8172"/>
      <c r="W8172"/>
      <c r="X8172"/>
      <c r="Y8172"/>
      <c r="Z8172"/>
      <c r="AA8172"/>
      <c r="AB8172"/>
      <c r="AC8172"/>
    </row>
    <row r="8173" spans="11:29" x14ac:dyDescent="0.45">
      <c r="K8173"/>
      <c r="S8173"/>
      <c r="T8173"/>
      <c r="U8173"/>
      <c r="V8173"/>
      <c r="W8173"/>
      <c r="X8173"/>
      <c r="Y8173"/>
      <c r="Z8173"/>
      <c r="AA8173"/>
      <c r="AB8173"/>
      <c r="AC8173"/>
    </row>
    <row r="8174" spans="11:29" x14ac:dyDescent="0.45">
      <c r="K8174"/>
      <c r="S8174"/>
      <c r="T8174"/>
      <c r="U8174"/>
      <c r="V8174"/>
      <c r="W8174"/>
      <c r="X8174"/>
      <c r="Y8174"/>
      <c r="Z8174"/>
      <c r="AA8174"/>
      <c r="AB8174"/>
      <c r="AC8174"/>
    </row>
    <row r="8175" spans="11:29" x14ac:dyDescent="0.45">
      <c r="K8175"/>
      <c r="S8175"/>
      <c r="T8175"/>
      <c r="U8175"/>
      <c r="V8175"/>
      <c r="W8175"/>
      <c r="X8175"/>
      <c r="Y8175"/>
      <c r="Z8175"/>
      <c r="AA8175"/>
      <c r="AB8175"/>
      <c r="AC8175"/>
    </row>
    <row r="8176" spans="11:29" x14ac:dyDescent="0.45">
      <c r="K8176"/>
      <c r="S8176"/>
      <c r="T8176"/>
      <c r="U8176"/>
      <c r="V8176"/>
      <c r="W8176"/>
      <c r="X8176"/>
      <c r="Y8176"/>
      <c r="Z8176"/>
      <c r="AA8176"/>
      <c r="AB8176"/>
      <c r="AC8176"/>
    </row>
    <row r="8177" spans="11:29" x14ac:dyDescent="0.45">
      <c r="K8177"/>
      <c r="S8177"/>
      <c r="T8177"/>
      <c r="U8177"/>
      <c r="V8177"/>
      <c r="W8177"/>
      <c r="X8177"/>
      <c r="Y8177"/>
      <c r="Z8177"/>
      <c r="AA8177"/>
      <c r="AB8177"/>
      <c r="AC8177"/>
    </row>
    <row r="8178" spans="11:29" x14ac:dyDescent="0.45">
      <c r="K8178"/>
      <c r="S8178"/>
      <c r="T8178"/>
      <c r="U8178"/>
      <c r="V8178"/>
      <c r="W8178"/>
      <c r="X8178"/>
      <c r="Y8178"/>
      <c r="Z8178"/>
      <c r="AA8178"/>
      <c r="AB8178"/>
      <c r="AC8178"/>
    </row>
    <row r="8179" spans="11:29" x14ac:dyDescent="0.45">
      <c r="K8179"/>
      <c r="S8179"/>
      <c r="T8179"/>
      <c r="U8179"/>
      <c r="V8179"/>
      <c r="W8179"/>
      <c r="X8179"/>
      <c r="Y8179"/>
      <c r="Z8179"/>
      <c r="AA8179"/>
      <c r="AB8179"/>
      <c r="AC8179"/>
    </row>
    <row r="8180" spans="11:29" x14ac:dyDescent="0.45">
      <c r="K8180"/>
      <c r="S8180"/>
      <c r="T8180"/>
      <c r="U8180"/>
      <c r="V8180"/>
      <c r="W8180"/>
      <c r="X8180"/>
      <c r="Y8180"/>
      <c r="Z8180"/>
      <c r="AA8180"/>
      <c r="AB8180"/>
      <c r="AC8180"/>
    </row>
    <row r="8181" spans="11:29" x14ac:dyDescent="0.45">
      <c r="K8181"/>
      <c r="S8181"/>
      <c r="T8181"/>
      <c r="U8181"/>
      <c r="V8181"/>
      <c r="W8181"/>
      <c r="X8181"/>
      <c r="Y8181"/>
      <c r="Z8181"/>
      <c r="AA8181"/>
      <c r="AB8181"/>
      <c r="AC8181"/>
    </row>
    <row r="8182" spans="11:29" x14ac:dyDescent="0.45">
      <c r="K8182"/>
      <c r="S8182"/>
      <c r="T8182"/>
      <c r="U8182"/>
      <c r="V8182"/>
      <c r="W8182"/>
      <c r="X8182"/>
      <c r="Y8182"/>
      <c r="Z8182"/>
      <c r="AA8182"/>
      <c r="AB8182"/>
      <c r="AC8182"/>
    </row>
    <row r="8183" spans="11:29" x14ac:dyDescent="0.45">
      <c r="K8183"/>
      <c r="S8183"/>
      <c r="T8183"/>
      <c r="U8183"/>
      <c r="V8183"/>
      <c r="W8183"/>
      <c r="X8183"/>
      <c r="Y8183"/>
      <c r="Z8183"/>
      <c r="AA8183"/>
      <c r="AB8183"/>
      <c r="AC8183"/>
    </row>
    <row r="8184" spans="11:29" x14ac:dyDescent="0.45">
      <c r="K8184"/>
      <c r="S8184"/>
      <c r="T8184"/>
      <c r="U8184"/>
      <c r="V8184"/>
      <c r="W8184"/>
      <c r="X8184"/>
      <c r="Y8184"/>
      <c r="Z8184"/>
      <c r="AA8184"/>
      <c r="AB8184"/>
      <c r="AC8184"/>
    </row>
    <row r="8185" spans="11:29" x14ac:dyDescent="0.45">
      <c r="K8185"/>
      <c r="S8185"/>
      <c r="T8185"/>
      <c r="U8185"/>
      <c r="V8185"/>
      <c r="W8185"/>
      <c r="X8185"/>
      <c r="Y8185"/>
      <c r="Z8185"/>
      <c r="AA8185"/>
      <c r="AB8185"/>
      <c r="AC8185"/>
    </row>
    <row r="8186" spans="11:29" x14ac:dyDescent="0.45">
      <c r="K8186"/>
      <c r="S8186"/>
      <c r="T8186"/>
      <c r="U8186"/>
      <c r="V8186"/>
      <c r="W8186"/>
      <c r="X8186"/>
      <c r="Y8186"/>
      <c r="Z8186"/>
      <c r="AA8186"/>
      <c r="AB8186"/>
      <c r="AC8186"/>
    </row>
    <row r="8187" spans="11:29" x14ac:dyDescent="0.45">
      <c r="K8187"/>
      <c r="S8187"/>
      <c r="T8187"/>
      <c r="U8187"/>
      <c r="V8187"/>
      <c r="W8187"/>
      <c r="X8187"/>
      <c r="Y8187"/>
      <c r="Z8187"/>
      <c r="AA8187"/>
      <c r="AB8187"/>
      <c r="AC8187"/>
    </row>
    <row r="8188" spans="11:29" x14ac:dyDescent="0.45">
      <c r="K8188"/>
      <c r="S8188"/>
      <c r="T8188"/>
      <c r="U8188"/>
      <c r="V8188"/>
      <c r="W8188"/>
      <c r="X8188"/>
      <c r="Y8188"/>
      <c r="Z8188"/>
      <c r="AA8188"/>
      <c r="AB8188"/>
      <c r="AC8188"/>
    </row>
    <row r="8189" spans="11:29" x14ac:dyDescent="0.45">
      <c r="K8189"/>
      <c r="S8189"/>
      <c r="T8189"/>
      <c r="U8189"/>
      <c r="V8189"/>
      <c r="W8189"/>
      <c r="X8189"/>
      <c r="Y8189"/>
      <c r="Z8189"/>
      <c r="AA8189"/>
      <c r="AB8189"/>
      <c r="AC8189"/>
    </row>
    <row r="8190" spans="11:29" x14ac:dyDescent="0.45">
      <c r="K8190"/>
      <c r="S8190"/>
      <c r="T8190"/>
      <c r="U8190"/>
      <c r="V8190"/>
      <c r="W8190"/>
      <c r="X8190"/>
      <c r="Y8190"/>
      <c r="Z8190"/>
      <c r="AA8190"/>
      <c r="AB8190"/>
      <c r="AC8190"/>
    </row>
    <row r="8191" spans="11:29" x14ac:dyDescent="0.45">
      <c r="K8191"/>
      <c r="S8191"/>
      <c r="T8191"/>
      <c r="U8191"/>
      <c r="V8191"/>
      <c r="W8191"/>
      <c r="X8191"/>
      <c r="Y8191"/>
      <c r="Z8191"/>
      <c r="AA8191"/>
      <c r="AB8191"/>
      <c r="AC8191"/>
    </row>
    <row r="8192" spans="11:29" x14ac:dyDescent="0.45">
      <c r="K8192"/>
      <c r="S8192"/>
      <c r="T8192"/>
      <c r="U8192"/>
      <c r="V8192"/>
      <c r="W8192"/>
      <c r="X8192"/>
      <c r="Y8192"/>
      <c r="Z8192"/>
      <c r="AA8192"/>
      <c r="AB8192"/>
      <c r="AC8192"/>
    </row>
    <row r="8193" spans="11:29" x14ac:dyDescent="0.45">
      <c r="K8193"/>
      <c r="S8193"/>
      <c r="T8193"/>
      <c r="U8193"/>
      <c r="V8193"/>
      <c r="W8193"/>
      <c r="X8193"/>
      <c r="Y8193"/>
      <c r="Z8193"/>
      <c r="AA8193"/>
      <c r="AB8193"/>
      <c r="AC8193"/>
    </row>
    <row r="8194" spans="11:29" x14ac:dyDescent="0.45">
      <c r="K8194"/>
      <c r="S8194"/>
      <c r="T8194"/>
      <c r="U8194"/>
      <c r="V8194"/>
      <c r="W8194"/>
      <c r="X8194"/>
      <c r="Y8194"/>
      <c r="Z8194"/>
      <c r="AA8194"/>
      <c r="AB8194"/>
      <c r="AC8194"/>
    </row>
    <row r="8195" spans="11:29" x14ac:dyDescent="0.45">
      <c r="K8195"/>
      <c r="S8195"/>
      <c r="T8195"/>
      <c r="U8195"/>
      <c r="V8195"/>
      <c r="W8195"/>
      <c r="X8195"/>
      <c r="Y8195"/>
      <c r="Z8195"/>
      <c r="AA8195"/>
      <c r="AB8195"/>
      <c r="AC8195"/>
    </row>
    <row r="8196" spans="11:29" x14ac:dyDescent="0.45">
      <c r="K8196"/>
      <c r="S8196"/>
      <c r="T8196"/>
      <c r="U8196"/>
      <c r="V8196"/>
      <c r="W8196"/>
      <c r="X8196"/>
      <c r="Y8196"/>
      <c r="Z8196"/>
      <c r="AA8196"/>
      <c r="AB8196"/>
      <c r="AC8196"/>
    </row>
    <row r="8197" spans="11:29" x14ac:dyDescent="0.45">
      <c r="K8197"/>
      <c r="S8197"/>
      <c r="T8197"/>
      <c r="U8197"/>
      <c r="V8197"/>
      <c r="W8197"/>
      <c r="X8197"/>
      <c r="Y8197"/>
      <c r="Z8197"/>
      <c r="AA8197"/>
      <c r="AB8197"/>
      <c r="AC8197"/>
    </row>
    <row r="8198" spans="11:29" x14ac:dyDescent="0.45">
      <c r="K8198"/>
      <c r="S8198"/>
      <c r="T8198"/>
      <c r="U8198"/>
      <c r="V8198"/>
      <c r="W8198"/>
      <c r="X8198"/>
      <c r="Y8198"/>
      <c r="Z8198"/>
      <c r="AA8198"/>
      <c r="AB8198"/>
      <c r="AC8198"/>
    </row>
    <row r="8199" spans="11:29" x14ac:dyDescent="0.45">
      <c r="K8199"/>
      <c r="S8199"/>
      <c r="T8199"/>
      <c r="U8199"/>
      <c r="V8199"/>
      <c r="W8199"/>
      <c r="X8199"/>
      <c r="Y8199"/>
      <c r="Z8199"/>
      <c r="AA8199"/>
      <c r="AB8199"/>
      <c r="AC8199"/>
    </row>
    <row r="8200" spans="11:29" x14ac:dyDescent="0.45">
      <c r="K8200"/>
      <c r="S8200"/>
      <c r="T8200"/>
      <c r="U8200"/>
      <c r="V8200"/>
      <c r="W8200"/>
      <c r="X8200"/>
      <c r="Y8200"/>
      <c r="Z8200"/>
      <c r="AA8200"/>
      <c r="AB8200"/>
      <c r="AC8200"/>
    </row>
    <row r="8201" spans="11:29" x14ac:dyDescent="0.45">
      <c r="K8201"/>
      <c r="S8201"/>
      <c r="T8201"/>
      <c r="U8201"/>
      <c r="V8201"/>
      <c r="W8201"/>
      <c r="X8201"/>
      <c r="Y8201"/>
      <c r="Z8201"/>
      <c r="AA8201"/>
      <c r="AB8201"/>
      <c r="AC8201"/>
    </row>
    <row r="8202" spans="11:29" x14ac:dyDescent="0.45">
      <c r="K8202"/>
      <c r="S8202"/>
      <c r="T8202"/>
      <c r="U8202"/>
      <c r="V8202"/>
      <c r="W8202"/>
      <c r="X8202"/>
      <c r="Y8202"/>
      <c r="Z8202"/>
      <c r="AA8202"/>
      <c r="AB8202"/>
      <c r="AC8202"/>
    </row>
    <row r="8203" spans="11:29" x14ac:dyDescent="0.45">
      <c r="K8203"/>
      <c r="S8203"/>
      <c r="T8203"/>
      <c r="U8203"/>
      <c r="V8203"/>
      <c r="W8203"/>
      <c r="X8203"/>
      <c r="Y8203"/>
      <c r="Z8203"/>
      <c r="AA8203"/>
      <c r="AB8203"/>
      <c r="AC8203"/>
    </row>
    <row r="8204" spans="11:29" x14ac:dyDescent="0.45">
      <c r="K8204"/>
      <c r="S8204"/>
      <c r="T8204"/>
      <c r="U8204"/>
      <c r="V8204"/>
      <c r="W8204"/>
      <c r="X8204"/>
      <c r="Y8204"/>
      <c r="Z8204"/>
      <c r="AA8204"/>
      <c r="AB8204"/>
      <c r="AC8204"/>
    </row>
    <row r="8205" spans="11:29" x14ac:dyDescent="0.45">
      <c r="K8205"/>
      <c r="S8205"/>
      <c r="T8205"/>
      <c r="U8205"/>
      <c r="V8205"/>
      <c r="W8205"/>
      <c r="X8205"/>
      <c r="Y8205"/>
      <c r="Z8205"/>
      <c r="AA8205"/>
      <c r="AB8205"/>
      <c r="AC8205"/>
    </row>
    <row r="8206" spans="11:29" x14ac:dyDescent="0.45">
      <c r="K8206"/>
      <c r="S8206"/>
      <c r="T8206"/>
      <c r="U8206"/>
      <c r="V8206"/>
      <c r="W8206"/>
      <c r="X8206"/>
      <c r="Y8206"/>
      <c r="Z8206"/>
      <c r="AA8206"/>
      <c r="AB8206"/>
      <c r="AC8206"/>
    </row>
    <row r="8207" spans="11:29" x14ac:dyDescent="0.45">
      <c r="K8207"/>
      <c r="S8207"/>
      <c r="T8207"/>
      <c r="U8207"/>
      <c r="V8207"/>
      <c r="W8207"/>
      <c r="X8207"/>
      <c r="Y8207"/>
      <c r="Z8207"/>
      <c r="AA8207"/>
      <c r="AB8207"/>
      <c r="AC8207"/>
    </row>
    <row r="8208" spans="11:29" x14ac:dyDescent="0.45">
      <c r="K8208"/>
      <c r="S8208"/>
      <c r="T8208"/>
      <c r="U8208"/>
      <c r="V8208"/>
      <c r="W8208"/>
      <c r="X8208"/>
      <c r="Y8208"/>
      <c r="Z8208"/>
      <c r="AA8208"/>
      <c r="AB8208"/>
      <c r="AC8208"/>
    </row>
    <row r="8209" spans="11:29" x14ac:dyDescent="0.45">
      <c r="K8209"/>
      <c r="S8209"/>
      <c r="T8209"/>
      <c r="U8209"/>
      <c r="V8209"/>
      <c r="W8209"/>
      <c r="X8209"/>
      <c r="Y8209"/>
      <c r="Z8209"/>
      <c r="AA8209"/>
      <c r="AB8209"/>
      <c r="AC8209"/>
    </row>
    <row r="8210" spans="11:29" x14ac:dyDescent="0.45">
      <c r="K8210"/>
      <c r="S8210"/>
      <c r="T8210"/>
      <c r="U8210"/>
      <c r="V8210"/>
      <c r="W8210"/>
      <c r="X8210"/>
      <c r="Y8210"/>
      <c r="Z8210"/>
      <c r="AA8210"/>
      <c r="AB8210"/>
      <c r="AC8210"/>
    </row>
    <row r="8211" spans="11:29" x14ac:dyDescent="0.45">
      <c r="K8211"/>
      <c r="S8211"/>
      <c r="T8211"/>
      <c r="U8211"/>
      <c r="V8211"/>
      <c r="W8211"/>
      <c r="X8211"/>
      <c r="Y8211"/>
      <c r="Z8211"/>
      <c r="AA8211"/>
      <c r="AB8211"/>
      <c r="AC8211"/>
    </row>
    <row r="8212" spans="11:29" x14ac:dyDescent="0.45">
      <c r="K8212"/>
      <c r="S8212"/>
      <c r="T8212"/>
      <c r="U8212"/>
      <c r="V8212"/>
      <c r="W8212"/>
      <c r="X8212"/>
      <c r="Y8212"/>
      <c r="Z8212"/>
      <c r="AA8212"/>
      <c r="AB8212"/>
      <c r="AC8212"/>
    </row>
    <row r="8213" spans="11:29" x14ac:dyDescent="0.45">
      <c r="K8213"/>
      <c r="S8213"/>
      <c r="T8213"/>
      <c r="U8213"/>
      <c r="V8213"/>
      <c r="W8213"/>
      <c r="X8213"/>
      <c r="Y8213"/>
      <c r="Z8213"/>
      <c r="AA8213"/>
      <c r="AB8213"/>
      <c r="AC8213"/>
    </row>
    <row r="8214" spans="11:29" x14ac:dyDescent="0.45">
      <c r="K8214"/>
      <c r="S8214"/>
      <c r="T8214"/>
      <c r="U8214"/>
      <c r="V8214"/>
      <c r="W8214"/>
      <c r="X8214"/>
      <c r="Y8214"/>
      <c r="Z8214"/>
      <c r="AA8214"/>
      <c r="AB8214"/>
      <c r="AC8214"/>
    </row>
    <row r="8215" spans="11:29" x14ac:dyDescent="0.45">
      <c r="K8215"/>
      <c r="S8215"/>
      <c r="T8215"/>
      <c r="U8215"/>
      <c r="V8215"/>
      <c r="W8215"/>
      <c r="X8215"/>
      <c r="Y8215"/>
      <c r="Z8215"/>
      <c r="AA8215"/>
      <c r="AB8215"/>
      <c r="AC8215"/>
    </row>
    <row r="8216" spans="11:29" x14ac:dyDescent="0.45">
      <c r="K8216"/>
      <c r="S8216"/>
      <c r="T8216"/>
      <c r="U8216"/>
      <c r="V8216"/>
      <c r="W8216"/>
      <c r="X8216"/>
      <c r="Y8216"/>
      <c r="Z8216"/>
      <c r="AA8216"/>
      <c r="AB8216"/>
      <c r="AC8216"/>
    </row>
    <row r="8217" spans="11:29" x14ac:dyDescent="0.45">
      <c r="K8217"/>
      <c r="S8217"/>
      <c r="T8217"/>
      <c r="U8217"/>
      <c r="V8217"/>
      <c r="W8217"/>
      <c r="X8217"/>
      <c r="Y8217"/>
      <c r="Z8217"/>
      <c r="AA8217"/>
      <c r="AB8217"/>
      <c r="AC8217"/>
    </row>
    <row r="8218" spans="11:29" x14ac:dyDescent="0.45">
      <c r="K8218"/>
      <c r="S8218"/>
      <c r="T8218"/>
      <c r="U8218"/>
      <c r="V8218"/>
      <c r="W8218"/>
      <c r="X8218"/>
      <c r="Y8218"/>
      <c r="Z8218"/>
      <c r="AA8218"/>
      <c r="AB8218"/>
      <c r="AC8218"/>
    </row>
    <row r="8219" spans="11:29" x14ac:dyDescent="0.45">
      <c r="K8219"/>
      <c r="S8219"/>
      <c r="T8219"/>
      <c r="U8219"/>
      <c r="V8219"/>
      <c r="W8219"/>
      <c r="X8219"/>
      <c r="Y8219"/>
      <c r="Z8219"/>
      <c r="AA8219"/>
      <c r="AB8219"/>
      <c r="AC8219"/>
    </row>
    <row r="8220" spans="11:29" x14ac:dyDescent="0.45">
      <c r="K8220"/>
      <c r="S8220"/>
      <c r="T8220"/>
      <c r="U8220"/>
      <c r="V8220"/>
      <c r="W8220"/>
      <c r="X8220"/>
      <c r="Y8220"/>
      <c r="Z8220"/>
      <c r="AA8220"/>
      <c r="AB8220"/>
      <c r="AC8220"/>
    </row>
    <row r="8221" spans="11:29" x14ac:dyDescent="0.45">
      <c r="K8221"/>
      <c r="S8221"/>
      <c r="T8221"/>
      <c r="U8221"/>
      <c r="V8221"/>
      <c r="W8221"/>
      <c r="X8221"/>
      <c r="Y8221"/>
      <c r="Z8221"/>
      <c r="AA8221"/>
      <c r="AB8221"/>
      <c r="AC8221"/>
    </row>
    <row r="8222" spans="11:29" x14ac:dyDescent="0.45">
      <c r="K8222"/>
      <c r="S8222"/>
      <c r="T8222"/>
      <c r="U8222"/>
      <c r="V8222"/>
      <c r="W8222"/>
      <c r="X8222"/>
      <c r="Y8222"/>
      <c r="Z8222"/>
      <c r="AA8222"/>
      <c r="AB8222"/>
      <c r="AC8222"/>
    </row>
    <row r="8223" spans="11:29" x14ac:dyDescent="0.45">
      <c r="K8223"/>
      <c r="S8223"/>
      <c r="T8223"/>
      <c r="U8223"/>
      <c r="V8223"/>
      <c r="W8223"/>
      <c r="X8223"/>
      <c r="Y8223"/>
      <c r="Z8223"/>
      <c r="AA8223"/>
      <c r="AB8223"/>
      <c r="AC8223"/>
    </row>
    <row r="8224" spans="11:29" x14ac:dyDescent="0.45">
      <c r="K8224"/>
      <c r="S8224"/>
      <c r="T8224"/>
      <c r="U8224"/>
      <c r="V8224"/>
      <c r="W8224"/>
      <c r="X8224"/>
      <c r="Y8224"/>
      <c r="Z8224"/>
      <c r="AA8224"/>
      <c r="AB8224"/>
      <c r="AC8224"/>
    </row>
    <row r="8225" spans="11:29" x14ac:dyDescent="0.45">
      <c r="K8225"/>
      <c r="S8225"/>
      <c r="T8225"/>
      <c r="U8225"/>
      <c r="V8225"/>
      <c r="W8225"/>
      <c r="X8225"/>
      <c r="Y8225"/>
      <c r="Z8225"/>
      <c r="AA8225"/>
      <c r="AB8225"/>
      <c r="AC8225"/>
    </row>
    <row r="8226" spans="11:29" x14ac:dyDescent="0.45">
      <c r="K8226"/>
      <c r="S8226"/>
      <c r="T8226"/>
      <c r="U8226"/>
      <c r="V8226"/>
      <c r="W8226"/>
      <c r="X8226"/>
      <c r="Y8226"/>
      <c r="Z8226"/>
      <c r="AA8226"/>
      <c r="AB8226"/>
      <c r="AC8226"/>
    </row>
    <row r="8227" spans="11:29" x14ac:dyDescent="0.45">
      <c r="K8227"/>
      <c r="S8227"/>
      <c r="T8227"/>
      <c r="U8227"/>
      <c r="V8227"/>
      <c r="W8227"/>
      <c r="X8227"/>
      <c r="Y8227"/>
      <c r="Z8227"/>
      <c r="AA8227"/>
      <c r="AB8227"/>
      <c r="AC8227"/>
    </row>
    <row r="8228" spans="11:29" x14ac:dyDescent="0.45">
      <c r="K8228"/>
      <c r="S8228"/>
      <c r="T8228"/>
      <c r="U8228"/>
      <c r="V8228"/>
      <c r="W8228"/>
      <c r="X8228"/>
      <c r="Y8228"/>
      <c r="Z8228"/>
      <c r="AA8228"/>
      <c r="AB8228"/>
      <c r="AC8228"/>
    </row>
    <row r="8229" spans="11:29" x14ac:dyDescent="0.45">
      <c r="K8229"/>
      <c r="S8229"/>
      <c r="T8229"/>
      <c r="U8229"/>
      <c r="V8229"/>
      <c r="W8229"/>
      <c r="X8229"/>
      <c r="Y8229"/>
      <c r="Z8229"/>
      <c r="AA8229"/>
      <c r="AB8229"/>
      <c r="AC8229"/>
    </row>
    <row r="8230" spans="11:29" x14ac:dyDescent="0.45">
      <c r="K8230"/>
      <c r="S8230"/>
      <c r="T8230"/>
      <c r="U8230"/>
      <c r="V8230"/>
      <c r="W8230"/>
      <c r="X8230"/>
      <c r="Y8230"/>
      <c r="Z8230"/>
      <c r="AA8230"/>
      <c r="AB8230"/>
      <c r="AC8230"/>
    </row>
    <row r="8231" spans="11:29" x14ac:dyDescent="0.45">
      <c r="K8231"/>
      <c r="S8231"/>
      <c r="T8231"/>
      <c r="U8231"/>
      <c r="V8231"/>
      <c r="W8231"/>
      <c r="X8231"/>
      <c r="Y8231"/>
      <c r="Z8231"/>
      <c r="AA8231"/>
      <c r="AB8231"/>
      <c r="AC8231"/>
    </row>
    <row r="8232" spans="11:29" x14ac:dyDescent="0.45">
      <c r="K8232"/>
      <c r="S8232"/>
      <c r="T8232"/>
      <c r="U8232"/>
      <c r="V8232"/>
      <c r="W8232"/>
      <c r="X8232"/>
      <c r="Y8232"/>
      <c r="Z8232"/>
      <c r="AA8232"/>
      <c r="AB8232"/>
      <c r="AC8232"/>
    </row>
    <row r="8233" spans="11:29" x14ac:dyDescent="0.45">
      <c r="K8233"/>
      <c r="S8233"/>
      <c r="T8233"/>
      <c r="U8233"/>
      <c r="V8233"/>
      <c r="W8233"/>
      <c r="X8233"/>
      <c r="Y8233"/>
      <c r="Z8233"/>
      <c r="AA8233"/>
      <c r="AB8233"/>
      <c r="AC8233"/>
    </row>
    <row r="8234" spans="11:29" x14ac:dyDescent="0.45">
      <c r="K8234"/>
      <c r="S8234"/>
      <c r="T8234"/>
      <c r="U8234"/>
      <c r="V8234"/>
      <c r="W8234"/>
      <c r="X8234"/>
      <c r="Y8234"/>
      <c r="Z8234"/>
      <c r="AA8234"/>
      <c r="AB8234"/>
      <c r="AC8234"/>
    </row>
    <row r="8235" spans="11:29" x14ac:dyDescent="0.45">
      <c r="K8235"/>
      <c r="S8235"/>
      <c r="T8235"/>
      <c r="U8235"/>
      <c r="V8235"/>
      <c r="W8235"/>
      <c r="X8235"/>
      <c r="Y8235"/>
      <c r="Z8235"/>
      <c r="AA8235"/>
      <c r="AB8235"/>
      <c r="AC8235"/>
    </row>
    <row r="8236" spans="11:29" x14ac:dyDescent="0.45">
      <c r="K8236"/>
      <c r="S8236"/>
      <c r="T8236"/>
      <c r="U8236"/>
      <c r="V8236"/>
      <c r="W8236"/>
      <c r="X8236"/>
      <c r="Y8236"/>
      <c r="Z8236"/>
      <c r="AA8236"/>
      <c r="AB8236"/>
      <c r="AC8236"/>
    </row>
    <row r="8237" spans="11:29" x14ac:dyDescent="0.45">
      <c r="K8237"/>
      <c r="S8237"/>
      <c r="T8237"/>
      <c r="U8237"/>
      <c r="V8237"/>
      <c r="W8237"/>
      <c r="X8237"/>
      <c r="Y8237"/>
      <c r="Z8237"/>
      <c r="AA8237"/>
      <c r="AB8237"/>
      <c r="AC8237"/>
    </row>
    <row r="8238" spans="11:29" x14ac:dyDescent="0.45">
      <c r="K8238"/>
      <c r="S8238"/>
      <c r="T8238"/>
      <c r="U8238"/>
      <c r="V8238"/>
      <c r="W8238"/>
      <c r="X8238"/>
      <c r="Y8238"/>
      <c r="Z8238"/>
      <c r="AA8238"/>
      <c r="AB8238"/>
      <c r="AC8238"/>
    </row>
    <row r="8239" spans="11:29" x14ac:dyDescent="0.45">
      <c r="K8239"/>
      <c r="S8239"/>
      <c r="T8239"/>
      <c r="U8239"/>
      <c r="V8239"/>
      <c r="W8239"/>
      <c r="X8239"/>
      <c r="Y8239"/>
      <c r="Z8239"/>
      <c r="AA8239"/>
      <c r="AB8239"/>
      <c r="AC8239"/>
    </row>
    <row r="8240" spans="11:29" x14ac:dyDescent="0.45">
      <c r="K8240"/>
      <c r="S8240"/>
      <c r="T8240"/>
      <c r="U8240"/>
      <c r="V8240"/>
      <c r="W8240"/>
      <c r="X8240"/>
      <c r="Y8240"/>
      <c r="Z8240"/>
      <c r="AA8240"/>
      <c r="AB8240"/>
      <c r="AC8240"/>
    </row>
    <row r="8241" spans="11:29" x14ac:dyDescent="0.45">
      <c r="K8241"/>
      <c r="S8241"/>
      <c r="T8241"/>
      <c r="U8241"/>
      <c r="V8241"/>
      <c r="W8241"/>
      <c r="X8241"/>
      <c r="Y8241"/>
      <c r="Z8241"/>
      <c r="AA8241"/>
      <c r="AB8241"/>
      <c r="AC8241"/>
    </row>
    <row r="8242" spans="11:29" x14ac:dyDescent="0.45">
      <c r="K8242"/>
      <c r="S8242"/>
      <c r="T8242"/>
      <c r="U8242"/>
      <c r="V8242"/>
      <c r="W8242"/>
      <c r="X8242"/>
      <c r="Y8242"/>
      <c r="Z8242"/>
      <c r="AA8242"/>
      <c r="AB8242"/>
      <c r="AC8242"/>
    </row>
    <row r="8243" spans="11:29" x14ac:dyDescent="0.45">
      <c r="K8243"/>
      <c r="S8243"/>
      <c r="T8243"/>
      <c r="U8243"/>
      <c r="V8243"/>
      <c r="W8243"/>
      <c r="X8243"/>
      <c r="Y8243"/>
      <c r="Z8243"/>
      <c r="AA8243"/>
      <c r="AB8243"/>
      <c r="AC8243"/>
    </row>
    <row r="8244" spans="11:29" x14ac:dyDescent="0.45">
      <c r="K8244"/>
      <c r="S8244"/>
      <c r="T8244"/>
      <c r="U8244"/>
      <c r="V8244"/>
      <c r="W8244"/>
      <c r="X8244"/>
      <c r="Y8244"/>
      <c r="Z8244"/>
      <c r="AA8244"/>
      <c r="AB8244"/>
      <c r="AC8244"/>
    </row>
    <row r="8245" spans="11:29" x14ac:dyDescent="0.45">
      <c r="K8245"/>
      <c r="S8245"/>
      <c r="T8245"/>
      <c r="U8245"/>
      <c r="V8245"/>
      <c r="W8245"/>
      <c r="X8245"/>
      <c r="Y8245"/>
      <c r="Z8245"/>
      <c r="AA8245"/>
      <c r="AB8245"/>
      <c r="AC8245"/>
    </row>
    <row r="8246" spans="11:29" x14ac:dyDescent="0.45">
      <c r="K8246"/>
      <c r="S8246"/>
      <c r="T8246"/>
      <c r="U8246"/>
      <c r="V8246"/>
      <c r="W8246"/>
      <c r="X8246"/>
      <c r="Y8246"/>
      <c r="Z8246"/>
      <c r="AA8246"/>
      <c r="AB8246"/>
      <c r="AC8246"/>
    </row>
    <row r="8247" spans="11:29" x14ac:dyDescent="0.45">
      <c r="K8247"/>
      <c r="S8247"/>
      <c r="T8247"/>
      <c r="U8247"/>
      <c r="V8247"/>
      <c r="W8247"/>
      <c r="X8247"/>
      <c r="Y8247"/>
      <c r="Z8247"/>
      <c r="AA8247"/>
      <c r="AB8247"/>
      <c r="AC8247"/>
    </row>
    <row r="8248" spans="11:29" x14ac:dyDescent="0.45">
      <c r="K8248"/>
      <c r="S8248"/>
      <c r="T8248"/>
      <c r="U8248"/>
      <c r="V8248"/>
      <c r="W8248"/>
      <c r="X8248"/>
      <c r="Y8248"/>
      <c r="Z8248"/>
      <c r="AA8248"/>
      <c r="AB8248"/>
      <c r="AC8248"/>
    </row>
    <row r="8249" spans="11:29" x14ac:dyDescent="0.45">
      <c r="K8249"/>
      <c r="S8249"/>
      <c r="T8249"/>
      <c r="U8249"/>
      <c r="V8249"/>
      <c r="W8249"/>
      <c r="X8249"/>
      <c r="Y8249"/>
      <c r="Z8249"/>
      <c r="AA8249"/>
      <c r="AB8249"/>
      <c r="AC8249"/>
    </row>
    <row r="8250" spans="11:29" x14ac:dyDescent="0.45">
      <c r="K8250"/>
      <c r="S8250"/>
      <c r="T8250"/>
      <c r="U8250"/>
      <c r="V8250"/>
      <c r="W8250"/>
      <c r="X8250"/>
      <c r="Y8250"/>
      <c r="Z8250"/>
      <c r="AA8250"/>
      <c r="AB8250"/>
      <c r="AC8250"/>
    </row>
    <row r="8251" spans="11:29" x14ac:dyDescent="0.45">
      <c r="K8251"/>
      <c r="S8251"/>
      <c r="T8251"/>
      <c r="U8251"/>
      <c r="V8251"/>
      <c r="W8251"/>
      <c r="X8251"/>
      <c r="Y8251"/>
      <c r="Z8251"/>
      <c r="AA8251"/>
      <c r="AB8251"/>
      <c r="AC8251"/>
    </row>
    <row r="8252" spans="11:29" x14ac:dyDescent="0.45">
      <c r="K8252"/>
      <c r="S8252"/>
      <c r="T8252"/>
      <c r="U8252"/>
      <c r="V8252"/>
      <c r="W8252"/>
      <c r="X8252"/>
      <c r="Y8252"/>
      <c r="Z8252"/>
      <c r="AA8252"/>
      <c r="AB8252"/>
      <c r="AC8252"/>
    </row>
    <row r="8253" spans="11:29" x14ac:dyDescent="0.45">
      <c r="K8253"/>
      <c r="S8253"/>
      <c r="T8253"/>
      <c r="U8253"/>
      <c r="V8253"/>
      <c r="W8253"/>
      <c r="X8253"/>
      <c r="Y8253"/>
      <c r="Z8253"/>
      <c r="AA8253"/>
      <c r="AB8253"/>
      <c r="AC8253"/>
    </row>
    <row r="8254" spans="11:29" x14ac:dyDescent="0.45">
      <c r="K8254"/>
      <c r="S8254"/>
      <c r="T8254"/>
      <c r="U8254"/>
      <c r="V8254"/>
      <c r="W8254"/>
      <c r="X8254"/>
      <c r="Y8254"/>
      <c r="Z8254"/>
      <c r="AA8254"/>
      <c r="AB8254"/>
      <c r="AC8254"/>
    </row>
    <row r="8255" spans="11:29" x14ac:dyDescent="0.45">
      <c r="K8255"/>
      <c r="S8255"/>
      <c r="T8255"/>
      <c r="U8255"/>
      <c r="V8255"/>
      <c r="W8255"/>
      <c r="X8255"/>
      <c r="Y8255"/>
      <c r="Z8255"/>
      <c r="AA8255"/>
      <c r="AB8255"/>
      <c r="AC8255"/>
    </row>
    <row r="8256" spans="11:29" x14ac:dyDescent="0.45">
      <c r="K8256"/>
      <c r="S8256"/>
      <c r="T8256"/>
      <c r="U8256"/>
      <c r="V8256"/>
      <c r="W8256"/>
      <c r="X8256"/>
      <c r="Y8256"/>
      <c r="Z8256"/>
      <c r="AA8256"/>
      <c r="AB8256"/>
      <c r="AC8256"/>
    </row>
    <row r="8257" spans="11:29" x14ac:dyDescent="0.45">
      <c r="K8257"/>
      <c r="S8257"/>
      <c r="T8257"/>
      <c r="U8257"/>
      <c r="V8257"/>
      <c r="W8257"/>
      <c r="X8257"/>
      <c r="Y8257"/>
      <c r="Z8257"/>
      <c r="AA8257"/>
      <c r="AB8257"/>
      <c r="AC8257"/>
    </row>
    <row r="8258" spans="11:29" x14ac:dyDescent="0.45">
      <c r="K8258"/>
      <c r="S8258"/>
      <c r="T8258"/>
      <c r="U8258"/>
      <c r="V8258"/>
      <c r="W8258"/>
      <c r="X8258"/>
      <c r="Y8258"/>
      <c r="Z8258"/>
      <c r="AA8258"/>
      <c r="AB8258"/>
      <c r="AC8258"/>
    </row>
    <row r="8259" spans="11:29" x14ac:dyDescent="0.45">
      <c r="K8259"/>
      <c r="S8259"/>
      <c r="T8259"/>
      <c r="U8259"/>
      <c r="V8259"/>
      <c r="W8259"/>
      <c r="X8259"/>
      <c r="Y8259"/>
      <c r="Z8259"/>
      <c r="AA8259"/>
      <c r="AB8259"/>
      <c r="AC8259"/>
    </row>
    <row r="8260" spans="11:29" x14ac:dyDescent="0.45">
      <c r="K8260"/>
      <c r="S8260"/>
      <c r="T8260"/>
      <c r="U8260"/>
      <c r="V8260"/>
      <c r="W8260"/>
      <c r="X8260"/>
      <c r="Y8260"/>
      <c r="Z8260"/>
      <c r="AA8260"/>
      <c r="AB8260"/>
      <c r="AC8260"/>
    </row>
    <row r="8261" spans="11:29" x14ac:dyDescent="0.45">
      <c r="K8261"/>
      <c r="S8261"/>
      <c r="T8261"/>
      <c r="U8261"/>
      <c r="V8261"/>
      <c r="W8261"/>
      <c r="X8261"/>
      <c r="Y8261"/>
      <c r="Z8261"/>
      <c r="AA8261"/>
      <c r="AB8261"/>
      <c r="AC8261"/>
    </row>
    <row r="8262" spans="11:29" x14ac:dyDescent="0.45">
      <c r="K8262"/>
      <c r="S8262"/>
      <c r="T8262"/>
      <c r="U8262"/>
      <c r="V8262"/>
      <c r="W8262"/>
      <c r="X8262"/>
      <c r="Y8262"/>
      <c r="Z8262"/>
      <c r="AA8262"/>
      <c r="AB8262"/>
      <c r="AC8262"/>
    </row>
    <row r="8263" spans="11:29" x14ac:dyDescent="0.45">
      <c r="K8263"/>
      <c r="S8263"/>
      <c r="T8263"/>
      <c r="U8263"/>
      <c r="V8263"/>
      <c r="W8263"/>
      <c r="X8263"/>
      <c r="Y8263"/>
      <c r="Z8263"/>
      <c r="AA8263"/>
      <c r="AB8263"/>
      <c r="AC8263"/>
    </row>
    <row r="8264" spans="11:29" x14ac:dyDescent="0.45">
      <c r="K8264"/>
      <c r="S8264"/>
      <c r="T8264"/>
      <c r="U8264"/>
      <c r="V8264"/>
      <c r="W8264"/>
      <c r="X8264"/>
      <c r="Y8264"/>
      <c r="Z8264"/>
      <c r="AA8264"/>
      <c r="AB8264"/>
      <c r="AC8264"/>
    </row>
    <row r="8265" spans="11:29" x14ac:dyDescent="0.45">
      <c r="K8265"/>
      <c r="S8265"/>
      <c r="T8265"/>
      <c r="U8265"/>
      <c r="V8265"/>
      <c r="W8265"/>
      <c r="X8265"/>
      <c r="Y8265"/>
      <c r="Z8265"/>
      <c r="AA8265"/>
      <c r="AB8265"/>
      <c r="AC8265"/>
    </row>
    <row r="8266" spans="11:29" x14ac:dyDescent="0.45">
      <c r="K8266"/>
      <c r="S8266"/>
      <c r="T8266"/>
      <c r="U8266"/>
      <c r="V8266"/>
      <c r="W8266"/>
      <c r="X8266"/>
      <c r="Y8266"/>
      <c r="Z8266"/>
      <c r="AA8266"/>
      <c r="AB8266"/>
      <c r="AC8266"/>
    </row>
    <row r="8267" spans="11:29" x14ac:dyDescent="0.45">
      <c r="K8267"/>
      <c r="S8267"/>
      <c r="T8267"/>
      <c r="U8267"/>
      <c r="V8267"/>
      <c r="W8267"/>
      <c r="X8267"/>
      <c r="Y8267"/>
      <c r="Z8267"/>
      <c r="AA8267"/>
      <c r="AB8267"/>
      <c r="AC8267"/>
    </row>
    <row r="8268" spans="11:29" x14ac:dyDescent="0.45">
      <c r="K8268"/>
      <c r="S8268"/>
      <c r="T8268"/>
      <c r="U8268"/>
      <c r="V8268"/>
      <c r="W8268"/>
      <c r="X8268"/>
      <c r="Y8268"/>
      <c r="Z8268"/>
      <c r="AA8268"/>
      <c r="AB8268"/>
      <c r="AC8268"/>
    </row>
    <row r="8269" spans="11:29" x14ac:dyDescent="0.45">
      <c r="K8269"/>
      <c r="S8269"/>
      <c r="T8269"/>
      <c r="U8269"/>
      <c r="V8269"/>
      <c r="W8269"/>
      <c r="X8269"/>
      <c r="Y8269"/>
      <c r="Z8269"/>
      <c r="AA8269"/>
      <c r="AB8269"/>
      <c r="AC8269"/>
    </row>
    <row r="8270" spans="11:29" x14ac:dyDescent="0.45">
      <c r="K8270"/>
      <c r="S8270"/>
      <c r="T8270"/>
      <c r="U8270"/>
      <c r="V8270"/>
      <c r="W8270"/>
      <c r="X8270"/>
      <c r="Y8270"/>
      <c r="Z8270"/>
      <c r="AA8270"/>
      <c r="AB8270"/>
      <c r="AC8270"/>
    </row>
    <row r="8271" spans="11:29" x14ac:dyDescent="0.45">
      <c r="K8271"/>
      <c r="S8271"/>
      <c r="T8271"/>
      <c r="U8271"/>
      <c r="V8271"/>
      <c r="W8271"/>
      <c r="X8271"/>
      <c r="Y8271"/>
      <c r="Z8271"/>
      <c r="AA8271"/>
      <c r="AB8271"/>
      <c r="AC8271"/>
    </row>
    <row r="8272" spans="11:29" x14ac:dyDescent="0.45">
      <c r="K8272"/>
      <c r="S8272"/>
      <c r="T8272"/>
      <c r="U8272"/>
      <c r="V8272"/>
      <c r="W8272"/>
      <c r="X8272"/>
      <c r="Y8272"/>
      <c r="Z8272"/>
      <c r="AA8272"/>
      <c r="AB8272"/>
      <c r="AC8272"/>
    </row>
    <row r="8273" spans="11:29" x14ac:dyDescent="0.45">
      <c r="K8273"/>
      <c r="S8273"/>
      <c r="T8273"/>
      <c r="U8273"/>
      <c r="V8273"/>
      <c r="W8273"/>
      <c r="X8273"/>
      <c r="Y8273"/>
      <c r="Z8273"/>
      <c r="AA8273"/>
      <c r="AB8273"/>
      <c r="AC8273"/>
    </row>
    <row r="8274" spans="11:29" x14ac:dyDescent="0.45">
      <c r="K8274"/>
      <c r="S8274"/>
      <c r="T8274"/>
      <c r="U8274"/>
      <c r="V8274"/>
      <c r="W8274"/>
      <c r="X8274"/>
      <c r="Y8274"/>
      <c r="Z8274"/>
      <c r="AA8274"/>
      <c r="AB8274"/>
      <c r="AC8274"/>
    </row>
    <row r="8275" spans="11:29" x14ac:dyDescent="0.45">
      <c r="K8275"/>
      <c r="S8275"/>
      <c r="T8275"/>
      <c r="U8275"/>
      <c r="V8275"/>
      <c r="W8275"/>
      <c r="X8275"/>
      <c r="Y8275"/>
      <c r="Z8275"/>
      <c r="AA8275"/>
      <c r="AB8275"/>
      <c r="AC8275"/>
    </row>
    <row r="8276" spans="11:29" x14ac:dyDescent="0.45">
      <c r="K8276"/>
      <c r="S8276"/>
      <c r="T8276"/>
      <c r="U8276"/>
      <c r="V8276"/>
      <c r="W8276"/>
      <c r="X8276"/>
      <c r="Y8276"/>
      <c r="Z8276"/>
      <c r="AA8276"/>
      <c r="AB8276"/>
      <c r="AC8276"/>
    </row>
    <row r="8277" spans="11:29" x14ac:dyDescent="0.45">
      <c r="K8277"/>
      <c r="S8277"/>
      <c r="T8277"/>
      <c r="U8277"/>
      <c r="V8277"/>
      <c r="W8277"/>
      <c r="X8277"/>
      <c r="Y8277"/>
      <c r="Z8277"/>
      <c r="AA8277"/>
      <c r="AB8277"/>
      <c r="AC8277"/>
    </row>
    <row r="8278" spans="11:29" x14ac:dyDescent="0.45">
      <c r="K8278"/>
      <c r="S8278"/>
      <c r="T8278"/>
      <c r="U8278"/>
      <c r="V8278"/>
      <c r="W8278"/>
      <c r="X8278"/>
      <c r="Y8278"/>
      <c r="Z8278"/>
      <c r="AA8278"/>
      <c r="AB8278"/>
      <c r="AC8278"/>
    </row>
    <row r="8279" spans="11:29" x14ac:dyDescent="0.45">
      <c r="K8279"/>
      <c r="S8279"/>
      <c r="T8279"/>
      <c r="U8279"/>
      <c r="V8279"/>
      <c r="W8279"/>
      <c r="X8279"/>
      <c r="Y8279"/>
      <c r="Z8279"/>
      <c r="AA8279"/>
      <c r="AB8279"/>
      <c r="AC8279"/>
    </row>
    <row r="8280" spans="11:29" x14ac:dyDescent="0.45">
      <c r="K8280"/>
      <c r="S8280"/>
      <c r="T8280"/>
      <c r="U8280"/>
      <c r="V8280"/>
      <c r="W8280"/>
      <c r="X8280"/>
      <c r="Y8280"/>
      <c r="Z8280"/>
      <c r="AA8280"/>
      <c r="AB8280"/>
      <c r="AC8280"/>
    </row>
    <row r="8281" spans="11:29" x14ac:dyDescent="0.45">
      <c r="K8281"/>
      <c r="S8281"/>
      <c r="T8281"/>
      <c r="U8281"/>
      <c r="V8281"/>
      <c r="W8281"/>
      <c r="X8281"/>
      <c r="Y8281"/>
      <c r="Z8281"/>
      <c r="AA8281"/>
      <c r="AB8281"/>
      <c r="AC8281"/>
    </row>
    <row r="8282" spans="11:29" x14ac:dyDescent="0.45">
      <c r="K8282"/>
      <c r="S8282"/>
      <c r="T8282"/>
      <c r="U8282"/>
      <c r="V8282"/>
      <c r="W8282"/>
      <c r="X8282"/>
      <c r="Y8282"/>
      <c r="Z8282"/>
      <c r="AA8282"/>
      <c r="AB8282"/>
      <c r="AC8282"/>
    </row>
    <row r="8283" spans="11:29" x14ac:dyDescent="0.45">
      <c r="K8283"/>
      <c r="S8283"/>
      <c r="T8283"/>
      <c r="U8283"/>
      <c r="V8283"/>
      <c r="W8283"/>
      <c r="X8283"/>
      <c r="Y8283"/>
      <c r="Z8283"/>
      <c r="AA8283"/>
      <c r="AB8283"/>
      <c r="AC8283"/>
    </row>
    <row r="8284" spans="11:29" x14ac:dyDescent="0.45">
      <c r="K8284"/>
      <c r="S8284"/>
      <c r="T8284"/>
      <c r="U8284"/>
      <c r="V8284"/>
      <c r="W8284"/>
      <c r="X8284"/>
      <c r="Y8284"/>
      <c r="Z8284"/>
      <c r="AA8284"/>
      <c r="AB8284"/>
      <c r="AC8284"/>
    </row>
    <row r="8285" spans="11:29" x14ac:dyDescent="0.45">
      <c r="K8285"/>
      <c r="S8285"/>
      <c r="T8285"/>
      <c r="U8285"/>
      <c r="V8285"/>
      <c r="W8285"/>
      <c r="X8285"/>
      <c r="Y8285"/>
      <c r="Z8285"/>
      <c r="AA8285"/>
      <c r="AB8285"/>
      <c r="AC8285"/>
    </row>
    <row r="8286" spans="11:29" x14ac:dyDescent="0.45">
      <c r="K8286"/>
      <c r="S8286"/>
      <c r="T8286"/>
      <c r="U8286"/>
      <c r="V8286"/>
      <c r="W8286"/>
      <c r="X8286"/>
      <c r="Y8286"/>
      <c r="Z8286"/>
      <c r="AA8286"/>
      <c r="AB8286"/>
      <c r="AC8286"/>
    </row>
    <row r="8287" spans="11:29" x14ac:dyDescent="0.45">
      <c r="K8287"/>
      <c r="S8287"/>
      <c r="T8287"/>
      <c r="U8287"/>
      <c r="V8287"/>
      <c r="W8287"/>
      <c r="X8287"/>
      <c r="Y8287"/>
      <c r="Z8287"/>
      <c r="AA8287"/>
      <c r="AB8287"/>
      <c r="AC8287"/>
    </row>
    <row r="8288" spans="11:29" x14ac:dyDescent="0.45">
      <c r="K8288"/>
      <c r="S8288"/>
      <c r="T8288"/>
      <c r="U8288"/>
      <c r="V8288"/>
      <c r="W8288"/>
      <c r="X8288"/>
      <c r="Y8288"/>
      <c r="Z8288"/>
      <c r="AA8288"/>
      <c r="AB8288"/>
      <c r="AC8288"/>
    </row>
    <row r="8289" spans="11:29" x14ac:dyDescent="0.45">
      <c r="K8289"/>
      <c r="S8289"/>
      <c r="T8289"/>
      <c r="U8289"/>
      <c r="V8289"/>
      <c r="W8289"/>
      <c r="X8289"/>
      <c r="Y8289"/>
      <c r="Z8289"/>
      <c r="AA8289"/>
      <c r="AB8289"/>
      <c r="AC8289"/>
    </row>
    <row r="8290" spans="11:29" x14ac:dyDescent="0.45">
      <c r="K8290"/>
      <c r="S8290"/>
      <c r="T8290"/>
      <c r="U8290"/>
      <c r="V8290"/>
      <c r="W8290"/>
      <c r="X8290"/>
      <c r="Y8290"/>
      <c r="Z8290"/>
      <c r="AA8290"/>
      <c r="AB8290"/>
      <c r="AC8290"/>
    </row>
    <row r="8291" spans="11:29" x14ac:dyDescent="0.45">
      <c r="K8291"/>
      <c r="S8291"/>
      <c r="T8291"/>
      <c r="U8291"/>
      <c r="V8291"/>
      <c r="W8291"/>
      <c r="X8291"/>
      <c r="Y8291"/>
      <c r="Z8291"/>
      <c r="AA8291"/>
      <c r="AB8291"/>
      <c r="AC8291"/>
    </row>
    <row r="8292" spans="11:29" x14ac:dyDescent="0.45">
      <c r="K8292"/>
      <c r="S8292"/>
      <c r="T8292"/>
      <c r="U8292"/>
      <c r="V8292"/>
      <c r="W8292"/>
      <c r="X8292"/>
      <c r="Y8292"/>
      <c r="Z8292"/>
      <c r="AA8292"/>
      <c r="AB8292"/>
      <c r="AC8292"/>
    </row>
    <row r="8293" spans="11:29" x14ac:dyDescent="0.45">
      <c r="K8293"/>
      <c r="S8293"/>
      <c r="T8293"/>
      <c r="U8293"/>
      <c r="V8293"/>
      <c r="W8293"/>
      <c r="X8293"/>
      <c r="Y8293"/>
      <c r="Z8293"/>
      <c r="AA8293"/>
      <c r="AB8293"/>
      <c r="AC8293"/>
    </row>
    <row r="8294" spans="11:29" x14ac:dyDescent="0.45">
      <c r="K8294"/>
      <c r="S8294"/>
      <c r="T8294"/>
      <c r="U8294"/>
      <c r="V8294"/>
      <c r="W8294"/>
      <c r="X8294"/>
      <c r="Y8294"/>
      <c r="Z8294"/>
      <c r="AA8294"/>
      <c r="AB8294"/>
      <c r="AC8294"/>
    </row>
    <row r="8295" spans="11:29" x14ac:dyDescent="0.45">
      <c r="K8295"/>
      <c r="S8295"/>
      <c r="T8295"/>
      <c r="U8295"/>
      <c r="V8295"/>
      <c r="W8295"/>
      <c r="X8295"/>
      <c r="Y8295"/>
      <c r="Z8295"/>
      <c r="AA8295"/>
      <c r="AB8295"/>
      <c r="AC8295"/>
    </row>
    <row r="8296" spans="11:29" x14ac:dyDescent="0.45">
      <c r="K8296"/>
      <c r="S8296"/>
      <c r="T8296"/>
      <c r="U8296"/>
      <c r="V8296"/>
      <c r="W8296"/>
      <c r="X8296"/>
      <c r="Y8296"/>
      <c r="Z8296"/>
      <c r="AA8296"/>
      <c r="AB8296"/>
      <c r="AC8296"/>
    </row>
    <row r="8297" spans="11:29" x14ac:dyDescent="0.45">
      <c r="K8297"/>
      <c r="S8297"/>
      <c r="T8297"/>
      <c r="U8297"/>
      <c r="V8297"/>
      <c r="W8297"/>
      <c r="X8297"/>
      <c r="Y8297"/>
      <c r="Z8297"/>
      <c r="AA8297"/>
      <c r="AB8297"/>
      <c r="AC8297"/>
    </row>
    <row r="8298" spans="11:29" x14ac:dyDescent="0.45">
      <c r="K8298"/>
      <c r="S8298"/>
      <c r="T8298"/>
      <c r="U8298"/>
      <c r="V8298"/>
      <c r="W8298"/>
      <c r="X8298"/>
      <c r="Y8298"/>
      <c r="Z8298"/>
      <c r="AA8298"/>
      <c r="AB8298"/>
      <c r="AC8298"/>
    </row>
    <row r="8299" spans="11:29" x14ac:dyDescent="0.45">
      <c r="K8299"/>
      <c r="S8299"/>
      <c r="T8299"/>
      <c r="U8299"/>
      <c r="V8299"/>
      <c r="W8299"/>
      <c r="X8299"/>
      <c r="Y8299"/>
      <c r="Z8299"/>
      <c r="AA8299"/>
      <c r="AB8299"/>
      <c r="AC8299"/>
    </row>
    <row r="8300" spans="11:29" x14ac:dyDescent="0.45">
      <c r="K8300"/>
      <c r="S8300"/>
      <c r="T8300"/>
      <c r="U8300"/>
      <c r="V8300"/>
      <c r="W8300"/>
      <c r="X8300"/>
      <c r="Y8300"/>
      <c r="Z8300"/>
      <c r="AA8300"/>
      <c r="AB8300"/>
      <c r="AC8300"/>
    </row>
    <row r="8301" spans="11:29" x14ac:dyDescent="0.45">
      <c r="K8301"/>
      <c r="S8301"/>
      <c r="T8301"/>
      <c r="U8301"/>
      <c r="V8301"/>
      <c r="W8301"/>
      <c r="X8301"/>
      <c r="Y8301"/>
      <c r="Z8301"/>
      <c r="AA8301"/>
      <c r="AB8301"/>
      <c r="AC8301"/>
    </row>
    <row r="8302" spans="11:29" x14ac:dyDescent="0.45">
      <c r="K8302"/>
      <c r="S8302"/>
      <c r="T8302"/>
      <c r="U8302"/>
      <c r="V8302"/>
      <c r="W8302"/>
      <c r="X8302"/>
      <c r="Y8302"/>
      <c r="Z8302"/>
      <c r="AA8302"/>
      <c r="AB8302"/>
      <c r="AC8302"/>
    </row>
    <row r="8303" spans="11:29" x14ac:dyDescent="0.45">
      <c r="K8303"/>
      <c r="S8303"/>
      <c r="T8303"/>
      <c r="U8303"/>
      <c r="V8303"/>
      <c r="W8303"/>
      <c r="X8303"/>
      <c r="Y8303"/>
      <c r="Z8303"/>
      <c r="AA8303"/>
      <c r="AB8303"/>
      <c r="AC8303"/>
    </row>
    <row r="8304" spans="11:29" x14ac:dyDescent="0.45">
      <c r="K8304"/>
      <c r="S8304"/>
      <c r="T8304"/>
      <c r="U8304"/>
      <c r="V8304"/>
      <c r="W8304"/>
      <c r="X8304"/>
      <c r="Y8304"/>
      <c r="Z8304"/>
      <c r="AA8304"/>
      <c r="AB8304"/>
      <c r="AC8304"/>
    </row>
    <row r="8305" spans="11:29" x14ac:dyDescent="0.45">
      <c r="K8305"/>
      <c r="S8305"/>
      <c r="T8305"/>
      <c r="U8305"/>
      <c r="V8305"/>
      <c r="W8305"/>
      <c r="X8305"/>
      <c r="Y8305"/>
      <c r="Z8305"/>
      <c r="AA8305"/>
      <c r="AB8305"/>
      <c r="AC8305"/>
    </row>
    <row r="8306" spans="11:29" x14ac:dyDescent="0.45">
      <c r="K8306"/>
      <c r="S8306"/>
      <c r="T8306"/>
      <c r="U8306"/>
      <c r="V8306"/>
      <c r="W8306"/>
      <c r="X8306"/>
      <c r="Y8306"/>
      <c r="Z8306"/>
      <c r="AA8306"/>
      <c r="AB8306"/>
      <c r="AC8306"/>
    </row>
    <row r="8307" spans="11:29" x14ac:dyDescent="0.45">
      <c r="K8307"/>
      <c r="S8307"/>
      <c r="T8307"/>
      <c r="U8307"/>
      <c r="V8307"/>
      <c r="W8307"/>
      <c r="X8307"/>
      <c r="Y8307"/>
      <c r="Z8307"/>
      <c r="AA8307"/>
      <c r="AB8307"/>
      <c r="AC8307"/>
    </row>
    <row r="8308" spans="11:29" x14ac:dyDescent="0.45">
      <c r="K8308"/>
      <c r="S8308"/>
      <c r="T8308"/>
      <c r="U8308"/>
      <c r="V8308"/>
      <c r="W8308"/>
      <c r="X8308"/>
      <c r="Y8308"/>
      <c r="Z8308"/>
      <c r="AA8308"/>
      <c r="AB8308"/>
      <c r="AC8308"/>
    </row>
    <row r="8309" spans="11:29" x14ac:dyDescent="0.45">
      <c r="K8309"/>
      <c r="S8309"/>
      <c r="T8309"/>
      <c r="U8309"/>
      <c r="V8309"/>
      <c r="W8309"/>
      <c r="X8309"/>
      <c r="Y8309"/>
      <c r="Z8309"/>
      <c r="AA8309"/>
      <c r="AB8309"/>
      <c r="AC8309"/>
    </row>
    <row r="8310" spans="11:29" x14ac:dyDescent="0.45">
      <c r="K8310"/>
      <c r="S8310"/>
      <c r="T8310"/>
      <c r="U8310"/>
      <c r="V8310"/>
      <c r="W8310"/>
      <c r="X8310"/>
      <c r="Y8310"/>
      <c r="Z8310"/>
      <c r="AA8310"/>
      <c r="AB8310"/>
      <c r="AC8310"/>
    </row>
    <row r="8311" spans="11:29" x14ac:dyDescent="0.45">
      <c r="K8311"/>
      <c r="S8311"/>
      <c r="T8311"/>
      <c r="U8311"/>
      <c r="V8311"/>
      <c r="W8311"/>
      <c r="X8311"/>
      <c r="Y8311"/>
      <c r="Z8311"/>
      <c r="AA8311"/>
      <c r="AB8311"/>
      <c r="AC8311"/>
    </row>
    <row r="8312" spans="11:29" x14ac:dyDescent="0.45">
      <c r="K8312"/>
      <c r="S8312"/>
      <c r="T8312"/>
      <c r="U8312"/>
      <c r="V8312"/>
      <c r="W8312"/>
      <c r="X8312"/>
      <c r="Y8312"/>
      <c r="Z8312"/>
      <c r="AA8312"/>
      <c r="AB8312"/>
      <c r="AC8312"/>
    </row>
    <row r="8313" spans="11:29" x14ac:dyDescent="0.45">
      <c r="K8313"/>
      <c r="S8313"/>
      <c r="T8313"/>
      <c r="U8313"/>
      <c r="V8313"/>
      <c r="W8313"/>
      <c r="X8313"/>
      <c r="Y8313"/>
      <c r="Z8313"/>
      <c r="AA8313"/>
      <c r="AB8313"/>
      <c r="AC8313"/>
    </row>
    <row r="8314" spans="11:29" x14ac:dyDescent="0.45">
      <c r="K8314"/>
      <c r="S8314"/>
      <c r="T8314"/>
      <c r="U8314"/>
      <c r="V8314"/>
      <c r="W8314"/>
      <c r="X8314"/>
      <c r="Y8314"/>
      <c r="Z8314"/>
      <c r="AA8314"/>
      <c r="AB8314"/>
      <c r="AC8314"/>
    </row>
    <row r="8315" spans="11:29" x14ac:dyDescent="0.45">
      <c r="K8315"/>
      <c r="S8315"/>
      <c r="T8315"/>
      <c r="U8315"/>
      <c r="V8315"/>
      <c r="W8315"/>
      <c r="X8315"/>
      <c r="Y8315"/>
      <c r="Z8315"/>
      <c r="AA8315"/>
      <c r="AB8315"/>
      <c r="AC8315"/>
    </row>
    <row r="8316" spans="11:29" x14ac:dyDescent="0.45">
      <c r="K8316"/>
      <c r="S8316"/>
      <c r="T8316"/>
      <c r="U8316"/>
      <c r="V8316"/>
      <c r="W8316"/>
      <c r="X8316"/>
      <c r="Y8316"/>
      <c r="Z8316"/>
      <c r="AA8316"/>
      <c r="AB8316"/>
      <c r="AC8316"/>
    </row>
    <row r="8317" spans="11:29" x14ac:dyDescent="0.45">
      <c r="K8317"/>
      <c r="S8317"/>
      <c r="T8317"/>
      <c r="U8317"/>
      <c r="V8317"/>
      <c r="W8317"/>
      <c r="X8317"/>
      <c r="Y8317"/>
      <c r="Z8317"/>
      <c r="AA8317"/>
      <c r="AB8317"/>
      <c r="AC8317"/>
    </row>
    <row r="8318" spans="11:29" x14ac:dyDescent="0.45">
      <c r="K8318"/>
      <c r="S8318"/>
      <c r="T8318"/>
      <c r="U8318"/>
      <c r="V8318"/>
      <c r="W8318"/>
      <c r="X8318"/>
      <c r="Y8318"/>
      <c r="Z8318"/>
      <c r="AA8318"/>
      <c r="AB8318"/>
      <c r="AC8318"/>
    </row>
    <row r="8319" spans="11:29" x14ac:dyDescent="0.45">
      <c r="K8319"/>
      <c r="S8319"/>
      <c r="T8319"/>
      <c r="U8319"/>
      <c r="V8319"/>
      <c r="W8319"/>
      <c r="X8319"/>
      <c r="Y8319"/>
      <c r="Z8319"/>
      <c r="AA8319"/>
      <c r="AB8319"/>
      <c r="AC8319"/>
    </row>
    <row r="8320" spans="11:29" x14ac:dyDescent="0.45">
      <c r="K8320"/>
      <c r="S8320"/>
      <c r="T8320"/>
      <c r="U8320"/>
      <c r="V8320"/>
      <c r="W8320"/>
      <c r="X8320"/>
      <c r="Y8320"/>
      <c r="Z8320"/>
      <c r="AA8320"/>
      <c r="AB8320"/>
      <c r="AC8320"/>
    </row>
    <row r="8321" spans="11:29" x14ac:dyDescent="0.45">
      <c r="K8321"/>
      <c r="S8321"/>
      <c r="T8321"/>
      <c r="U8321"/>
      <c r="V8321"/>
      <c r="W8321"/>
      <c r="X8321"/>
      <c r="Y8321"/>
      <c r="Z8321"/>
      <c r="AA8321"/>
      <c r="AB8321"/>
      <c r="AC8321"/>
    </row>
    <row r="8322" spans="11:29" x14ac:dyDescent="0.45">
      <c r="K8322"/>
      <c r="S8322"/>
      <c r="T8322"/>
      <c r="U8322"/>
      <c r="V8322"/>
      <c r="W8322"/>
      <c r="X8322"/>
      <c r="Y8322"/>
      <c r="Z8322"/>
      <c r="AA8322"/>
      <c r="AB8322"/>
      <c r="AC8322"/>
    </row>
    <row r="8323" spans="11:29" x14ac:dyDescent="0.45">
      <c r="K8323"/>
      <c r="S8323"/>
      <c r="T8323"/>
      <c r="U8323"/>
      <c r="V8323"/>
      <c r="W8323"/>
      <c r="X8323"/>
      <c r="Y8323"/>
      <c r="Z8323"/>
      <c r="AA8323"/>
      <c r="AB8323"/>
      <c r="AC8323"/>
    </row>
    <row r="8324" spans="11:29" x14ac:dyDescent="0.45">
      <c r="K8324"/>
      <c r="S8324"/>
      <c r="T8324"/>
      <c r="U8324"/>
      <c r="V8324"/>
      <c r="W8324"/>
      <c r="X8324"/>
      <c r="Y8324"/>
      <c r="Z8324"/>
      <c r="AA8324"/>
      <c r="AB8324"/>
      <c r="AC8324"/>
    </row>
    <row r="8325" spans="11:29" x14ac:dyDescent="0.45">
      <c r="K8325"/>
      <c r="S8325"/>
      <c r="T8325"/>
      <c r="U8325"/>
      <c r="V8325"/>
      <c r="W8325"/>
      <c r="X8325"/>
      <c r="Y8325"/>
      <c r="Z8325"/>
      <c r="AA8325"/>
      <c r="AB8325"/>
      <c r="AC8325"/>
    </row>
    <row r="8326" spans="11:29" x14ac:dyDescent="0.45">
      <c r="K8326"/>
      <c r="S8326"/>
      <c r="T8326"/>
      <c r="U8326"/>
      <c r="V8326"/>
      <c r="W8326"/>
      <c r="X8326"/>
      <c r="Y8326"/>
      <c r="Z8326"/>
      <c r="AA8326"/>
      <c r="AB8326"/>
      <c r="AC8326"/>
    </row>
    <row r="8327" spans="11:29" x14ac:dyDescent="0.45">
      <c r="K8327"/>
      <c r="S8327"/>
      <c r="T8327"/>
      <c r="U8327"/>
      <c r="V8327"/>
      <c r="W8327"/>
      <c r="X8327"/>
      <c r="Y8327"/>
      <c r="Z8327"/>
      <c r="AA8327"/>
      <c r="AB8327"/>
      <c r="AC8327"/>
    </row>
    <row r="8328" spans="11:29" x14ac:dyDescent="0.45">
      <c r="K8328"/>
      <c r="S8328"/>
      <c r="T8328"/>
      <c r="U8328"/>
      <c r="V8328"/>
      <c r="W8328"/>
      <c r="X8328"/>
      <c r="Y8328"/>
      <c r="Z8328"/>
      <c r="AA8328"/>
      <c r="AB8328"/>
      <c r="AC8328"/>
    </row>
    <row r="8329" spans="11:29" x14ac:dyDescent="0.45">
      <c r="K8329"/>
      <c r="S8329"/>
      <c r="T8329"/>
      <c r="U8329"/>
      <c r="V8329"/>
      <c r="W8329"/>
      <c r="X8329"/>
      <c r="Y8329"/>
      <c r="Z8329"/>
      <c r="AA8329"/>
      <c r="AB8329"/>
      <c r="AC8329"/>
    </row>
    <row r="8330" spans="11:29" x14ac:dyDescent="0.45">
      <c r="K8330"/>
      <c r="S8330"/>
      <c r="T8330"/>
      <c r="U8330"/>
      <c r="V8330"/>
      <c r="W8330"/>
      <c r="X8330"/>
      <c r="Y8330"/>
      <c r="Z8330"/>
      <c r="AA8330"/>
      <c r="AB8330"/>
      <c r="AC8330"/>
    </row>
    <row r="8331" spans="11:29" x14ac:dyDescent="0.45">
      <c r="K8331"/>
      <c r="S8331"/>
      <c r="T8331"/>
      <c r="U8331"/>
      <c r="V8331"/>
      <c r="W8331"/>
      <c r="X8331"/>
      <c r="Y8331"/>
      <c r="Z8331"/>
      <c r="AA8331"/>
      <c r="AB8331"/>
      <c r="AC8331"/>
    </row>
    <row r="8332" spans="11:29" x14ac:dyDescent="0.45">
      <c r="K8332"/>
      <c r="S8332"/>
      <c r="T8332"/>
      <c r="U8332"/>
      <c r="V8332"/>
      <c r="W8332"/>
      <c r="X8332"/>
      <c r="Y8332"/>
      <c r="Z8332"/>
      <c r="AA8332"/>
      <c r="AB8332"/>
      <c r="AC8332"/>
    </row>
    <row r="8333" spans="11:29" x14ac:dyDescent="0.45">
      <c r="K8333"/>
      <c r="S8333"/>
      <c r="T8333"/>
      <c r="U8333"/>
      <c r="V8333"/>
      <c r="W8333"/>
      <c r="X8333"/>
      <c r="Y8333"/>
      <c r="Z8333"/>
      <c r="AA8333"/>
      <c r="AB8333"/>
      <c r="AC8333"/>
    </row>
    <row r="8334" spans="11:29" x14ac:dyDescent="0.45">
      <c r="K8334"/>
      <c r="S8334"/>
      <c r="T8334"/>
      <c r="U8334"/>
      <c r="V8334"/>
      <c r="W8334"/>
      <c r="X8334"/>
      <c r="Y8334"/>
      <c r="Z8334"/>
      <c r="AA8334"/>
      <c r="AB8334"/>
      <c r="AC8334"/>
    </row>
    <row r="8335" spans="11:29" x14ac:dyDescent="0.45">
      <c r="K8335"/>
      <c r="S8335"/>
      <c r="T8335"/>
      <c r="U8335"/>
      <c r="V8335"/>
      <c r="W8335"/>
      <c r="X8335"/>
      <c r="Y8335"/>
      <c r="Z8335"/>
      <c r="AA8335"/>
      <c r="AB8335"/>
      <c r="AC8335"/>
    </row>
    <row r="8336" spans="11:29" x14ac:dyDescent="0.45">
      <c r="K8336"/>
      <c r="S8336"/>
      <c r="T8336"/>
      <c r="U8336"/>
      <c r="V8336"/>
      <c r="W8336"/>
      <c r="X8336"/>
      <c r="Y8336"/>
      <c r="Z8336"/>
      <c r="AA8336"/>
      <c r="AB8336"/>
      <c r="AC8336"/>
    </row>
    <row r="8337" spans="11:29" x14ac:dyDescent="0.45">
      <c r="K8337"/>
      <c r="S8337"/>
      <c r="T8337"/>
      <c r="U8337"/>
      <c r="V8337"/>
      <c r="W8337"/>
      <c r="X8337"/>
      <c r="Y8337"/>
      <c r="Z8337"/>
      <c r="AA8337"/>
      <c r="AB8337"/>
      <c r="AC8337"/>
    </row>
    <row r="8338" spans="11:29" x14ac:dyDescent="0.45">
      <c r="K8338"/>
      <c r="S8338"/>
      <c r="T8338"/>
      <c r="U8338"/>
      <c r="V8338"/>
      <c r="W8338"/>
      <c r="X8338"/>
      <c r="Y8338"/>
      <c r="Z8338"/>
      <c r="AA8338"/>
      <c r="AB8338"/>
      <c r="AC8338"/>
    </row>
    <row r="8339" spans="11:29" x14ac:dyDescent="0.45">
      <c r="K8339"/>
      <c r="S8339"/>
      <c r="T8339"/>
      <c r="U8339"/>
      <c r="V8339"/>
      <c r="W8339"/>
      <c r="X8339"/>
      <c r="Y8339"/>
      <c r="Z8339"/>
      <c r="AA8339"/>
      <c r="AB8339"/>
      <c r="AC8339"/>
    </row>
    <row r="8340" spans="11:29" x14ac:dyDescent="0.45">
      <c r="K8340"/>
      <c r="S8340"/>
      <c r="T8340"/>
      <c r="U8340"/>
      <c r="V8340"/>
      <c r="W8340"/>
      <c r="X8340"/>
      <c r="Y8340"/>
      <c r="Z8340"/>
      <c r="AA8340"/>
      <c r="AB8340"/>
      <c r="AC8340"/>
    </row>
    <row r="8341" spans="11:29" x14ac:dyDescent="0.45">
      <c r="K8341"/>
      <c r="S8341"/>
      <c r="T8341"/>
      <c r="U8341"/>
      <c r="V8341"/>
      <c r="W8341"/>
      <c r="X8341"/>
      <c r="Y8341"/>
      <c r="Z8341"/>
      <c r="AA8341"/>
      <c r="AB8341"/>
      <c r="AC8341"/>
    </row>
    <row r="8342" spans="11:29" x14ac:dyDescent="0.45">
      <c r="K8342"/>
      <c r="S8342"/>
      <c r="T8342"/>
      <c r="U8342"/>
      <c r="V8342"/>
      <c r="W8342"/>
      <c r="X8342"/>
      <c r="Y8342"/>
      <c r="Z8342"/>
      <c r="AA8342"/>
      <c r="AB8342"/>
      <c r="AC8342"/>
    </row>
    <row r="8343" spans="11:29" x14ac:dyDescent="0.45">
      <c r="K8343"/>
      <c r="S8343"/>
      <c r="T8343"/>
      <c r="U8343"/>
      <c r="V8343"/>
      <c r="W8343"/>
      <c r="X8343"/>
      <c r="Y8343"/>
      <c r="Z8343"/>
      <c r="AA8343"/>
      <c r="AB8343"/>
      <c r="AC8343"/>
    </row>
    <row r="8344" spans="11:29" x14ac:dyDescent="0.45">
      <c r="K8344"/>
      <c r="S8344"/>
      <c r="T8344"/>
      <c r="U8344"/>
      <c r="V8344"/>
      <c r="W8344"/>
      <c r="X8344"/>
      <c r="Y8344"/>
      <c r="Z8344"/>
      <c r="AA8344"/>
      <c r="AB8344"/>
      <c r="AC8344"/>
    </row>
    <row r="8345" spans="11:29" x14ac:dyDescent="0.45">
      <c r="K8345"/>
      <c r="S8345"/>
      <c r="T8345"/>
      <c r="U8345"/>
      <c r="V8345"/>
      <c r="W8345"/>
      <c r="X8345"/>
      <c r="Y8345"/>
      <c r="Z8345"/>
      <c r="AA8345"/>
      <c r="AB8345"/>
      <c r="AC8345"/>
    </row>
    <row r="8346" spans="11:29" x14ac:dyDescent="0.45">
      <c r="K8346"/>
      <c r="S8346"/>
      <c r="T8346"/>
      <c r="U8346"/>
      <c r="V8346"/>
      <c r="W8346"/>
      <c r="X8346"/>
      <c r="Y8346"/>
      <c r="Z8346"/>
      <c r="AA8346"/>
      <c r="AB8346"/>
      <c r="AC8346"/>
    </row>
    <row r="8347" spans="11:29" x14ac:dyDescent="0.45">
      <c r="K8347"/>
      <c r="S8347"/>
      <c r="T8347"/>
      <c r="U8347"/>
      <c r="V8347"/>
      <c r="W8347"/>
      <c r="X8347"/>
      <c r="Y8347"/>
      <c r="Z8347"/>
      <c r="AA8347"/>
      <c r="AB8347"/>
      <c r="AC8347"/>
    </row>
    <row r="8348" spans="11:29" x14ac:dyDescent="0.45">
      <c r="K8348"/>
      <c r="S8348"/>
      <c r="T8348"/>
      <c r="U8348"/>
      <c r="V8348"/>
      <c r="W8348"/>
      <c r="X8348"/>
      <c r="Y8348"/>
      <c r="Z8348"/>
      <c r="AA8348"/>
      <c r="AB8348"/>
      <c r="AC8348"/>
    </row>
    <row r="8349" spans="11:29" x14ac:dyDescent="0.45">
      <c r="K8349"/>
      <c r="S8349"/>
      <c r="T8349"/>
      <c r="U8349"/>
      <c r="V8349"/>
      <c r="W8349"/>
      <c r="X8349"/>
      <c r="Y8349"/>
      <c r="Z8349"/>
      <c r="AA8349"/>
      <c r="AB8349"/>
      <c r="AC8349"/>
    </row>
    <row r="8350" spans="11:29" x14ac:dyDescent="0.45">
      <c r="K8350"/>
      <c r="S8350"/>
      <c r="T8350"/>
      <c r="U8350"/>
      <c r="V8350"/>
      <c r="W8350"/>
      <c r="X8350"/>
      <c r="Y8350"/>
      <c r="Z8350"/>
      <c r="AA8350"/>
      <c r="AB8350"/>
      <c r="AC8350"/>
    </row>
    <row r="8351" spans="11:29" x14ac:dyDescent="0.45">
      <c r="K8351"/>
      <c r="S8351"/>
      <c r="T8351"/>
      <c r="U8351"/>
      <c r="V8351"/>
      <c r="W8351"/>
      <c r="X8351"/>
      <c r="Y8351"/>
      <c r="Z8351"/>
      <c r="AA8351"/>
      <c r="AB8351"/>
      <c r="AC8351"/>
    </row>
    <row r="8352" spans="11:29" x14ac:dyDescent="0.45">
      <c r="K8352"/>
      <c r="S8352"/>
      <c r="T8352"/>
      <c r="U8352"/>
      <c r="V8352"/>
      <c r="W8352"/>
      <c r="X8352"/>
      <c r="Y8352"/>
      <c r="Z8352"/>
      <c r="AA8352"/>
      <c r="AB8352"/>
      <c r="AC8352"/>
    </row>
    <row r="8353" spans="11:29" x14ac:dyDescent="0.45">
      <c r="K8353"/>
      <c r="S8353"/>
      <c r="T8353"/>
      <c r="U8353"/>
      <c r="V8353"/>
      <c r="W8353"/>
      <c r="X8353"/>
      <c r="Y8353"/>
      <c r="Z8353"/>
      <c r="AA8353"/>
      <c r="AB8353"/>
      <c r="AC8353"/>
    </row>
    <row r="8354" spans="11:29" x14ac:dyDescent="0.45">
      <c r="K8354"/>
      <c r="S8354"/>
      <c r="T8354"/>
      <c r="U8354"/>
      <c r="V8354"/>
      <c r="W8354"/>
      <c r="X8354"/>
      <c r="Y8354"/>
      <c r="Z8354"/>
      <c r="AA8354"/>
      <c r="AB8354"/>
      <c r="AC8354"/>
    </row>
    <row r="8355" spans="11:29" x14ac:dyDescent="0.45">
      <c r="K8355"/>
      <c r="S8355"/>
      <c r="T8355"/>
      <c r="U8355"/>
      <c r="V8355"/>
      <c r="W8355"/>
      <c r="X8355"/>
      <c r="Y8355"/>
      <c r="Z8355"/>
      <c r="AA8355"/>
      <c r="AB8355"/>
      <c r="AC8355"/>
    </row>
    <row r="8356" spans="11:29" x14ac:dyDescent="0.45">
      <c r="K8356"/>
      <c r="S8356"/>
      <c r="T8356"/>
      <c r="U8356"/>
      <c r="V8356"/>
      <c r="W8356"/>
      <c r="X8356"/>
      <c r="Y8356"/>
      <c r="Z8356"/>
      <c r="AA8356"/>
      <c r="AB8356"/>
      <c r="AC8356"/>
    </row>
    <row r="8357" spans="11:29" x14ac:dyDescent="0.45">
      <c r="K8357"/>
      <c r="S8357"/>
      <c r="T8357"/>
      <c r="U8357"/>
      <c r="V8357"/>
      <c r="W8357"/>
      <c r="X8357"/>
      <c r="Y8357"/>
      <c r="Z8357"/>
      <c r="AA8357"/>
      <c r="AB8357"/>
      <c r="AC8357"/>
    </row>
    <row r="8358" spans="11:29" x14ac:dyDescent="0.45">
      <c r="K8358"/>
      <c r="S8358"/>
      <c r="T8358"/>
      <c r="U8358"/>
      <c r="V8358"/>
      <c r="W8358"/>
      <c r="X8358"/>
      <c r="Y8358"/>
      <c r="Z8358"/>
      <c r="AA8358"/>
      <c r="AB8358"/>
      <c r="AC8358"/>
    </row>
    <row r="8359" spans="11:29" x14ac:dyDescent="0.45">
      <c r="K8359"/>
      <c r="S8359"/>
      <c r="T8359"/>
      <c r="U8359"/>
      <c r="V8359"/>
      <c r="W8359"/>
      <c r="X8359"/>
      <c r="Y8359"/>
      <c r="Z8359"/>
      <c r="AA8359"/>
      <c r="AB8359"/>
      <c r="AC8359"/>
    </row>
    <row r="8360" spans="11:29" x14ac:dyDescent="0.45">
      <c r="K8360"/>
      <c r="S8360"/>
      <c r="T8360"/>
      <c r="U8360"/>
      <c r="V8360"/>
      <c r="W8360"/>
      <c r="X8360"/>
      <c r="Y8360"/>
      <c r="Z8360"/>
      <c r="AA8360"/>
      <c r="AB8360"/>
      <c r="AC8360"/>
    </row>
    <row r="8361" spans="11:29" x14ac:dyDescent="0.45">
      <c r="K8361"/>
      <c r="S8361"/>
      <c r="T8361"/>
      <c r="U8361"/>
      <c r="V8361"/>
      <c r="W8361"/>
      <c r="X8361"/>
      <c r="Y8361"/>
      <c r="Z8361"/>
      <c r="AA8361"/>
      <c r="AB8361"/>
      <c r="AC8361"/>
    </row>
    <row r="8362" spans="11:29" x14ac:dyDescent="0.45">
      <c r="K8362"/>
      <c r="S8362"/>
      <c r="T8362"/>
      <c r="U8362"/>
      <c r="V8362"/>
      <c r="W8362"/>
      <c r="X8362"/>
      <c r="Y8362"/>
      <c r="Z8362"/>
      <c r="AA8362"/>
      <c r="AB8362"/>
      <c r="AC8362"/>
    </row>
    <row r="8363" spans="11:29" x14ac:dyDescent="0.45">
      <c r="K8363"/>
      <c r="S8363"/>
      <c r="T8363"/>
      <c r="U8363"/>
      <c r="V8363"/>
      <c r="W8363"/>
      <c r="X8363"/>
      <c r="Y8363"/>
      <c r="Z8363"/>
      <c r="AA8363"/>
      <c r="AB8363"/>
      <c r="AC8363"/>
    </row>
    <row r="8364" spans="11:29" x14ac:dyDescent="0.45">
      <c r="K8364"/>
      <c r="S8364"/>
      <c r="T8364"/>
      <c r="U8364"/>
      <c r="V8364"/>
      <c r="W8364"/>
      <c r="X8364"/>
      <c r="Y8364"/>
      <c r="Z8364"/>
      <c r="AA8364"/>
      <c r="AB8364"/>
      <c r="AC8364"/>
    </row>
    <row r="8365" spans="11:29" x14ac:dyDescent="0.45">
      <c r="K8365"/>
      <c r="S8365"/>
      <c r="T8365"/>
      <c r="U8365"/>
      <c r="V8365"/>
      <c r="W8365"/>
      <c r="X8365"/>
      <c r="Y8365"/>
      <c r="Z8365"/>
      <c r="AA8365"/>
      <c r="AB8365"/>
      <c r="AC8365"/>
    </row>
    <row r="8366" spans="11:29" x14ac:dyDescent="0.45">
      <c r="K8366"/>
      <c r="S8366"/>
      <c r="T8366"/>
      <c r="U8366"/>
      <c r="V8366"/>
      <c r="W8366"/>
      <c r="X8366"/>
      <c r="Y8366"/>
      <c r="Z8366"/>
      <c r="AA8366"/>
      <c r="AB8366"/>
      <c r="AC8366"/>
    </row>
    <row r="8367" spans="11:29" x14ac:dyDescent="0.45">
      <c r="K8367"/>
      <c r="S8367"/>
      <c r="T8367"/>
      <c r="U8367"/>
      <c r="V8367"/>
      <c r="W8367"/>
      <c r="X8367"/>
      <c r="Y8367"/>
      <c r="Z8367"/>
      <c r="AA8367"/>
      <c r="AB8367"/>
      <c r="AC8367"/>
    </row>
    <row r="8368" spans="11:29" x14ac:dyDescent="0.45">
      <c r="K8368"/>
      <c r="S8368"/>
      <c r="T8368"/>
      <c r="U8368"/>
      <c r="V8368"/>
      <c r="W8368"/>
      <c r="X8368"/>
      <c r="Y8368"/>
      <c r="Z8368"/>
      <c r="AA8368"/>
      <c r="AB8368"/>
      <c r="AC8368"/>
    </row>
    <row r="8369" spans="11:29" x14ac:dyDescent="0.45">
      <c r="K8369"/>
      <c r="S8369"/>
      <c r="T8369"/>
      <c r="U8369"/>
      <c r="V8369"/>
      <c r="W8369"/>
      <c r="X8369"/>
      <c r="Y8369"/>
      <c r="Z8369"/>
      <c r="AA8369"/>
      <c r="AB8369"/>
      <c r="AC8369"/>
    </row>
    <row r="8370" spans="11:29" x14ac:dyDescent="0.45">
      <c r="K8370"/>
      <c r="S8370"/>
      <c r="T8370"/>
      <c r="U8370"/>
      <c r="V8370"/>
      <c r="W8370"/>
      <c r="X8370"/>
      <c r="Y8370"/>
      <c r="Z8370"/>
      <c r="AA8370"/>
      <c r="AB8370"/>
      <c r="AC8370"/>
    </row>
    <row r="8371" spans="11:29" x14ac:dyDescent="0.45">
      <c r="K8371"/>
      <c r="S8371"/>
      <c r="T8371"/>
      <c r="U8371"/>
      <c r="V8371"/>
      <c r="W8371"/>
      <c r="X8371"/>
      <c r="Y8371"/>
      <c r="Z8371"/>
      <c r="AA8371"/>
      <c r="AB8371"/>
      <c r="AC8371"/>
    </row>
    <row r="8372" spans="11:29" x14ac:dyDescent="0.45">
      <c r="K8372"/>
      <c r="S8372"/>
      <c r="T8372"/>
      <c r="U8372"/>
      <c r="V8372"/>
      <c r="W8372"/>
      <c r="X8372"/>
      <c r="Y8372"/>
      <c r="Z8372"/>
      <c r="AA8372"/>
      <c r="AB8372"/>
      <c r="AC8372"/>
    </row>
    <row r="8373" spans="11:29" x14ac:dyDescent="0.45">
      <c r="K8373"/>
      <c r="S8373"/>
      <c r="T8373"/>
      <c r="U8373"/>
      <c r="V8373"/>
      <c r="W8373"/>
      <c r="X8373"/>
      <c r="Y8373"/>
      <c r="Z8373"/>
      <c r="AA8373"/>
      <c r="AB8373"/>
      <c r="AC8373"/>
    </row>
    <row r="8374" spans="11:29" x14ac:dyDescent="0.45">
      <c r="K8374"/>
      <c r="S8374"/>
      <c r="T8374"/>
      <c r="U8374"/>
      <c r="V8374"/>
      <c r="W8374"/>
      <c r="X8374"/>
      <c r="Y8374"/>
      <c r="Z8374"/>
      <c r="AA8374"/>
      <c r="AB8374"/>
      <c r="AC8374"/>
    </row>
    <row r="8375" spans="11:29" x14ac:dyDescent="0.45">
      <c r="K8375"/>
      <c r="S8375"/>
      <c r="T8375"/>
      <c r="U8375"/>
      <c r="V8375"/>
      <c r="W8375"/>
      <c r="X8375"/>
      <c r="Y8375"/>
      <c r="Z8375"/>
      <c r="AA8375"/>
      <c r="AB8375"/>
      <c r="AC8375"/>
    </row>
    <row r="8376" spans="11:29" x14ac:dyDescent="0.45">
      <c r="K8376"/>
      <c r="S8376"/>
      <c r="T8376"/>
      <c r="U8376"/>
      <c r="V8376"/>
      <c r="W8376"/>
      <c r="X8376"/>
      <c r="Y8376"/>
      <c r="Z8376"/>
      <c r="AA8376"/>
      <c r="AB8376"/>
      <c r="AC8376"/>
    </row>
    <row r="8377" spans="11:29" x14ac:dyDescent="0.45">
      <c r="K8377"/>
      <c r="S8377"/>
      <c r="T8377"/>
      <c r="U8377"/>
      <c r="V8377"/>
      <c r="W8377"/>
      <c r="X8377"/>
      <c r="Y8377"/>
      <c r="Z8377"/>
      <c r="AA8377"/>
      <c r="AB8377"/>
      <c r="AC8377"/>
    </row>
    <row r="8378" spans="11:29" x14ac:dyDescent="0.45">
      <c r="K8378"/>
      <c r="S8378"/>
      <c r="T8378"/>
      <c r="U8378"/>
      <c r="V8378"/>
      <c r="W8378"/>
      <c r="X8378"/>
      <c r="Y8378"/>
      <c r="Z8378"/>
      <c r="AA8378"/>
      <c r="AB8378"/>
      <c r="AC8378"/>
    </row>
    <row r="8379" spans="11:29" x14ac:dyDescent="0.45">
      <c r="K8379"/>
      <c r="S8379"/>
      <c r="T8379"/>
      <c r="U8379"/>
      <c r="V8379"/>
      <c r="W8379"/>
      <c r="X8379"/>
      <c r="Y8379"/>
      <c r="Z8379"/>
      <c r="AA8379"/>
      <c r="AB8379"/>
      <c r="AC8379"/>
    </row>
    <row r="8380" spans="11:29" x14ac:dyDescent="0.45">
      <c r="K8380"/>
      <c r="S8380"/>
      <c r="T8380"/>
      <c r="U8380"/>
      <c r="V8380"/>
      <c r="W8380"/>
      <c r="X8380"/>
      <c r="Y8380"/>
      <c r="Z8380"/>
      <c r="AA8380"/>
      <c r="AB8380"/>
      <c r="AC8380"/>
    </row>
    <row r="8381" spans="11:29" x14ac:dyDescent="0.45">
      <c r="K8381"/>
      <c r="S8381"/>
      <c r="T8381"/>
      <c r="U8381"/>
      <c r="V8381"/>
      <c r="W8381"/>
      <c r="X8381"/>
      <c r="Y8381"/>
      <c r="Z8381"/>
      <c r="AA8381"/>
      <c r="AB8381"/>
      <c r="AC8381"/>
    </row>
    <row r="8382" spans="11:29" x14ac:dyDescent="0.45">
      <c r="K8382"/>
      <c r="S8382"/>
      <c r="T8382"/>
      <c r="U8382"/>
      <c r="V8382"/>
      <c r="W8382"/>
      <c r="X8382"/>
      <c r="Y8382"/>
      <c r="Z8382"/>
      <c r="AA8382"/>
      <c r="AB8382"/>
      <c r="AC8382"/>
    </row>
    <row r="8383" spans="11:29" x14ac:dyDescent="0.45">
      <c r="K8383"/>
      <c r="S8383"/>
      <c r="T8383"/>
      <c r="U8383"/>
      <c r="V8383"/>
      <c r="W8383"/>
      <c r="X8383"/>
      <c r="Y8383"/>
      <c r="Z8383"/>
      <c r="AA8383"/>
      <c r="AB8383"/>
      <c r="AC8383"/>
    </row>
    <row r="8384" spans="11:29" x14ac:dyDescent="0.45">
      <c r="K8384"/>
      <c r="S8384"/>
      <c r="T8384"/>
      <c r="U8384"/>
      <c r="V8384"/>
      <c r="W8384"/>
      <c r="X8384"/>
      <c r="Y8384"/>
      <c r="Z8384"/>
      <c r="AA8384"/>
      <c r="AB8384"/>
      <c r="AC8384"/>
    </row>
    <row r="8385" spans="11:29" x14ac:dyDescent="0.45">
      <c r="K8385"/>
      <c r="S8385"/>
      <c r="T8385"/>
      <c r="U8385"/>
      <c r="V8385"/>
      <c r="W8385"/>
      <c r="X8385"/>
      <c r="Y8385"/>
      <c r="Z8385"/>
      <c r="AA8385"/>
      <c r="AB8385"/>
      <c r="AC8385"/>
    </row>
    <row r="8386" spans="11:29" x14ac:dyDescent="0.45">
      <c r="K8386"/>
      <c r="S8386"/>
      <c r="T8386"/>
      <c r="U8386"/>
      <c r="V8386"/>
      <c r="W8386"/>
      <c r="X8386"/>
      <c r="Y8386"/>
      <c r="Z8386"/>
      <c r="AA8386"/>
      <c r="AB8386"/>
      <c r="AC8386"/>
    </row>
    <row r="8387" spans="11:29" x14ac:dyDescent="0.45">
      <c r="K8387"/>
      <c r="S8387"/>
      <c r="T8387"/>
      <c r="U8387"/>
      <c r="V8387"/>
      <c r="W8387"/>
      <c r="X8387"/>
      <c r="Y8387"/>
      <c r="Z8387"/>
      <c r="AA8387"/>
      <c r="AB8387"/>
      <c r="AC8387"/>
    </row>
    <row r="8388" spans="11:29" x14ac:dyDescent="0.45">
      <c r="K8388"/>
      <c r="S8388"/>
      <c r="T8388"/>
      <c r="U8388"/>
      <c r="V8388"/>
      <c r="W8388"/>
      <c r="X8388"/>
      <c r="Y8388"/>
      <c r="Z8388"/>
      <c r="AA8388"/>
      <c r="AB8388"/>
      <c r="AC8388"/>
    </row>
    <row r="8389" spans="11:29" x14ac:dyDescent="0.45">
      <c r="K8389"/>
      <c r="S8389"/>
      <c r="T8389"/>
      <c r="U8389"/>
      <c r="V8389"/>
      <c r="W8389"/>
      <c r="X8389"/>
      <c r="Y8389"/>
      <c r="Z8389"/>
      <c r="AA8389"/>
      <c r="AB8389"/>
      <c r="AC8389"/>
    </row>
    <row r="8390" spans="11:29" x14ac:dyDescent="0.45">
      <c r="K8390"/>
      <c r="S8390"/>
      <c r="T8390"/>
      <c r="U8390"/>
      <c r="V8390"/>
      <c r="W8390"/>
      <c r="X8390"/>
      <c r="Y8390"/>
      <c r="Z8390"/>
      <c r="AA8390"/>
      <c r="AB8390"/>
      <c r="AC8390"/>
    </row>
    <row r="8391" spans="11:29" x14ac:dyDescent="0.45">
      <c r="K8391"/>
      <c r="S8391"/>
      <c r="T8391"/>
      <c r="U8391"/>
      <c r="V8391"/>
      <c r="W8391"/>
      <c r="X8391"/>
      <c r="Y8391"/>
      <c r="Z8391"/>
      <c r="AA8391"/>
      <c r="AB8391"/>
      <c r="AC8391"/>
    </row>
    <row r="8392" spans="11:29" x14ac:dyDescent="0.45">
      <c r="K8392"/>
      <c r="S8392"/>
      <c r="T8392"/>
      <c r="U8392"/>
      <c r="V8392"/>
      <c r="W8392"/>
      <c r="X8392"/>
      <c r="Y8392"/>
      <c r="Z8392"/>
      <c r="AA8392"/>
      <c r="AB8392"/>
      <c r="AC8392"/>
    </row>
    <row r="8393" spans="11:29" x14ac:dyDescent="0.45">
      <c r="K8393"/>
      <c r="S8393"/>
      <c r="T8393"/>
      <c r="U8393"/>
      <c r="V8393"/>
      <c r="W8393"/>
      <c r="X8393"/>
      <c r="Y8393"/>
      <c r="Z8393"/>
      <c r="AA8393"/>
      <c r="AB8393"/>
      <c r="AC8393"/>
    </row>
    <row r="8394" spans="11:29" x14ac:dyDescent="0.45">
      <c r="K8394"/>
      <c r="S8394"/>
      <c r="T8394"/>
      <c r="U8394"/>
      <c r="V8394"/>
      <c r="W8394"/>
      <c r="X8394"/>
      <c r="Y8394"/>
      <c r="Z8394"/>
      <c r="AA8394"/>
      <c r="AB8394"/>
      <c r="AC8394"/>
    </row>
    <row r="8395" spans="11:29" x14ac:dyDescent="0.45">
      <c r="K8395"/>
      <c r="S8395"/>
      <c r="T8395"/>
      <c r="U8395"/>
      <c r="V8395"/>
      <c r="W8395"/>
      <c r="X8395"/>
      <c r="Y8395"/>
      <c r="Z8395"/>
      <c r="AA8395"/>
      <c r="AB8395"/>
      <c r="AC8395"/>
    </row>
    <row r="8396" spans="11:29" x14ac:dyDescent="0.45">
      <c r="K8396"/>
      <c r="S8396"/>
      <c r="T8396"/>
      <c r="U8396"/>
      <c r="V8396"/>
      <c r="W8396"/>
      <c r="X8396"/>
      <c r="Y8396"/>
      <c r="Z8396"/>
      <c r="AA8396"/>
      <c r="AB8396"/>
      <c r="AC8396"/>
    </row>
    <row r="8397" spans="11:29" x14ac:dyDescent="0.45">
      <c r="K8397"/>
      <c r="S8397"/>
      <c r="T8397"/>
      <c r="U8397"/>
      <c r="V8397"/>
      <c r="W8397"/>
      <c r="X8397"/>
      <c r="Y8397"/>
      <c r="Z8397"/>
      <c r="AA8397"/>
      <c r="AB8397"/>
      <c r="AC8397"/>
    </row>
    <row r="8398" spans="11:29" x14ac:dyDescent="0.45">
      <c r="K8398"/>
      <c r="S8398"/>
      <c r="T8398"/>
      <c r="U8398"/>
      <c r="V8398"/>
      <c r="W8398"/>
      <c r="X8398"/>
      <c r="Y8398"/>
      <c r="Z8398"/>
      <c r="AA8398"/>
      <c r="AB8398"/>
      <c r="AC8398"/>
    </row>
    <row r="8399" spans="11:29" x14ac:dyDescent="0.45">
      <c r="K8399"/>
      <c r="S8399"/>
      <c r="T8399"/>
      <c r="U8399"/>
      <c r="V8399"/>
      <c r="W8399"/>
      <c r="X8399"/>
      <c r="Y8399"/>
      <c r="Z8399"/>
      <c r="AA8399"/>
      <c r="AB8399"/>
      <c r="AC8399"/>
    </row>
    <row r="8400" spans="11:29" x14ac:dyDescent="0.45">
      <c r="K8400"/>
      <c r="S8400"/>
      <c r="T8400"/>
      <c r="U8400"/>
      <c r="V8400"/>
      <c r="W8400"/>
      <c r="X8400"/>
      <c r="Y8400"/>
      <c r="Z8400"/>
      <c r="AA8400"/>
      <c r="AB8400"/>
      <c r="AC8400"/>
    </row>
    <row r="8401" spans="11:29" x14ac:dyDescent="0.45">
      <c r="K8401"/>
      <c r="S8401"/>
      <c r="T8401"/>
      <c r="U8401"/>
      <c r="V8401"/>
      <c r="W8401"/>
      <c r="X8401"/>
      <c r="Y8401"/>
      <c r="Z8401"/>
      <c r="AA8401"/>
      <c r="AB8401"/>
      <c r="AC8401"/>
    </row>
    <row r="8402" spans="11:29" x14ac:dyDescent="0.45">
      <c r="K8402"/>
      <c r="S8402"/>
      <c r="T8402"/>
      <c r="U8402"/>
      <c r="V8402"/>
      <c r="W8402"/>
      <c r="X8402"/>
      <c r="Y8402"/>
      <c r="Z8402"/>
      <c r="AA8402"/>
      <c r="AB8402"/>
      <c r="AC8402"/>
    </row>
    <row r="8403" spans="11:29" x14ac:dyDescent="0.45">
      <c r="K8403"/>
      <c r="S8403"/>
      <c r="T8403"/>
      <c r="U8403"/>
      <c r="V8403"/>
      <c r="W8403"/>
      <c r="X8403"/>
      <c r="Y8403"/>
      <c r="Z8403"/>
      <c r="AA8403"/>
      <c r="AB8403"/>
      <c r="AC8403"/>
    </row>
    <row r="8404" spans="11:29" x14ac:dyDescent="0.45">
      <c r="K8404"/>
      <c r="S8404"/>
      <c r="T8404"/>
      <c r="U8404"/>
      <c r="V8404"/>
      <c r="W8404"/>
      <c r="X8404"/>
      <c r="Y8404"/>
      <c r="Z8404"/>
      <c r="AA8404"/>
      <c r="AB8404"/>
      <c r="AC8404"/>
    </row>
    <row r="8405" spans="11:29" x14ac:dyDescent="0.45">
      <c r="K8405"/>
      <c r="S8405"/>
      <c r="T8405"/>
      <c r="U8405"/>
      <c r="V8405"/>
      <c r="W8405"/>
      <c r="X8405"/>
      <c r="Y8405"/>
      <c r="Z8405"/>
      <c r="AA8405"/>
      <c r="AB8405"/>
      <c r="AC8405"/>
    </row>
    <row r="8406" spans="11:29" x14ac:dyDescent="0.45">
      <c r="K8406"/>
      <c r="S8406"/>
      <c r="T8406"/>
      <c r="U8406"/>
      <c r="V8406"/>
      <c r="W8406"/>
      <c r="X8406"/>
      <c r="Y8406"/>
      <c r="Z8406"/>
      <c r="AA8406"/>
      <c r="AB8406"/>
      <c r="AC8406"/>
    </row>
    <row r="8407" spans="11:29" x14ac:dyDescent="0.45">
      <c r="K8407"/>
      <c r="S8407"/>
      <c r="T8407"/>
      <c r="U8407"/>
      <c r="V8407"/>
      <c r="W8407"/>
      <c r="X8407"/>
      <c r="Y8407"/>
      <c r="Z8407"/>
      <c r="AA8407"/>
      <c r="AB8407"/>
      <c r="AC8407"/>
    </row>
    <row r="8408" spans="11:29" x14ac:dyDescent="0.45">
      <c r="K8408"/>
      <c r="S8408"/>
      <c r="T8408"/>
      <c r="U8408"/>
      <c r="V8408"/>
      <c r="W8408"/>
      <c r="X8408"/>
      <c r="Y8408"/>
      <c r="Z8408"/>
      <c r="AA8408"/>
      <c r="AB8408"/>
      <c r="AC8408"/>
    </row>
    <row r="8409" spans="11:29" x14ac:dyDescent="0.45">
      <c r="K8409"/>
      <c r="S8409"/>
      <c r="T8409"/>
      <c r="U8409"/>
      <c r="V8409"/>
      <c r="W8409"/>
      <c r="X8409"/>
      <c r="Y8409"/>
      <c r="Z8409"/>
      <c r="AA8409"/>
      <c r="AB8409"/>
      <c r="AC8409"/>
    </row>
    <row r="8410" spans="11:29" x14ac:dyDescent="0.45">
      <c r="K8410"/>
      <c r="S8410"/>
      <c r="T8410"/>
      <c r="U8410"/>
      <c r="V8410"/>
      <c r="W8410"/>
      <c r="X8410"/>
      <c r="Y8410"/>
      <c r="Z8410"/>
      <c r="AA8410"/>
      <c r="AB8410"/>
      <c r="AC8410"/>
    </row>
    <row r="8411" spans="11:29" x14ac:dyDescent="0.45">
      <c r="K8411"/>
      <c r="S8411"/>
      <c r="T8411"/>
      <c r="U8411"/>
      <c r="V8411"/>
      <c r="W8411"/>
      <c r="X8411"/>
      <c r="Y8411"/>
      <c r="Z8411"/>
      <c r="AA8411"/>
      <c r="AB8411"/>
      <c r="AC8411"/>
    </row>
    <row r="8412" spans="11:29" x14ac:dyDescent="0.45">
      <c r="K8412"/>
      <c r="S8412"/>
      <c r="T8412"/>
      <c r="U8412"/>
      <c r="V8412"/>
      <c r="W8412"/>
      <c r="X8412"/>
      <c r="Y8412"/>
      <c r="Z8412"/>
      <c r="AA8412"/>
      <c r="AB8412"/>
      <c r="AC8412"/>
    </row>
    <row r="8413" spans="11:29" x14ac:dyDescent="0.45">
      <c r="K8413"/>
      <c r="S8413"/>
      <c r="T8413"/>
      <c r="U8413"/>
      <c r="V8413"/>
      <c r="W8413"/>
      <c r="X8413"/>
      <c r="Y8413"/>
      <c r="Z8413"/>
      <c r="AA8413"/>
      <c r="AB8413"/>
      <c r="AC8413"/>
    </row>
    <row r="8414" spans="11:29" x14ac:dyDescent="0.45">
      <c r="K8414"/>
      <c r="S8414"/>
      <c r="T8414"/>
      <c r="U8414"/>
      <c r="V8414"/>
      <c r="W8414"/>
      <c r="X8414"/>
      <c r="Y8414"/>
      <c r="Z8414"/>
      <c r="AA8414"/>
      <c r="AB8414"/>
      <c r="AC8414"/>
    </row>
    <row r="8415" spans="11:29" x14ac:dyDescent="0.45">
      <c r="K8415"/>
      <c r="S8415"/>
      <c r="T8415"/>
      <c r="U8415"/>
      <c r="V8415"/>
      <c r="W8415"/>
      <c r="X8415"/>
      <c r="Y8415"/>
      <c r="Z8415"/>
      <c r="AA8415"/>
      <c r="AB8415"/>
      <c r="AC8415"/>
    </row>
    <row r="8416" spans="11:29" x14ac:dyDescent="0.45">
      <c r="K8416"/>
      <c r="S8416"/>
      <c r="T8416"/>
      <c r="U8416"/>
      <c r="V8416"/>
      <c r="W8416"/>
      <c r="X8416"/>
      <c r="Y8416"/>
      <c r="Z8416"/>
      <c r="AA8416"/>
      <c r="AB8416"/>
      <c r="AC8416"/>
    </row>
    <row r="8417" spans="11:29" x14ac:dyDescent="0.45">
      <c r="K8417"/>
      <c r="S8417"/>
      <c r="T8417"/>
      <c r="U8417"/>
      <c r="V8417"/>
      <c r="W8417"/>
      <c r="X8417"/>
      <c r="Y8417"/>
      <c r="Z8417"/>
      <c r="AA8417"/>
      <c r="AB8417"/>
      <c r="AC8417"/>
    </row>
    <row r="8418" spans="11:29" x14ac:dyDescent="0.45">
      <c r="K8418"/>
      <c r="S8418"/>
      <c r="T8418"/>
      <c r="U8418"/>
      <c r="V8418"/>
      <c r="W8418"/>
      <c r="X8418"/>
      <c r="Y8418"/>
      <c r="Z8418"/>
      <c r="AA8418"/>
      <c r="AB8418"/>
      <c r="AC8418"/>
    </row>
    <row r="8419" spans="11:29" x14ac:dyDescent="0.45">
      <c r="K8419"/>
      <c r="S8419"/>
      <c r="T8419"/>
      <c r="U8419"/>
      <c r="V8419"/>
      <c r="W8419"/>
      <c r="X8419"/>
      <c r="Y8419"/>
      <c r="Z8419"/>
      <c r="AA8419"/>
      <c r="AB8419"/>
      <c r="AC8419"/>
    </row>
    <row r="8420" spans="11:29" x14ac:dyDescent="0.45">
      <c r="K8420"/>
      <c r="S8420"/>
      <c r="T8420"/>
      <c r="U8420"/>
      <c r="V8420"/>
      <c r="W8420"/>
      <c r="X8420"/>
      <c r="Y8420"/>
      <c r="Z8420"/>
      <c r="AA8420"/>
      <c r="AB8420"/>
      <c r="AC8420"/>
    </row>
    <row r="8421" spans="11:29" x14ac:dyDescent="0.45">
      <c r="K8421"/>
      <c r="S8421"/>
      <c r="T8421"/>
      <c r="U8421"/>
      <c r="V8421"/>
      <c r="W8421"/>
      <c r="X8421"/>
      <c r="Y8421"/>
      <c r="Z8421"/>
      <c r="AA8421"/>
      <c r="AB8421"/>
      <c r="AC8421"/>
    </row>
    <row r="8422" spans="11:29" x14ac:dyDescent="0.45">
      <c r="K8422"/>
      <c r="S8422"/>
      <c r="T8422"/>
      <c r="U8422"/>
      <c r="V8422"/>
      <c r="W8422"/>
      <c r="X8422"/>
      <c r="Y8422"/>
      <c r="Z8422"/>
      <c r="AA8422"/>
      <c r="AB8422"/>
      <c r="AC8422"/>
    </row>
    <row r="8423" spans="11:29" x14ac:dyDescent="0.45">
      <c r="K8423"/>
      <c r="S8423"/>
      <c r="T8423"/>
      <c r="U8423"/>
      <c r="V8423"/>
      <c r="W8423"/>
      <c r="X8423"/>
      <c r="Y8423"/>
      <c r="Z8423"/>
      <c r="AA8423"/>
      <c r="AB8423"/>
      <c r="AC8423"/>
    </row>
    <row r="8424" spans="11:29" x14ac:dyDescent="0.45">
      <c r="K8424"/>
      <c r="S8424"/>
      <c r="T8424"/>
      <c r="U8424"/>
      <c r="V8424"/>
      <c r="W8424"/>
      <c r="X8424"/>
      <c r="Y8424"/>
      <c r="Z8424"/>
      <c r="AA8424"/>
      <c r="AB8424"/>
      <c r="AC8424"/>
    </row>
    <row r="8425" spans="11:29" x14ac:dyDescent="0.45">
      <c r="K8425"/>
      <c r="S8425"/>
      <c r="T8425"/>
      <c r="U8425"/>
      <c r="V8425"/>
      <c r="W8425"/>
      <c r="X8425"/>
      <c r="Y8425"/>
      <c r="Z8425"/>
      <c r="AA8425"/>
      <c r="AB8425"/>
      <c r="AC8425"/>
    </row>
    <row r="8426" spans="11:29" x14ac:dyDescent="0.45">
      <c r="K8426"/>
      <c r="S8426"/>
      <c r="T8426"/>
      <c r="U8426"/>
      <c r="V8426"/>
      <c r="W8426"/>
      <c r="X8426"/>
      <c r="Y8426"/>
      <c r="Z8426"/>
      <c r="AA8426"/>
      <c r="AB8426"/>
      <c r="AC8426"/>
    </row>
    <row r="8427" spans="11:29" x14ac:dyDescent="0.45">
      <c r="K8427"/>
      <c r="S8427"/>
      <c r="T8427"/>
      <c r="U8427"/>
      <c r="V8427"/>
      <c r="W8427"/>
      <c r="X8427"/>
      <c r="Y8427"/>
      <c r="Z8427"/>
      <c r="AA8427"/>
      <c r="AB8427"/>
      <c r="AC8427"/>
    </row>
    <row r="8428" spans="11:29" x14ac:dyDescent="0.45">
      <c r="K8428"/>
      <c r="S8428"/>
      <c r="T8428"/>
      <c r="U8428"/>
      <c r="V8428"/>
      <c r="W8428"/>
      <c r="X8428"/>
      <c r="Y8428"/>
      <c r="Z8428"/>
      <c r="AA8428"/>
      <c r="AB8428"/>
      <c r="AC8428"/>
    </row>
    <row r="8429" spans="11:29" x14ac:dyDescent="0.45">
      <c r="K8429"/>
      <c r="S8429"/>
      <c r="T8429"/>
      <c r="U8429"/>
      <c r="V8429"/>
      <c r="W8429"/>
      <c r="X8429"/>
      <c r="Y8429"/>
      <c r="Z8429"/>
      <c r="AA8429"/>
      <c r="AB8429"/>
      <c r="AC8429"/>
    </row>
    <row r="8430" spans="11:29" x14ac:dyDescent="0.45">
      <c r="K8430"/>
      <c r="S8430"/>
      <c r="T8430"/>
      <c r="U8430"/>
      <c r="V8430"/>
      <c r="W8430"/>
      <c r="X8430"/>
      <c r="Y8430"/>
      <c r="Z8430"/>
      <c r="AA8430"/>
      <c r="AB8430"/>
      <c r="AC8430"/>
    </row>
    <row r="8431" spans="11:29" x14ac:dyDescent="0.45">
      <c r="K8431"/>
      <c r="S8431"/>
      <c r="T8431"/>
      <c r="U8431"/>
      <c r="V8431"/>
      <c r="W8431"/>
      <c r="X8431"/>
      <c r="Y8431"/>
      <c r="Z8431"/>
      <c r="AA8431"/>
      <c r="AB8431"/>
      <c r="AC8431"/>
    </row>
    <row r="8432" spans="11:29" x14ac:dyDescent="0.45">
      <c r="K8432"/>
      <c r="S8432"/>
      <c r="T8432"/>
      <c r="U8432"/>
      <c r="V8432"/>
      <c r="W8432"/>
      <c r="X8432"/>
      <c r="Y8432"/>
      <c r="Z8432"/>
      <c r="AA8432"/>
      <c r="AB8432"/>
      <c r="AC8432"/>
    </row>
    <row r="8433" spans="11:29" x14ac:dyDescent="0.45">
      <c r="K8433"/>
      <c r="S8433"/>
      <c r="T8433"/>
      <c r="U8433"/>
      <c r="V8433"/>
      <c r="W8433"/>
      <c r="X8433"/>
      <c r="Y8433"/>
      <c r="Z8433"/>
      <c r="AA8433"/>
      <c r="AB8433"/>
      <c r="AC8433"/>
    </row>
    <row r="8434" spans="11:29" x14ac:dyDescent="0.45">
      <c r="K8434"/>
      <c r="S8434"/>
      <c r="T8434"/>
      <c r="U8434"/>
      <c r="V8434"/>
      <c r="W8434"/>
      <c r="X8434"/>
      <c r="Y8434"/>
      <c r="Z8434"/>
      <c r="AA8434"/>
      <c r="AB8434"/>
      <c r="AC8434"/>
    </row>
    <row r="8435" spans="11:29" x14ac:dyDescent="0.45">
      <c r="K8435"/>
      <c r="S8435"/>
      <c r="T8435"/>
      <c r="U8435"/>
      <c r="V8435"/>
      <c r="W8435"/>
      <c r="X8435"/>
      <c r="Y8435"/>
      <c r="Z8435"/>
      <c r="AA8435"/>
      <c r="AB8435"/>
      <c r="AC8435"/>
    </row>
    <row r="8436" spans="11:29" x14ac:dyDescent="0.45">
      <c r="K8436"/>
      <c r="S8436"/>
      <c r="T8436"/>
      <c r="U8436"/>
      <c r="V8436"/>
      <c r="W8436"/>
      <c r="X8436"/>
      <c r="Y8436"/>
      <c r="Z8436"/>
      <c r="AA8436"/>
      <c r="AB8436"/>
      <c r="AC8436"/>
    </row>
    <row r="8437" spans="11:29" x14ac:dyDescent="0.45">
      <c r="K8437"/>
      <c r="S8437"/>
      <c r="T8437"/>
      <c r="U8437"/>
      <c r="V8437"/>
      <c r="W8437"/>
      <c r="X8437"/>
      <c r="Y8437"/>
      <c r="Z8437"/>
      <c r="AA8437"/>
      <c r="AB8437"/>
      <c r="AC8437"/>
    </row>
    <row r="8438" spans="11:29" x14ac:dyDescent="0.45">
      <c r="K8438"/>
      <c r="S8438"/>
      <c r="T8438"/>
      <c r="U8438"/>
      <c r="V8438"/>
      <c r="W8438"/>
      <c r="X8438"/>
      <c r="Y8438"/>
      <c r="Z8438"/>
      <c r="AA8438"/>
      <c r="AB8438"/>
      <c r="AC8438"/>
    </row>
    <row r="8439" spans="11:29" x14ac:dyDescent="0.45">
      <c r="K8439"/>
      <c r="S8439"/>
      <c r="T8439"/>
      <c r="U8439"/>
      <c r="V8439"/>
      <c r="W8439"/>
      <c r="X8439"/>
      <c r="Y8439"/>
      <c r="Z8439"/>
      <c r="AA8439"/>
      <c r="AB8439"/>
      <c r="AC8439"/>
    </row>
    <row r="8440" spans="11:29" x14ac:dyDescent="0.45">
      <c r="K8440"/>
      <c r="S8440"/>
      <c r="T8440"/>
      <c r="U8440"/>
      <c r="V8440"/>
      <c r="W8440"/>
      <c r="X8440"/>
      <c r="Y8440"/>
      <c r="Z8440"/>
      <c r="AA8440"/>
      <c r="AB8440"/>
      <c r="AC8440"/>
    </row>
    <row r="8441" spans="11:29" x14ac:dyDescent="0.45">
      <c r="K8441"/>
      <c r="S8441"/>
      <c r="T8441"/>
      <c r="U8441"/>
      <c r="V8441"/>
      <c r="W8441"/>
      <c r="X8441"/>
      <c r="Y8441"/>
      <c r="Z8441"/>
      <c r="AA8441"/>
      <c r="AB8441"/>
      <c r="AC8441"/>
    </row>
    <row r="8442" spans="11:29" x14ac:dyDescent="0.45">
      <c r="K8442"/>
      <c r="S8442"/>
      <c r="T8442"/>
      <c r="U8442"/>
      <c r="V8442"/>
      <c r="W8442"/>
      <c r="X8442"/>
      <c r="Y8442"/>
      <c r="Z8442"/>
      <c r="AA8442"/>
      <c r="AB8442"/>
      <c r="AC8442"/>
    </row>
    <row r="8443" spans="11:29" x14ac:dyDescent="0.45">
      <c r="K8443"/>
      <c r="S8443"/>
      <c r="T8443"/>
      <c r="U8443"/>
      <c r="V8443"/>
      <c r="W8443"/>
      <c r="X8443"/>
      <c r="Y8443"/>
      <c r="Z8443"/>
      <c r="AA8443"/>
      <c r="AB8443"/>
      <c r="AC8443"/>
    </row>
    <row r="8444" spans="11:29" x14ac:dyDescent="0.45">
      <c r="K8444"/>
      <c r="S8444"/>
      <c r="T8444"/>
      <c r="U8444"/>
      <c r="V8444"/>
      <c r="W8444"/>
      <c r="X8444"/>
      <c r="Y8444"/>
      <c r="Z8444"/>
      <c r="AA8444"/>
      <c r="AB8444"/>
      <c r="AC8444"/>
    </row>
    <row r="8445" spans="11:29" x14ac:dyDescent="0.45">
      <c r="K8445"/>
      <c r="S8445"/>
      <c r="T8445"/>
      <c r="U8445"/>
      <c r="V8445"/>
      <c r="W8445"/>
      <c r="X8445"/>
      <c r="Y8445"/>
      <c r="Z8445"/>
      <c r="AA8445"/>
      <c r="AB8445"/>
      <c r="AC8445"/>
    </row>
    <row r="8446" spans="11:29" x14ac:dyDescent="0.45">
      <c r="K8446"/>
      <c r="S8446"/>
      <c r="T8446"/>
      <c r="U8446"/>
      <c r="V8446"/>
      <c r="W8446"/>
      <c r="X8446"/>
      <c r="Y8446"/>
      <c r="Z8446"/>
      <c r="AA8446"/>
      <c r="AB8446"/>
      <c r="AC8446"/>
    </row>
    <row r="8447" spans="11:29" x14ac:dyDescent="0.45">
      <c r="K8447"/>
      <c r="S8447"/>
      <c r="T8447"/>
      <c r="U8447"/>
      <c r="V8447"/>
      <c r="W8447"/>
      <c r="X8447"/>
      <c r="Y8447"/>
      <c r="Z8447"/>
      <c r="AA8447"/>
      <c r="AB8447"/>
      <c r="AC8447"/>
    </row>
    <row r="8448" spans="11:29" x14ac:dyDescent="0.45">
      <c r="K8448"/>
      <c r="S8448"/>
      <c r="T8448"/>
      <c r="U8448"/>
      <c r="V8448"/>
      <c r="W8448"/>
      <c r="X8448"/>
      <c r="Y8448"/>
      <c r="Z8448"/>
      <c r="AA8448"/>
      <c r="AB8448"/>
      <c r="AC8448"/>
    </row>
    <row r="8449" spans="11:29" x14ac:dyDescent="0.45">
      <c r="K8449"/>
      <c r="S8449"/>
      <c r="T8449"/>
      <c r="U8449"/>
      <c r="V8449"/>
      <c r="W8449"/>
      <c r="X8449"/>
      <c r="Y8449"/>
      <c r="Z8449"/>
      <c r="AA8449"/>
      <c r="AB8449"/>
      <c r="AC8449"/>
    </row>
    <row r="8450" spans="11:29" x14ac:dyDescent="0.45">
      <c r="K8450"/>
      <c r="S8450"/>
      <c r="T8450"/>
      <c r="U8450"/>
      <c r="V8450"/>
      <c r="W8450"/>
      <c r="X8450"/>
      <c r="Y8450"/>
      <c r="Z8450"/>
      <c r="AA8450"/>
      <c r="AB8450"/>
      <c r="AC8450"/>
    </row>
    <row r="8451" spans="11:29" x14ac:dyDescent="0.45">
      <c r="K8451"/>
      <c r="S8451"/>
      <c r="T8451"/>
      <c r="U8451"/>
      <c r="V8451"/>
      <c r="W8451"/>
      <c r="X8451"/>
      <c r="Y8451"/>
      <c r="Z8451"/>
      <c r="AA8451"/>
      <c r="AB8451"/>
      <c r="AC8451"/>
    </row>
    <row r="8452" spans="11:29" x14ac:dyDescent="0.45">
      <c r="K8452"/>
      <c r="S8452"/>
      <c r="T8452"/>
      <c r="U8452"/>
      <c r="V8452"/>
      <c r="W8452"/>
      <c r="X8452"/>
      <c r="Y8452"/>
      <c r="Z8452"/>
      <c r="AA8452"/>
      <c r="AB8452"/>
      <c r="AC8452"/>
    </row>
    <row r="8453" spans="11:29" x14ac:dyDescent="0.45">
      <c r="K8453"/>
      <c r="S8453"/>
      <c r="T8453"/>
      <c r="U8453"/>
      <c r="V8453"/>
      <c r="W8453"/>
      <c r="X8453"/>
      <c r="Y8453"/>
      <c r="Z8453"/>
      <c r="AA8453"/>
      <c r="AB8453"/>
      <c r="AC8453"/>
    </row>
    <row r="8454" spans="11:29" x14ac:dyDescent="0.45">
      <c r="K8454"/>
      <c r="S8454"/>
      <c r="T8454"/>
      <c r="U8454"/>
      <c r="V8454"/>
      <c r="W8454"/>
      <c r="X8454"/>
      <c r="Y8454"/>
      <c r="Z8454"/>
      <c r="AA8454"/>
      <c r="AB8454"/>
      <c r="AC8454"/>
    </row>
    <row r="8455" spans="11:29" x14ac:dyDescent="0.45">
      <c r="K8455"/>
      <c r="S8455"/>
      <c r="T8455"/>
      <c r="U8455"/>
      <c r="V8455"/>
      <c r="W8455"/>
      <c r="X8455"/>
      <c r="Y8455"/>
      <c r="Z8455"/>
      <c r="AA8455"/>
      <c r="AB8455"/>
      <c r="AC8455"/>
    </row>
    <row r="8456" spans="11:29" x14ac:dyDescent="0.45">
      <c r="K8456"/>
      <c r="S8456"/>
      <c r="T8456"/>
      <c r="U8456"/>
      <c r="V8456"/>
      <c r="W8456"/>
      <c r="X8456"/>
      <c r="Y8456"/>
      <c r="Z8456"/>
      <c r="AA8456"/>
      <c r="AB8456"/>
      <c r="AC8456"/>
    </row>
    <row r="8457" spans="11:29" x14ac:dyDescent="0.45">
      <c r="K8457"/>
      <c r="S8457"/>
      <c r="T8457"/>
      <c r="U8457"/>
      <c r="V8457"/>
      <c r="W8457"/>
      <c r="X8457"/>
      <c r="Y8457"/>
      <c r="Z8457"/>
      <c r="AA8457"/>
      <c r="AB8457"/>
      <c r="AC8457"/>
    </row>
    <row r="8458" spans="11:29" x14ac:dyDescent="0.45">
      <c r="K8458"/>
      <c r="S8458"/>
      <c r="T8458"/>
      <c r="U8458"/>
      <c r="V8458"/>
      <c r="W8458"/>
      <c r="X8458"/>
      <c r="Y8458"/>
      <c r="Z8458"/>
      <c r="AA8458"/>
      <c r="AB8458"/>
      <c r="AC8458"/>
    </row>
    <row r="8459" spans="11:29" x14ac:dyDescent="0.45">
      <c r="K8459"/>
      <c r="S8459"/>
      <c r="T8459"/>
      <c r="U8459"/>
      <c r="V8459"/>
      <c r="W8459"/>
      <c r="X8459"/>
      <c r="Y8459"/>
      <c r="Z8459"/>
      <c r="AA8459"/>
      <c r="AB8459"/>
      <c r="AC8459"/>
    </row>
    <row r="8460" spans="11:29" x14ac:dyDescent="0.45">
      <c r="K8460"/>
      <c r="S8460"/>
      <c r="T8460"/>
      <c r="U8460"/>
      <c r="V8460"/>
      <c r="W8460"/>
      <c r="X8460"/>
      <c r="Y8460"/>
      <c r="Z8460"/>
      <c r="AA8460"/>
      <c r="AB8460"/>
      <c r="AC8460"/>
    </row>
    <row r="8461" spans="11:29" x14ac:dyDescent="0.45">
      <c r="K8461"/>
      <c r="S8461"/>
      <c r="T8461"/>
      <c r="U8461"/>
      <c r="V8461"/>
      <c r="W8461"/>
      <c r="X8461"/>
      <c r="Y8461"/>
      <c r="Z8461"/>
      <c r="AA8461"/>
      <c r="AB8461"/>
      <c r="AC8461"/>
    </row>
    <row r="8462" spans="11:29" x14ac:dyDescent="0.45">
      <c r="K8462"/>
      <c r="S8462"/>
      <c r="T8462"/>
      <c r="U8462"/>
      <c r="V8462"/>
      <c r="W8462"/>
      <c r="X8462"/>
      <c r="Y8462"/>
      <c r="Z8462"/>
      <c r="AA8462"/>
      <c r="AB8462"/>
      <c r="AC8462"/>
    </row>
    <row r="8463" spans="11:29" x14ac:dyDescent="0.45">
      <c r="K8463"/>
      <c r="S8463"/>
      <c r="T8463"/>
      <c r="U8463"/>
      <c r="V8463"/>
      <c r="W8463"/>
      <c r="X8463"/>
      <c r="Y8463"/>
      <c r="Z8463"/>
      <c r="AA8463"/>
      <c r="AB8463"/>
      <c r="AC8463"/>
    </row>
    <row r="8464" spans="11:29" x14ac:dyDescent="0.45">
      <c r="K8464"/>
      <c r="S8464"/>
      <c r="T8464"/>
      <c r="U8464"/>
      <c r="V8464"/>
      <c r="W8464"/>
      <c r="X8464"/>
      <c r="Y8464"/>
      <c r="Z8464"/>
      <c r="AA8464"/>
      <c r="AB8464"/>
      <c r="AC8464"/>
    </row>
    <row r="8465" spans="11:29" x14ac:dyDescent="0.45">
      <c r="K8465"/>
      <c r="S8465"/>
      <c r="T8465"/>
      <c r="U8465"/>
      <c r="V8465"/>
      <c r="W8465"/>
      <c r="X8465"/>
      <c r="Y8465"/>
      <c r="Z8465"/>
      <c r="AA8465"/>
      <c r="AB8465"/>
      <c r="AC8465"/>
    </row>
    <row r="8466" spans="11:29" x14ac:dyDescent="0.45">
      <c r="K8466"/>
      <c r="S8466"/>
      <c r="T8466"/>
      <c r="U8466"/>
      <c r="V8466"/>
      <c r="W8466"/>
      <c r="X8466"/>
      <c r="Y8466"/>
      <c r="Z8466"/>
      <c r="AA8466"/>
      <c r="AB8466"/>
      <c r="AC8466"/>
    </row>
    <row r="8467" spans="11:29" x14ac:dyDescent="0.45">
      <c r="K8467"/>
      <c r="S8467"/>
      <c r="T8467"/>
      <c r="U8467"/>
      <c r="V8467"/>
      <c r="W8467"/>
      <c r="X8467"/>
      <c r="Y8467"/>
      <c r="Z8467"/>
      <c r="AA8467"/>
      <c r="AB8467"/>
      <c r="AC8467"/>
    </row>
    <row r="8468" spans="11:29" x14ac:dyDescent="0.45">
      <c r="K8468"/>
      <c r="S8468"/>
      <c r="T8468"/>
      <c r="U8468"/>
      <c r="V8468"/>
      <c r="W8468"/>
      <c r="X8468"/>
      <c r="Y8468"/>
      <c r="Z8468"/>
      <c r="AA8468"/>
      <c r="AB8468"/>
      <c r="AC8468"/>
    </row>
    <row r="8469" spans="11:29" x14ac:dyDescent="0.45">
      <c r="K8469"/>
      <c r="S8469"/>
      <c r="T8469"/>
      <c r="U8469"/>
      <c r="V8469"/>
      <c r="W8469"/>
      <c r="X8469"/>
      <c r="Y8469"/>
      <c r="Z8469"/>
      <c r="AA8469"/>
      <c r="AB8469"/>
      <c r="AC8469"/>
    </row>
    <row r="8470" spans="11:29" x14ac:dyDescent="0.45">
      <c r="K8470"/>
      <c r="S8470"/>
      <c r="T8470"/>
      <c r="U8470"/>
      <c r="V8470"/>
      <c r="W8470"/>
      <c r="X8470"/>
      <c r="Y8470"/>
      <c r="Z8470"/>
      <c r="AA8470"/>
      <c r="AB8470"/>
      <c r="AC8470"/>
    </row>
    <row r="8471" spans="11:29" x14ac:dyDescent="0.45">
      <c r="K8471"/>
      <c r="S8471"/>
      <c r="T8471"/>
      <c r="U8471"/>
      <c r="V8471"/>
      <c r="W8471"/>
      <c r="X8471"/>
      <c r="Y8471"/>
      <c r="Z8471"/>
      <c r="AA8471"/>
      <c r="AB8471"/>
      <c r="AC8471"/>
    </row>
    <row r="8472" spans="11:29" x14ac:dyDescent="0.45">
      <c r="K8472"/>
      <c r="S8472"/>
      <c r="T8472"/>
      <c r="U8472"/>
      <c r="V8472"/>
      <c r="W8472"/>
      <c r="X8472"/>
      <c r="Y8472"/>
      <c r="Z8472"/>
      <c r="AA8472"/>
      <c r="AB8472"/>
      <c r="AC8472"/>
    </row>
    <row r="8473" spans="11:29" x14ac:dyDescent="0.45">
      <c r="K8473"/>
      <c r="S8473"/>
      <c r="T8473"/>
      <c r="U8473"/>
      <c r="V8473"/>
      <c r="W8473"/>
      <c r="X8473"/>
      <c r="Y8473"/>
      <c r="Z8473"/>
      <c r="AA8473"/>
      <c r="AB8473"/>
      <c r="AC8473"/>
    </row>
    <row r="8474" spans="11:29" x14ac:dyDescent="0.45">
      <c r="K8474"/>
      <c r="S8474"/>
      <c r="T8474"/>
      <c r="U8474"/>
      <c r="V8474"/>
      <c r="W8474"/>
      <c r="X8474"/>
      <c r="Y8474"/>
      <c r="Z8474"/>
      <c r="AA8474"/>
      <c r="AB8474"/>
      <c r="AC8474"/>
    </row>
    <row r="8475" spans="11:29" x14ac:dyDescent="0.45">
      <c r="K8475"/>
      <c r="S8475"/>
      <c r="T8475"/>
      <c r="U8475"/>
      <c r="V8475"/>
      <c r="W8475"/>
      <c r="X8475"/>
      <c r="Y8475"/>
      <c r="Z8475"/>
      <c r="AA8475"/>
      <c r="AB8475"/>
      <c r="AC8475"/>
    </row>
    <row r="8476" spans="11:29" x14ac:dyDescent="0.45">
      <c r="K8476"/>
      <c r="S8476"/>
      <c r="T8476"/>
      <c r="U8476"/>
      <c r="V8476"/>
      <c r="W8476"/>
      <c r="X8476"/>
      <c r="Y8476"/>
      <c r="Z8476"/>
      <c r="AA8476"/>
      <c r="AB8476"/>
      <c r="AC8476"/>
    </row>
    <row r="8477" spans="11:29" x14ac:dyDescent="0.45">
      <c r="K8477"/>
      <c r="S8477"/>
      <c r="T8477"/>
      <c r="U8477"/>
      <c r="V8477"/>
      <c r="W8477"/>
      <c r="X8477"/>
      <c r="Y8477"/>
      <c r="Z8477"/>
      <c r="AA8477"/>
      <c r="AB8477"/>
      <c r="AC8477"/>
    </row>
    <row r="8478" spans="11:29" x14ac:dyDescent="0.45">
      <c r="K8478"/>
      <c r="S8478"/>
      <c r="T8478"/>
      <c r="U8478"/>
      <c r="V8478"/>
      <c r="W8478"/>
      <c r="X8478"/>
      <c r="Y8478"/>
      <c r="Z8478"/>
      <c r="AA8478"/>
      <c r="AB8478"/>
      <c r="AC8478"/>
    </row>
    <row r="8479" spans="11:29" x14ac:dyDescent="0.45">
      <c r="K8479"/>
      <c r="S8479"/>
      <c r="T8479"/>
      <c r="U8479"/>
      <c r="V8479"/>
      <c r="W8479"/>
      <c r="X8479"/>
      <c r="Y8479"/>
      <c r="Z8479"/>
      <c r="AA8479"/>
      <c r="AB8479"/>
      <c r="AC8479"/>
    </row>
    <row r="8480" spans="11:29" x14ac:dyDescent="0.45">
      <c r="K8480"/>
      <c r="S8480"/>
      <c r="T8480"/>
      <c r="U8480"/>
      <c r="V8480"/>
      <c r="W8480"/>
      <c r="X8480"/>
      <c r="Y8480"/>
      <c r="Z8480"/>
      <c r="AA8480"/>
      <c r="AB8480"/>
      <c r="AC8480"/>
    </row>
    <row r="8481" spans="11:29" x14ac:dyDescent="0.45">
      <c r="K8481"/>
      <c r="S8481"/>
      <c r="T8481"/>
      <c r="U8481"/>
      <c r="V8481"/>
      <c r="W8481"/>
      <c r="X8481"/>
      <c r="Y8481"/>
      <c r="Z8481"/>
      <c r="AA8481"/>
      <c r="AB8481"/>
      <c r="AC8481"/>
    </row>
    <row r="8482" spans="11:29" x14ac:dyDescent="0.45">
      <c r="K8482"/>
      <c r="S8482"/>
      <c r="T8482"/>
      <c r="U8482"/>
      <c r="V8482"/>
      <c r="W8482"/>
      <c r="X8482"/>
      <c r="Y8482"/>
      <c r="Z8482"/>
      <c r="AA8482"/>
      <c r="AB8482"/>
      <c r="AC8482"/>
    </row>
    <row r="8483" spans="11:29" x14ac:dyDescent="0.45">
      <c r="K8483"/>
      <c r="S8483"/>
      <c r="T8483"/>
      <c r="U8483"/>
      <c r="V8483"/>
      <c r="W8483"/>
      <c r="X8483"/>
      <c r="Y8483"/>
      <c r="Z8483"/>
      <c r="AA8483"/>
      <c r="AB8483"/>
      <c r="AC8483"/>
    </row>
    <row r="8484" spans="11:29" x14ac:dyDescent="0.45">
      <c r="K8484"/>
      <c r="S8484"/>
      <c r="T8484"/>
      <c r="U8484"/>
      <c r="V8484"/>
      <c r="W8484"/>
      <c r="X8484"/>
      <c r="Y8484"/>
      <c r="Z8484"/>
      <c r="AA8484"/>
      <c r="AB8484"/>
      <c r="AC8484"/>
    </row>
    <row r="8485" spans="11:29" x14ac:dyDescent="0.45">
      <c r="K8485"/>
      <c r="S8485"/>
      <c r="T8485"/>
      <c r="U8485"/>
      <c r="V8485"/>
      <c r="W8485"/>
      <c r="X8485"/>
      <c r="Y8485"/>
      <c r="Z8485"/>
      <c r="AA8485"/>
      <c r="AB8485"/>
      <c r="AC8485"/>
    </row>
    <row r="8486" spans="11:29" x14ac:dyDescent="0.45">
      <c r="K8486"/>
      <c r="S8486"/>
      <c r="T8486"/>
      <c r="U8486"/>
      <c r="V8486"/>
      <c r="W8486"/>
      <c r="X8486"/>
      <c r="Y8486"/>
      <c r="Z8486"/>
      <c r="AA8486"/>
      <c r="AB8486"/>
      <c r="AC8486"/>
    </row>
    <row r="8487" spans="11:29" x14ac:dyDescent="0.45">
      <c r="K8487"/>
      <c r="S8487"/>
      <c r="T8487"/>
      <c r="U8487"/>
      <c r="V8487"/>
      <c r="W8487"/>
      <c r="X8487"/>
      <c r="Y8487"/>
      <c r="Z8487"/>
      <c r="AA8487"/>
      <c r="AB8487"/>
      <c r="AC8487"/>
    </row>
    <row r="8488" spans="11:29" x14ac:dyDescent="0.45">
      <c r="K8488"/>
      <c r="S8488"/>
      <c r="T8488"/>
      <c r="U8488"/>
      <c r="V8488"/>
      <c r="W8488"/>
      <c r="X8488"/>
      <c r="Y8488"/>
      <c r="Z8488"/>
      <c r="AA8488"/>
      <c r="AB8488"/>
      <c r="AC8488"/>
    </row>
    <row r="8489" spans="11:29" x14ac:dyDescent="0.45">
      <c r="K8489"/>
      <c r="S8489"/>
      <c r="T8489"/>
      <c r="U8489"/>
      <c r="V8489"/>
      <c r="W8489"/>
      <c r="X8489"/>
      <c r="Y8489"/>
      <c r="Z8489"/>
      <c r="AA8489"/>
      <c r="AB8489"/>
      <c r="AC8489"/>
    </row>
    <row r="8490" spans="11:29" x14ac:dyDescent="0.45">
      <c r="K8490"/>
      <c r="S8490"/>
      <c r="T8490"/>
      <c r="U8490"/>
      <c r="V8490"/>
      <c r="W8490"/>
      <c r="X8490"/>
      <c r="Y8490"/>
      <c r="Z8490"/>
      <c r="AA8490"/>
      <c r="AB8490"/>
      <c r="AC8490"/>
    </row>
    <row r="8491" spans="11:29" x14ac:dyDescent="0.45">
      <c r="K8491"/>
      <c r="S8491"/>
      <c r="T8491"/>
      <c r="U8491"/>
      <c r="V8491"/>
      <c r="W8491"/>
      <c r="X8491"/>
      <c r="Y8491"/>
      <c r="Z8491"/>
      <c r="AA8491"/>
      <c r="AB8491"/>
      <c r="AC8491"/>
    </row>
    <row r="8492" spans="11:29" x14ac:dyDescent="0.45">
      <c r="K8492"/>
      <c r="S8492"/>
      <c r="T8492"/>
      <c r="U8492"/>
      <c r="V8492"/>
      <c r="W8492"/>
      <c r="X8492"/>
      <c r="Y8492"/>
      <c r="Z8492"/>
      <c r="AA8492"/>
      <c r="AB8492"/>
      <c r="AC8492"/>
    </row>
    <row r="8493" spans="11:29" x14ac:dyDescent="0.45">
      <c r="K8493"/>
      <c r="S8493"/>
      <c r="T8493"/>
      <c r="U8493"/>
      <c r="V8493"/>
      <c r="W8493"/>
      <c r="X8493"/>
      <c r="Y8493"/>
      <c r="Z8493"/>
      <c r="AA8493"/>
      <c r="AB8493"/>
      <c r="AC8493"/>
    </row>
    <row r="8494" spans="11:29" x14ac:dyDescent="0.45">
      <c r="K8494"/>
      <c r="S8494"/>
      <c r="T8494"/>
      <c r="U8494"/>
      <c r="V8494"/>
      <c r="W8494"/>
      <c r="X8494"/>
      <c r="Y8494"/>
      <c r="Z8494"/>
      <c r="AA8494"/>
      <c r="AB8494"/>
      <c r="AC8494"/>
    </row>
    <row r="8495" spans="11:29" x14ac:dyDescent="0.45">
      <c r="K8495"/>
      <c r="S8495"/>
      <c r="T8495"/>
      <c r="U8495"/>
      <c r="V8495"/>
      <c r="W8495"/>
      <c r="X8495"/>
      <c r="Y8495"/>
      <c r="Z8495"/>
      <c r="AA8495"/>
      <c r="AB8495"/>
      <c r="AC8495"/>
    </row>
    <row r="8496" spans="11:29" x14ac:dyDescent="0.45">
      <c r="K8496"/>
      <c r="S8496"/>
      <c r="T8496"/>
      <c r="U8496"/>
      <c r="V8496"/>
      <c r="W8496"/>
      <c r="X8496"/>
      <c r="Y8496"/>
      <c r="Z8496"/>
      <c r="AA8496"/>
      <c r="AB8496"/>
      <c r="AC8496"/>
    </row>
    <row r="8497" spans="11:29" x14ac:dyDescent="0.45">
      <c r="K8497"/>
      <c r="S8497"/>
      <c r="T8497"/>
      <c r="U8497"/>
      <c r="V8497"/>
      <c r="W8497"/>
      <c r="X8497"/>
      <c r="Y8497"/>
      <c r="Z8497"/>
      <c r="AA8497"/>
      <c r="AB8497"/>
      <c r="AC8497"/>
    </row>
    <row r="8498" spans="11:29" x14ac:dyDescent="0.45">
      <c r="K8498"/>
      <c r="S8498"/>
      <c r="T8498"/>
      <c r="U8498"/>
      <c r="V8498"/>
      <c r="W8498"/>
      <c r="X8498"/>
      <c r="Y8498"/>
      <c r="Z8498"/>
      <c r="AA8498"/>
      <c r="AB8498"/>
      <c r="AC8498"/>
    </row>
    <row r="8499" spans="11:29" x14ac:dyDescent="0.45">
      <c r="K8499"/>
      <c r="S8499"/>
      <c r="T8499"/>
      <c r="U8499"/>
      <c r="V8499"/>
      <c r="W8499"/>
      <c r="X8499"/>
      <c r="Y8499"/>
      <c r="Z8499"/>
      <c r="AA8499"/>
      <c r="AB8499"/>
      <c r="AC8499"/>
    </row>
    <row r="8500" spans="11:29" x14ac:dyDescent="0.45">
      <c r="K8500"/>
      <c r="S8500"/>
      <c r="T8500"/>
      <c r="U8500"/>
      <c r="V8500"/>
      <c r="W8500"/>
      <c r="X8500"/>
      <c r="Y8500"/>
      <c r="Z8500"/>
      <c r="AA8500"/>
      <c r="AB8500"/>
      <c r="AC8500"/>
    </row>
    <row r="8501" spans="11:29" x14ac:dyDescent="0.45">
      <c r="K8501"/>
      <c r="S8501"/>
      <c r="T8501"/>
      <c r="U8501"/>
      <c r="V8501"/>
      <c r="W8501"/>
      <c r="X8501"/>
      <c r="Y8501"/>
      <c r="Z8501"/>
      <c r="AA8501"/>
      <c r="AB8501"/>
      <c r="AC8501"/>
    </row>
    <row r="8502" spans="11:29" x14ac:dyDescent="0.45">
      <c r="K8502"/>
      <c r="S8502"/>
      <c r="T8502"/>
      <c r="U8502"/>
      <c r="V8502"/>
      <c r="W8502"/>
      <c r="X8502"/>
      <c r="Y8502"/>
      <c r="Z8502"/>
      <c r="AA8502"/>
      <c r="AB8502"/>
      <c r="AC8502"/>
    </row>
    <row r="8503" spans="11:29" x14ac:dyDescent="0.45">
      <c r="K8503"/>
      <c r="S8503"/>
      <c r="T8503"/>
      <c r="U8503"/>
      <c r="V8503"/>
      <c r="W8503"/>
      <c r="X8503"/>
      <c r="Y8503"/>
      <c r="Z8503"/>
      <c r="AA8503"/>
      <c r="AB8503"/>
      <c r="AC8503"/>
    </row>
    <row r="8504" spans="11:29" x14ac:dyDescent="0.45">
      <c r="K8504"/>
      <c r="S8504"/>
      <c r="T8504"/>
      <c r="U8504"/>
      <c r="V8504"/>
      <c r="W8504"/>
      <c r="X8504"/>
      <c r="Y8504"/>
      <c r="Z8504"/>
      <c r="AA8504"/>
      <c r="AB8504"/>
      <c r="AC8504"/>
    </row>
    <row r="8505" spans="11:29" x14ac:dyDescent="0.45">
      <c r="K8505"/>
      <c r="S8505"/>
      <c r="T8505"/>
      <c r="U8505"/>
      <c r="V8505"/>
      <c r="W8505"/>
      <c r="X8505"/>
      <c r="Y8505"/>
      <c r="Z8505"/>
      <c r="AA8505"/>
      <c r="AB8505"/>
      <c r="AC8505"/>
    </row>
    <row r="8506" spans="11:29" x14ac:dyDescent="0.45">
      <c r="K8506"/>
      <c r="S8506"/>
      <c r="T8506"/>
      <c r="U8506"/>
      <c r="V8506"/>
      <c r="W8506"/>
      <c r="X8506"/>
      <c r="Y8506"/>
      <c r="Z8506"/>
      <c r="AA8506"/>
      <c r="AB8506"/>
      <c r="AC8506"/>
    </row>
    <row r="8507" spans="11:29" x14ac:dyDescent="0.45">
      <c r="K8507"/>
      <c r="S8507"/>
      <c r="T8507"/>
      <c r="U8507"/>
      <c r="V8507"/>
      <c r="W8507"/>
      <c r="X8507"/>
      <c r="Y8507"/>
      <c r="Z8507"/>
      <c r="AA8507"/>
      <c r="AB8507"/>
      <c r="AC8507"/>
    </row>
    <row r="8508" spans="11:29" x14ac:dyDescent="0.45">
      <c r="K8508"/>
      <c r="S8508"/>
      <c r="T8508"/>
      <c r="U8508"/>
      <c r="V8508"/>
      <c r="W8508"/>
      <c r="X8508"/>
      <c r="Y8508"/>
      <c r="Z8508"/>
      <c r="AA8508"/>
      <c r="AB8508"/>
      <c r="AC8508"/>
    </row>
    <row r="8509" spans="11:29" x14ac:dyDescent="0.45">
      <c r="K8509"/>
      <c r="S8509"/>
      <c r="T8509"/>
      <c r="U8509"/>
      <c r="V8509"/>
      <c r="W8509"/>
      <c r="X8509"/>
      <c r="Y8509"/>
      <c r="Z8509"/>
      <c r="AA8509"/>
      <c r="AB8509"/>
      <c r="AC8509"/>
    </row>
    <row r="8510" spans="11:29" x14ac:dyDescent="0.45">
      <c r="K8510"/>
      <c r="S8510"/>
      <c r="T8510"/>
      <c r="U8510"/>
      <c r="V8510"/>
      <c r="W8510"/>
      <c r="X8510"/>
      <c r="Y8510"/>
      <c r="Z8510"/>
      <c r="AA8510"/>
      <c r="AB8510"/>
      <c r="AC8510"/>
    </row>
    <row r="8511" spans="11:29" x14ac:dyDescent="0.45">
      <c r="K8511"/>
      <c r="S8511"/>
      <c r="T8511"/>
      <c r="U8511"/>
      <c r="V8511"/>
      <c r="W8511"/>
      <c r="X8511"/>
      <c r="Y8511"/>
      <c r="Z8511"/>
      <c r="AA8511"/>
      <c r="AB8511"/>
      <c r="AC8511"/>
    </row>
    <row r="8512" spans="11:29" x14ac:dyDescent="0.45">
      <c r="K8512"/>
      <c r="S8512"/>
      <c r="T8512"/>
      <c r="U8512"/>
      <c r="V8512"/>
      <c r="W8512"/>
      <c r="X8512"/>
      <c r="Y8512"/>
      <c r="Z8512"/>
      <c r="AA8512"/>
      <c r="AB8512"/>
      <c r="AC8512"/>
    </row>
    <row r="8513" spans="11:29" x14ac:dyDescent="0.45">
      <c r="K8513"/>
      <c r="S8513"/>
      <c r="T8513"/>
      <c r="U8513"/>
      <c r="V8513"/>
      <c r="W8513"/>
      <c r="X8513"/>
      <c r="Y8513"/>
      <c r="Z8513"/>
      <c r="AA8513"/>
      <c r="AB8513"/>
      <c r="AC8513"/>
    </row>
    <row r="8514" spans="11:29" x14ac:dyDescent="0.45">
      <c r="K8514"/>
      <c r="S8514"/>
      <c r="T8514"/>
      <c r="U8514"/>
      <c r="V8514"/>
      <c r="W8514"/>
      <c r="X8514"/>
      <c r="Y8514"/>
      <c r="Z8514"/>
      <c r="AA8514"/>
      <c r="AB8514"/>
      <c r="AC8514"/>
    </row>
    <row r="8515" spans="11:29" x14ac:dyDescent="0.45">
      <c r="K8515"/>
      <c r="S8515"/>
      <c r="T8515"/>
      <c r="U8515"/>
      <c r="V8515"/>
      <c r="W8515"/>
      <c r="X8515"/>
      <c r="Y8515"/>
      <c r="Z8515"/>
      <c r="AA8515"/>
      <c r="AB8515"/>
      <c r="AC8515"/>
    </row>
    <row r="8516" spans="11:29" x14ac:dyDescent="0.45">
      <c r="K8516"/>
      <c r="S8516"/>
      <c r="T8516"/>
      <c r="U8516"/>
      <c r="V8516"/>
      <c r="W8516"/>
      <c r="X8516"/>
      <c r="Y8516"/>
      <c r="Z8516"/>
      <c r="AA8516"/>
      <c r="AB8516"/>
      <c r="AC8516"/>
    </row>
    <row r="8517" spans="11:29" x14ac:dyDescent="0.45">
      <c r="K8517"/>
      <c r="S8517"/>
      <c r="T8517"/>
      <c r="U8517"/>
      <c r="V8517"/>
      <c r="W8517"/>
      <c r="X8517"/>
      <c r="Y8517"/>
      <c r="Z8517"/>
      <c r="AA8517"/>
      <c r="AB8517"/>
      <c r="AC8517"/>
    </row>
    <row r="8518" spans="11:29" x14ac:dyDescent="0.45">
      <c r="K8518"/>
      <c r="S8518"/>
      <c r="T8518"/>
      <c r="U8518"/>
      <c r="V8518"/>
      <c r="W8518"/>
      <c r="X8518"/>
      <c r="Y8518"/>
      <c r="Z8518"/>
      <c r="AA8518"/>
      <c r="AB8518"/>
      <c r="AC8518"/>
    </row>
    <row r="8519" spans="11:29" x14ac:dyDescent="0.45">
      <c r="K8519"/>
      <c r="S8519"/>
      <c r="T8519"/>
      <c r="U8519"/>
      <c r="V8519"/>
      <c r="W8519"/>
      <c r="X8519"/>
      <c r="Y8519"/>
      <c r="Z8519"/>
      <c r="AA8519"/>
      <c r="AB8519"/>
      <c r="AC8519"/>
    </row>
    <row r="8520" spans="11:29" x14ac:dyDescent="0.45">
      <c r="K8520"/>
      <c r="S8520"/>
      <c r="T8520"/>
      <c r="U8520"/>
      <c r="V8520"/>
      <c r="W8520"/>
      <c r="X8520"/>
      <c r="Y8520"/>
      <c r="Z8520"/>
      <c r="AA8520"/>
      <c r="AB8520"/>
      <c r="AC8520"/>
    </row>
    <row r="8521" spans="11:29" x14ac:dyDescent="0.45">
      <c r="K8521"/>
      <c r="S8521"/>
      <c r="T8521"/>
      <c r="U8521"/>
      <c r="V8521"/>
      <c r="W8521"/>
      <c r="X8521"/>
      <c r="Y8521"/>
      <c r="Z8521"/>
      <c r="AA8521"/>
      <c r="AB8521"/>
      <c r="AC8521"/>
    </row>
    <row r="8522" spans="11:29" x14ac:dyDescent="0.45">
      <c r="K8522"/>
      <c r="S8522"/>
      <c r="T8522"/>
      <c r="U8522"/>
      <c r="V8522"/>
      <c r="W8522"/>
      <c r="X8522"/>
      <c r="Y8522"/>
      <c r="Z8522"/>
      <c r="AA8522"/>
      <c r="AB8522"/>
      <c r="AC8522"/>
    </row>
    <row r="8523" spans="11:29" x14ac:dyDescent="0.45">
      <c r="K8523"/>
      <c r="S8523"/>
      <c r="T8523"/>
      <c r="U8523"/>
      <c r="V8523"/>
      <c r="W8523"/>
      <c r="X8523"/>
      <c r="Y8523"/>
      <c r="Z8523"/>
      <c r="AA8523"/>
      <c r="AB8523"/>
      <c r="AC8523"/>
    </row>
    <row r="8524" spans="11:29" x14ac:dyDescent="0.45">
      <c r="K8524"/>
      <c r="S8524"/>
      <c r="T8524"/>
      <c r="U8524"/>
      <c r="V8524"/>
      <c r="W8524"/>
      <c r="X8524"/>
      <c r="Y8524"/>
      <c r="Z8524"/>
      <c r="AA8524"/>
      <c r="AB8524"/>
      <c r="AC8524"/>
    </row>
    <row r="8525" spans="11:29" x14ac:dyDescent="0.45">
      <c r="K8525"/>
      <c r="S8525"/>
      <c r="T8525"/>
      <c r="U8525"/>
      <c r="V8525"/>
      <c r="W8525"/>
      <c r="X8525"/>
      <c r="Y8525"/>
      <c r="Z8525"/>
      <c r="AA8525"/>
      <c r="AB8525"/>
      <c r="AC8525"/>
    </row>
    <row r="8526" spans="11:29" x14ac:dyDescent="0.45">
      <c r="K8526"/>
      <c r="S8526"/>
      <c r="T8526"/>
      <c r="U8526"/>
      <c r="V8526"/>
      <c r="W8526"/>
      <c r="X8526"/>
      <c r="Y8526"/>
      <c r="Z8526"/>
      <c r="AA8526"/>
      <c r="AB8526"/>
      <c r="AC8526"/>
    </row>
    <row r="8527" spans="11:29" x14ac:dyDescent="0.45">
      <c r="K8527"/>
      <c r="S8527"/>
      <c r="T8527"/>
      <c r="U8527"/>
      <c r="V8527"/>
      <c r="W8527"/>
      <c r="X8527"/>
      <c r="Y8527"/>
      <c r="Z8527"/>
      <c r="AA8527"/>
      <c r="AB8527"/>
      <c r="AC8527"/>
    </row>
    <row r="8528" spans="11:29" x14ac:dyDescent="0.45">
      <c r="K8528"/>
      <c r="S8528"/>
      <c r="T8528"/>
      <c r="U8528"/>
      <c r="V8528"/>
      <c r="W8528"/>
      <c r="X8528"/>
      <c r="Y8528"/>
      <c r="Z8528"/>
      <c r="AA8528"/>
      <c r="AB8528"/>
      <c r="AC8528"/>
    </row>
    <row r="8529" spans="11:29" x14ac:dyDescent="0.45">
      <c r="K8529"/>
      <c r="S8529"/>
      <c r="T8529"/>
      <c r="U8529"/>
      <c r="V8529"/>
      <c r="W8529"/>
      <c r="X8529"/>
      <c r="Y8529"/>
      <c r="Z8529"/>
      <c r="AA8529"/>
      <c r="AB8529"/>
      <c r="AC8529"/>
    </row>
    <row r="8530" spans="11:29" x14ac:dyDescent="0.45">
      <c r="K8530"/>
      <c r="S8530"/>
      <c r="T8530"/>
      <c r="U8530"/>
      <c r="V8530"/>
      <c r="W8530"/>
      <c r="X8530"/>
      <c r="Y8530"/>
      <c r="Z8530"/>
      <c r="AA8530"/>
      <c r="AB8530"/>
      <c r="AC8530"/>
    </row>
    <row r="8531" spans="11:29" x14ac:dyDescent="0.45">
      <c r="K8531"/>
      <c r="S8531"/>
      <c r="T8531"/>
      <c r="U8531"/>
      <c r="V8531"/>
      <c r="W8531"/>
      <c r="X8531"/>
      <c r="Y8531"/>
      <c r="Z8531"/>
      <c r="AA8531"/>
      <c r="AB8531"/>
      <c r="AC8531"/>
    </row>
    <row r="8532" spans="11:29" x14ac:dyDescent="0.45">
      <c r="K8532"/>
      <c r="S8532"/>
      <c r="T8532"/>
      <c r="U8532"/>
      <c r="V8532"/>
      <c r="W8532"/>
      <c r="X8532"/>
      <c r="Y8532"/>
      <c r="Z8532"/>
      <c r="AA8532"/>
      <c r="AB8532"/>
      <c r="AC8532"/>
    </row>
    <row r="8533" spans="11:29" x14ac:dyDescent="0.45">
      <c r="K8533"/>
      <c r="S8533"/>
      <c r="T8533"/>
      <c r="U8533"/>
      <c r="V8533"/>
      <c r="W8533"/>
      <c r="X8533"/>
      <c r="Y8533"/>
      <c r="Z8533"/>
      <c r="AA8533"/>
      <c r="AB8533"/>
      <c r="AC8533"/>
    </row>
    <row r="8534" spans="11:29" x14ac:dyDescent="0.45">
      <c r="K8534"/>
      <c r="S8534"/>
      <c r="T8534"/>
      <c r="U8534"/>
      <c r="V8534"/>
      <c r="W8534"/>
      <c r="X8534"/>
      <c r="Y8534"/>
      <c r="Z8534"/>
      <c r="AA8534"/>
      <c r="AB8534"/>
      <c r="AC8534"/>
    </row>
    <row r="8535" spans="11:29" x14ac:dyDescent="0.45">
      <c r="K8535"/>
      <c r="S8535"/>
      <c r="T8535"/>
      <c r="U8535"/>
      <c r="V8535"/>
      <c r="W8535"/>
      <c r="X8535"/>
      <c r="Y8535"/>
      <c r="Z8535"/>
      <c r="AA8535"/>
      <c r="AB8535"/>
      <c r="AC8535"/>
    </row>
    <row r="8536" spans="11:29" x14ac:dyDescent="0.45">
      <c r="K8536"/>
      <c r="S8536"/>
      <c r="T8536"/>
      <c r="U8536"/>
      <c r="V8536"/>
      <c r="W8536"/>
      <c r="X8536"/>
      <c r="Y8536"/>
      <c r="Z8536"/>
      <c r="AA8536"/>
      <c r="AB8536"/>
      <c r="AC8536"/>
    </row>
    <row r="8537" spans="11:29" x14ac:dyDescent="0.45">
      <c r="K8537"/>
      <c r="S8537"/>
      <c r="T8537"/>
      <c r="U8537"/>
      <c r="V8537"/>
      <c r="W8537"/>
      <c r="X8537"/>
      <c r="Y8537"/>
      <c r="Z8537"/>
      <c r="AA8537"/>
      <c r="AB8537"/>
      <c r="AC8537"/>
    </row>
    <row r="8538" spans="11:29" x14ac:dyDescent="0.45">
      <c r="K8538"/>
      <c r="S8538"/>
      <c r="T8538"/>
      <c r="U8538"/>
      <c r="V8538"/>
      <c r="W8538"/>
      <c r="X8538"/>
      <c r="Y8538"/>
      <c r="Z8538"/>
      <c r="AA8538"/>
      <c r="AB8538"/>
      <c r="AC8538"/>
    </row>
    <row r="8539" spans="11:29" x14ac:dyDescent="0.45">
      <c r="K8539"/>
      <c r="S8539"/>
      <c r="T8539"/>
      <c r="U8539"/>
      <c r="V8539"/>
      <c r="W8539"/>
      <c r="X8539"/>
      <c r="Y8539"/>
      <c r="Z8539"/>
      <c r="AA8539"/>
      <c r="AB8539"/>
      <c r="AC8539"/>
    </row>
    <row r="8540" spans="11:29" x14ac:dyDescent="0.45">
      <c r="K8540"/>
      <c r="S8540"/>
      <c r="T8540"/>
      <c r="U8540"/>
      <c r="V8540"/>
      <c r="W8540"/>
      <c r="X8540"/>
      <c r="Y8540"/>
      <c r="Z8540"/>
      <c r="AA8540"/>
      <c r="AB8540"/>
      <c r="AC8540"/>
    </row>
    <row r="8541" spans="11:29" x14ac:dyDescent="0.45">
      <c r="K8541"/>
      <c r="S8541"/>
      <c r="T8541"/>
      <c r="U8541"/>
      <c r="V8541"/>
      <c r="W8541"/>
      <c r="X8541"/>
      <c r="Y8541"/>
      <c r="Z8541"/>
      <c r="AA8541"/>
      <c r="AB8541"/>
      <c r="AC8541"/>
    </row>
    <row r="8542" spans="11:29" x14ac:dyDescent="0.45">
      <c r="K8542"/>
      <c r="S8542"/>
      <c r="T8542"/>
      <c r="U8542"/>
      <c r="V8542"/>
      <c r="W8542"/>
      <c r="X8542"/>
      <c r="Y8542"/>
      <c r="Z8542"/>
      <c r="AA8542"/>
      <c r="AB8542"/>
      <c r="AC8542"/>
    </row>
    <row r="8543" spans="11:29" x14ac:dyDescent="0.45">
      <c r="K8543"/>
      <c r="S8543"/>
      <c r="T8543"/>
      <c r="U8543"/>
      <c r="V8543"/>
      <c r="W8543"/>
      <c r="X8543"/>
      <c r="Y8543"/>
      <c r="Z8543"/>
      <c r="AA8543"/>
      <c r="AB8543"/>
      <c r="AC8543"/>
    </row>
    <row r="8544" spans="11:29" x14ac:dyDescent="0.45">
      <c r="K8544"/>
      <c r="S8544"/>
      <c r="T8544"/>
      <c r="U8544"/>
      <c r="V8544"/>
      <c r="W8544"/>
      <c r="X8544"/>
      <c r="Y8544"/>
      <c r="Z8544"/>
      <c r="AA8544"/>
      <c r="AB8544"/>
      <c r="AC8544"/>
    </row>
    <row r="8545" spans="11:29" x14ac:dyDescent="0.45">
      <c r="K8545"/>
      <c r="S8545"/>
      <c r="T8545"/>
      <c r="U8545"/>
      <c r="V8545"/>
      <c r="W8545"/>
      <c r="X8545"/>
      <c r="Y8545"/>
      <c r="Z8545"/>
      <c r="AA8545"/>
      <c r="AB8545"/>
      <c r="AC8545"/>
    </row>
    <row r="8546" spans="11:29" x14ac:dyDescent="0.45">
      <c r="K8546"/>
      <c r="S8546"/>
      <c r="T8546"/>
      <c r="U8546"/>
      <c r="V8546"/>
      <c r="W8546"/>
      <c r="X8546"/>
      <c r="Y8546"/>
      <c r="Z8546"/>
      <c r="AA8546"/>
      <c r="AB8546"/>
      <c r="AC8546"/>
    </row>
    <row r="8547" spans="11:29" x14ac:dyDescent="0.45">
      <c r="K8547"/>
      <c r="S8547"/>
      <c r="T8547"/>
      <c r="U8547"/>
      <c r="V8547"/>
      <c r="W8547"/>
      <c r="X8547"/>
      <c r="Y8547"/>
      <c r="Z8547"/>
      <c r="AA8547"/>
      <c r="AB8547"/>
      <c r="AC8547"/>
    </row>
    <row r="8548" spans="11:29" x14ac:dyDescent="0.45">
      <c r="K8548"/>
      <c r="S8548"/>
      <c r="T8548"/>
      <c r="U8548"/>
      <c r="V8548"/>
      <c r="W8548"/>
      <c r="X8548"/>
      <c r="Y8548"/>
      <c r="Z8548"/>
      <c r="AA8548"/>
      <c r="AB8548"/>
      <c r="AC8548"/>
    </row>
    <row r="8549" spans="11:29" x14ac:dyDescent="0.45">
      <c r="K8549"/>
      <c r="S8549"/>
      <c r="T8549"/>
      <c r="U8549"/>
      <c r="V8549"/>
      <c r="W8549"/>
      <c r="X8549"/>
      <c r="Y8549"/>
      <c r="Z8549"/>
      <c r="AA8549"/>
      <c r="AB8549"/>
      <c r="AC8549"/>
    </row>
    <row r="8550" spans="11:29" x14ac:dyDescent="0.45">
      <c r="K8550"/>
      <c r="S8550"/>
      <c r="T8550"/>
      <c r="U8550"/>
      <c r="V8550"/>
      <c r="W8550"/>
      <c r="X8550"/>
      <c r="Y8550"/>
      <c r="Z8550"/>
      <c r="AA8550"/>
      <c r="AB8550"/>
      <c r="AC8550"/>
    </row>
    <row r="8551" spans="11:29" x14ac:dyDescent="0.45">
      <c r="K8551"/>
      <c r="S8551"/>
      <c r="T8551"/>
      <c r="U8551"/>
      <c r="V8551"/>
      <c r="W8551"/>
      <c r="X8551"/>
      <c r="Y8551"/>
      <c r="Z8551"/>
      <c r="AA8551"/>
      <c r="AB8551"/>
      <c r="AC8551"/>
    </row>
    <row r="8552" spans="11:29" x14ac:dyDescent="0.45">
      <c r="K8552"/>
      <c r="S8552"/>
      <c r="T8552"/>
      <c r="U8552"/>
      <c r="V8552"/>
      <c r="W8552"/>
      <c r="X8552"/>
      <c r="Y8552"/>
      <c r="Z8552"/>
      <c r="AA8552"/>
      <c r="AB8552"/>
      <c r="AC8552"/>
    </row>
    <row r="8553" spans="11:29" x14ac:dyDescent="0.45">
      <c r="K8553"/>
      <c r="S8553"/>
      <c r="T8553"/>
      <c r="U8553"/>
      <c r="V8553"/>
      <c r="W8553"/>
      <c r="X8553"/>
      <c r="Y8553"/>
      <c r="Z8553"/>
      <c r="AA8553"/>
      <c r="AB8553"/>
      <c r="AC8553"/>
    </row>
    <row r="8554" spans="11:29" x14ac:dyDescent="0.45">
      <c r="K8554"/>
      <c r="S8554"/>
      <c r="T8554"/>
      <c r="U8554"/>
      <c r="V8554"/>
      <c r="W8554"/>
      <c r="X8554"/>
      <c r="Y8554"/>
      <c r="Z8554"/>
      <c r="AA8554"/>
      <c r="AB8554"/>
      <c r="AC8554"/>
    </row>
    <row r="8555" spans="11:29" x14ac:dyDescent="0.45">
      <c r="K8555"/>
      <c r="S8555"/>
      <c r="T8555"/>
      <c r="U8555"/>
      <c r="V8555"/>
      <c r="W8555"/>
      <c r="X8555"/>
      <c r="Y8555"/>
      <c r="Z8555"/>
      <c r="AA8555"/>
      <c r="AB8555"/>
      <c r="AC8555"/>
    </row>
    <row r="8556" spans="11:29" x14ac:dyDescent="0.45">
      <c r="K8556"/>
      <c r="S8556"/>
      <c r="T8556"/>
      <c r="U8556"/>
      <c r="V8556"/>
      <c r="W8556"/>
      <c r="X8556"/>
      <c r="Y8556"/>
      <c r="Z8556"/>
      <c r="AA8556"/>
      <c r="AB8556"/>
      <c r="AC8556"/>
    </row>
    <row r="8557" spans="11:29" x14ac:dyDescent="0.45">
      <c r="K8557"/>
      <c r="S8557"/>
      <c r="T8557"/>
      <c r="U8557"/>
      <c r="V8557"/>
      <c r="W8557"/>
      <c r="X8557"/>
      <c r="Y8557"/>
      <c r="Z8557"/>
      <c r="AA8557"/>
      <c r="AB8557"/>
      <c r="AC8557"/>
    </row>
    <row r="8558" spans="11:29" x14ac:dyDescent="0.45">
      <c r="K8558"/>
      <c r="S8558"/>
      <c r="T8558"/>
      <c r="U8558"/>
      <c r="V8558"/>
      <c r="W8558"/>
      <c r="X8558"/>
      <c r="Y8558"/>
      <c r="Z8558"/>
      <c r="AA8558"/>
      <c r="AB8558"/>
      <c r="AC8558"/>
    </row>
    <row r="8559" spans="11:29" x14ac:dyDescent="0.45">
      <c r="K8559"/>
      <c r="S8559"/>
      <c r="T8559"/>
      <c r="U8559"/>
      <c r="V8559"/>
      <c r="W8559"/>
      <c r="X8559"/>
      <c r="Y8559"/>
      <c r="Z8559"/>
      <c r="AA8559"/>
      <c r="AB8559"/>
      <c r="AC8559"/>
    </row>
    <row r="8560" spans="11:29" x14ac:dyDescent="0.45">
      <c r="K8560"/>
      <c r="S8560"/>
      <c r="T8560"/>
      <c r="U8560"/>
      <c r="V8560"/>
      <c r="W8560"/>
      <c r="X8560"/>
      <c r="Y8560"/>
      <c r="Z8560"/>
      <c r="AA8560"/>
      <c r="AB8560"/>
      <c r="AC8560"/>
    </row>
    <row r="8561" spans="11:29" x14ac:dyDescent="0.45">
      <c r="K8561"/>
      <c r="S8561"/>
      <c r="T8561"/>
      <c r="U8561"/>
      <c r="V8561"/>
      <c r="W8561"/>
      <c r="X8561"/>
      <c r="Y8561"/>
      <c r="Z8561"/>
      <c r="AA8561"/>
      <c r="AB8561"/>
      <c r="AC8561"/>
    </row>
    <row r="8562" spans="11:29" x14ac:dyDescent="0.45">
      <c r="K8562"/>
      <c r="S8562"/>
      <c r="T8562"/>
      <c r="U8562"/>
      <c r="V8562"/>
      <c r="W8562"/>
      <c r="X8562"/>
      <c r="Y8562"/>
      <c r="Z8562"/>
      <c r="AA8562"/>
      <c r="AB8562"/>
      <c r="AC8562"/>
    </row>
    <row r="8563" spans="11:29" x14ac:dyDescent="0.45">
      <c r="K8563"/>
      <c r="S8563"/>
      <c r="T8563"/>
      <c r="U8563"/>
      <c r="V8563"/>
      <c r="W8563"/>
      <c r="X8563"/>
      <c r="Y8563"/>
      <c r="Z8563"/>
      <c r="AA8563"/>
      <c r="AB8563"/>
      <c r="AC8563"/>
    </row>
    <row r="8564" spans="11:29" x14ac:dyDescent="0.45">
      <c r="K8564"/>
      <c r="S8564"/>
      <c r="T8564"/>
      <c r="U8564"/>
      <c r="V8564"/>
      <c r="W8564"/>
      <c r="X8564"/>
      <c r="Y8564"/>
      <c r="Z8564"/>
      <c r="AA8564"/>
      <c r="AB8564"/>
      <c r="AC8564"/>
    </row>
    <row r="8565" spans="11:29" x14ac:dyDescent="0.45">
      <c r="K8565"/>
      <c r="S8565"/>
      <c r="T8565"/>
      <c r="U8565"/>
      <c r="V8565"/>
      <c r="W8565"/>
      <c r="X8565"/>
      <c r="Y8565"/>
      <c r="Z8565"/>
      <c r="AA8565"/>
      <c r="AB8565"/>
      <c r="AC8565"/>
    </row>
    <row r="8566" spans="11:29" x14ac:dyDescent="0.45">
      <c r="K8566"/>
      <c r="S8566"/>
      <c r="T8566"/>
      <c r="U8566"/>
      <c r="V8566"/>
      <c r="W8566"/>
      <c r="X8566"/>
      <c r="Y8566"/>
      <c r="Z8566"/>
      <c r="AA8566"/>
      <c r="AB8566"/>
      <c r="AC8566"/>
    </row>
    <row r="8567" spans="11:29" x14ac:dyDescent="0.45">
      <c r="K8567"/>
      <c r="S8567"/>
      <c r="T8567"/>
      <c r="U8567"/>
      <c r="V8567"/>
      <c r="W8567"/>
      <c r="X8567"/>
      <c r="Y8567"/>
      <c r="Z8567"/>
      <c r="AA8567"/>
      <c r="AB8567"/>
      <c r="AC8567"/>
    </row>
    <row r="8568" spans="11:29" x14ac:dyDescent="0.45">
      <c r="K8568"/>
      <c r="S8568"/>
      <c r="T8568"/>
      <c r="U8568"/>
      <c r="V8568"/>
      <c r="W8568"/>
      <c r="X8568"/>
      <c r="Y8568"/>
      <c r="Z8568"/>
      <c r="AA8568"/>
      <c r="AB8568"/>
      <c r="AC8568"/>
    </row>
    <row r="8569" spans="11:29" x14ac:dyDescent="0.45">
      <c r="K8569"/>
      <c r="S8569"/>
      <c r="T8569"/>
      <c r="U8569"/>
      <c r="V8569"/>
      <c r="W8569"/>
      <c r="X8569"/>
      <c r="Y8569"/>
      <c r="Z8569"/>
      <c r="AA8569"/>
      <c r="AB8569"/>
      <c r="AC8569"/>
    </row>
    <row r="8570" spans="11:29" x14ac:dyDescent="0.45">
      <c r="K8570"/>
      <c r="S8570"/>
      <c r="T8570"/>
      <c r="U8570"/>
      <c r="V8570"/>
      <c r="W8570"/>
      <c r="X8570"/>
      <c r="Y8570"/>
      <c r="Z8570"/>
      <c r="AA8570"/>
      <c r="AB8570"/>
      <c r="AC8570"/>
    </row>
    <row r="8571" spans="11:29" x14ac:dyDescent="0.45">
      <c r="K8571"/>
      <c r="S8571"/>
      <c r="T8571"/>
      <c r="U8571"/>
      <c r="V8571"/>
      <c r="W8571"/>
      <c r="X8571"/>
      <c r="Y8571"/>
      <c r="Z8571"/>
      <c r="AA8571"/>
      <c r="AB8571"/>
      <c r="AC8571"/>
    </row>
    <row r="8572" spans="11:29" x14ac:dyDescent="0.45">
      <c r="K8572"/>
      <c r="S8572"/>
      <c r="T8572"/>
      <c r="U8572"/>
      <c r="V8572"/>
      <c r="W8572"/>
      <c r="X8572"/>
      <c r="Y8572"/>
      <c r="Z8572"/>
      <c r="AA8572"/>
      <c r="AB8572"/>
      <c r="AC8572"/>
    </row>
    <row r="8573" spans="11:29" x14ac:dyDescent="0.45">
      <c r="K8573"/>
      <c r="S8573"/>
      <c r="T8573"/>
      <c r="U8573"/>
      <c r="V8573"/>
      <c r="W8573"/>
      <c r="X8573"/>
      <c r="Y8573"/>
      <c r="Z8573"/>
      <c r="AA8573"/>
      <c r="AB8573"/>
      <c r="AC8573"/>
    </row>
    <row r="8574" spans="11:29" x14ac:dyDescent="0.45">
      <c r="K8574"/>
      <c r="S8574"/>
      <c r="T8574"/>
      <c r="U8574"/>
      <c r="V8574"/>
      <c r="W8574"/>
      <c r="X8574"/>
      <c r="Y8574"/>
      <c r="Z8574"/>
      <c r="AA8574"/>
      <c r="AB8574"/>
      <c r="AC8574"/>
    </row>
    <row r="8575" spans="11:29" x14ac:dyDescent="0.45">
      <c r="K8575"/>
      <c r="S8575"/>
      <c r="T8575"/>
      <c r="U8575"/>
      <c r="V8575"/>
      <c r="W8575"/>
      <c r="X8575"/>
      <c r="Y8575"/>
      <c r="Z8575"/>
      <c r="AA8575"/>
      <c r="AB8575"/>
      <c r="AC8575"/>
    </row>
    <row r="8576" spans="11:29" x14ac:dyDescent="0.45">
      <c r="K8576"/>
      <c r="S8576"/>
      <c r="T8576"/>
      <c r="U8576"/>
      <c r="V8576"/>
      <c r="W8576"/>
      <c r="X8576"/>
      <c r="Y8576"/>
      <c r="Z8576"/>
      <c r="AA8576"/>
      <c r="AB8576"/>
      <c r="AC8576"/>
    </row>
    <row r="8577" spans="11:29" x14ac:dyDescent="0.45">
      <c r="K8577"/>
      <c r="S8577"/>
      <c r="T8577"/>
      <c r="U8577"/>
      <c r="V8577"/>
      <c r="W8577"/>
      <c r="X8577"/>
      <c r="Y8577"/>
      <c r="Z8577"/>
      <c r="AA8577"/>
      <c r="AB8577"/>
      <c r="AC8577"/>
    </row>
    <row r="8578" spans="11:29" x14ac:dyDescent="0.45">
      <c r="K8578"/>
      <c r="S8578"/>
      <c r="T8578"/>
      <c r="U8578"/>
      <c r="V8578"/>
      <c r="W8578"/>
      <c r="X8578"/>
      <c r="Y8578"/>
      <c r="Z8578"/>
      <c r="AA8578"/>
      <c r="AB8578"/>
      <c r="AC8578"/>
    </row>
    <row r="8579" spans="11:29" x14ac:dyDescent="0.45">
      <c r="K8579"/>
      <c r="S8579"/>
      <c r="T8579"/>
      <c r="U8579"/>
      <c r="V8579"/>
      <c r="W8579"/>
      <c r="X8579"/>
      <c r="Y8579"/>
      <c r="Z8579"/>
      <c r="AA8579"/>
      <c r="AB8579"/>
      <c r="AC8579"/>
    </row>
    <row r="8580" spans="11:29" x14ac:dyDescent="0.45">
      <c r="K8580"/>
      <c r="S8580"/>
      <c r="T8580"/>
      <c r="U8580"/>
      <c r="V8580"/>
      <c r="W8580"/>
      <c r="X8580"/>
      <c r="Y8580"/>
      <c r="Z8580"/>
      <c r="AA8580"/>
      <c r="AB8580"/>
      <c r="AC8580"/>
    </row>
    <row r="8581" spans="11:29" x14ac:dyDescent="0.45">
      <c r="K8581"/>
      <c r="S8581"/>
      <c r="T8581"/>
      <c r="U8581"/>
      <c r="V8581"/>
      <c r="W8581"/>
      <c r="X8581"/>
      <c r="Y8581"/>
      <c r="Z8581"/>
      <c r="AA8581"/>
      <c r="AB8581"/>
      <c r="AC8581"/>
    </row>
    <row r="8582" spans="11:29" x14ac:dyDescent="0.45">
      <c r="K8582"/>
      <c r="S8582"/>
      <c r="T8582"/>
      <c r="U8582"/>
      <c r="V8582"/>
      <c r="W8582"/>
      <c r="X8582"/>
      <c r="Y8582"/>
      <c r="Z8582"/>
      <c r="AA8582"/>
      <c r="AB8582"/>
      <c r="AC8582"/>
    </row>
    <row r="8583" spans="11:29" x14ac:dyDescent="0.45">
      <c r="K8583"/>
      <c r="S8583"/>
      <c r="T8583"/>
      <c r="U8583"/>
      <c r="V8583"/>
      <c r="W8583"/>
      <c r="X8583"/>
      <c r="Y8583"/>
      <c r="Z8583"/>
      <c r="AA8583"/>
      <c r="AB8583"/>
      <c r="AC8583"/>
    </row>
    <row r="8584" spans="11:29" x14ac:dyDescent="0.45">
      <c r="K8584"/>
      <c r="S8584"/>
      <c r="T8584"/>
      <c r="U8584"/>
      <c r="V8584"/>
      <c r="W8584"/>
      <c r="X8584"/>
      <c r="Y8584"/>
      <c r="Z8584"/>
      <c r="AA8584"/>
      <c r="AB8584"/>
      <c r="AC8584"/>
    </row>
    <row r="8585" spans="11:29" x14ac:dyDescent="0.45">
      <c r="K8585"/>
      <c r="S8585"/>
      <c r="T8585"/>
      <c r="U8585"/>
      <c r="V8585"/>
      <c r="W8585"/>
      <c r="X8585"/>
      <c r="Y8585"/>
      <c r="Z8585"/>
      <c r="AA8585"/>
      <c r="AB8585"/>
      <c r="AC8585"/>
    </row>
    <row r="8586" spans="11:29" x14ac:dyDescent="0.45">
      <c r="K8586"/>
      <c r="S8586"/>
      <c r="T8586"/>
      <c r="U8586"/>
      <c r="V8586"/>
      <c r="W8586"/>
      <c r="X8586"/>
      <c r="Y8586"/>
      <c r="Z8586"/>
      <c r="AA8586"/>
      <c r="AB8586"/>
      <c r="AC8586"/>
    </row>
    <row r="8587" spans="11:29" x14ac:dyDescent="0.45">
      <c r="K8587"/>
      <c r="S8587"/>
      <c r="T8587"/>
      <c r="U8587"/>
      <c r="V8587"/>
      <c r="W8587"/>
      <c r="X8587"/>
      <c r="Y8587"/>
      <c r="Z8587"/>
      <c r="AA8587"/>
      <c r="AB8587"/>
      <c r="AC8587"/>
    </row>
    <row r="8588" spans="11:29" x14ac:dyDescent="0.45">
      <c r="K8588"/>
      <c r="S8588"/>
      <c r="T8588"/>
      <c r="U8588"/>
      <c r="V8588"/>
      <c r="W8588"/>
      <c r="X8588"/>
      <c r="Y8588"/>
      <c r="Z8588"/>
      <c r="AA8588"/>
      <c r="AB8588"/>
      <c r="AC8588"/>
    </row>
    <row r="8589" spans="11:29" x14ac:dyDescent="0.45">
      <c r="K8589"/>
      <c r="S8589"/>
      <c r="T8589"/>
      <c r="U8589"/>
      <c r="V8589"/>
      <c r="W8589"/>
      <c r="X8589"/>
      <c r="Y8589"/>
      <c r="Z8589"/>
      <c r="AA8589"/>
      <c r="AB8589"/>
      <c r="AC8589"/>
    </row>
    <row r="8590" spans="11:29" x14ac:dyDescent="0.45">
      <c r="K8590"/>
      <c r="S8590"/>
      <c r="T8590"/>
      <c r="U8590"/>
      <c r="V8590"/>
      <c r="W8590"/>
      <c r="X8590"/>
      <c r="Y8590"/>
      <c r="Z8590"/>
      <c r="AA8590"/>
      <c r="AB8590"/>
      <c r="AC8590"/>
    </row>
    <row r="8591" spans="11:29" x14ac:dyDescent="0.45">
      <c r="K8591"/>
      <c r="S8591"/>
      <c r="T8591"/>
      <c r="U8591"/>
      <c r="V8591"/>
      <c r="W8591"/>
      <c r="X8591"/>
      <c r="Y8591"/>
      <c r="Z8591"/>
      <c r="AA8591"/>
      <c r="AB8591"/>
      <c r="AC8591"/>
    </row>
    <row r="8592" spans="11:29" x14ac:dyDescent="0.45">
      <c r="K8592"/>
      <c r="S8592"/>
      <c r="T8592"/>
      <c r="U8592"/>
      <c r="V8592"/>
      <c r="W8592"/>
      <c r="X8592"/>
      <c r="Y8592"/>
      <c r="Z8592"/>
      <c r="AA8592"/>
      <c r="AB8592"/>
      <c r="AC8592"/>
    </row>
    <row r="8593" spans="11:29" x14ac:dyDescent="0.45">
      <c r="K8593"/>
      <c r="S8593"/>
      <c r="T8593"/>
      <c r="U8593"/>
      <c r="V8593"/>
      <c r="W8593"/>
      <c r="X8593"/>
      <c r="Y8593"/>
      <c r="Z8593"/>
      <c r="AA8593"/>
      <c r="AB8593"/>
      <c r="AC8593"/>
    </row>
    <row r="8594" spans="11:29" x14ac:dyDescent="0.45">
      <c r="K8594"/>
      <c r="S8594"/>
      <c r="T8594"/>
      <c r="U8594"/>
      <c r="V8594"/>
      <c r="W8594"/>
      <c r="X8594"/>
      <c r="Y8594"/>
      <c r="Z8594"/>
      <c r="AA8594"/>
      <c r="AB8594"/>
      <c r="AC8594"/>
    </row>
    <row r="8595" spans="11:29" x14ac:dyDescent="0.45">
      <c r="K8595"/>
      <c r="S8595"/>
      <c r="T8595"/>
      <c r="U8595"/>
      <c r="V8595"/>
      <c r="W8595"/>
      <c r="X8595"/>
      <c r="Y8595"/>
      <c r="Z8595"/>
      <c r="AA8595"/>
      <c r="AB8595"/>
      <c r="AC8595"/>
    </row>
    <row r="8596" spans="11:29" x14ac:dyDescent="0.45">
      <c r="K8596"/>
      <c r="S8596"/>
      <c r="T8596"/>
      <c r="U8596"/>
      <c r="V8596"/>
      <c r="W8596"/>
      <c r="X8596"/>
      <c r="Y8596"/>
      <c r="Z8596"/>
      <c r="AA8596"/>
      <c r="AB8596"/>
      <c r="AC8596"/>
    </row>
    <row r="8597" spans="11:29" x14ac:dyDescent="0.45">
      <c r="K8597"/>
      <c r="S8597"/>
      <c r="T8597"/>
      <c r="U8597"/>
      <c r="V8597"/>
      <c r="W8597"/>
      <c r="X8597"/>
      <c r="Y8597"/>
      <c r="Z8597"/>
      <c r="AA8597"/>
      <c r="AB8597"/>
      <c r="AC8597"/>
    </row>
    <row r="8598" spans="11:29" x14ac:dyDescent="0.45">
      <c r="K8598"/>
      <c r="S8598"/>
      <c r="T8598"/>
      <c r="U8598"/>
      <c r="V8598"/>
      <c r="W8598"/>
      <c r="X8598"/>
      <c r="Y8598"/>
      <c r="Z8598"/>
      <c r="AA8598"/>
      <c r="AB8598"/>
      <c r="AC8598"/>
    </row>
    <row r="8599" spans="11:29" x14ac:dyDescent="0.45">
      <c r="K8599"/>
      <c r="S8599"/>
      <c r="T8599"/>
      <c r="U8599"/>
      <c r="V8599"/>
      <c r="W8599"/>
      <c r="X8599"/>
      <c r="Y8599"/>
      <c r="Z8599"/>
      <c r="AA8599"/>
      <c r="AB8599"/>
      <c r="AC8599"/>
    </row>
    <row r="8600" spans="11:29" x14ac:dyDescent="0.45">
      <c r="K8600"/>
      <c r="S8600"/>
      <c r="T8600"/>
      <c r="U8600"/>
      <c r="V8600"/>
      <c r="W8600"/>
      <c r="X8600"/>
      <c r="Y8600"/>
      <c r="Z8600"/>
      <c r="AA8600"/>
      <c r="AB8600"/>
      <c r="AC8600"/>
    </row>
    <row r="8601" spans="11:29" x14ac:dyDescent="0.45">
      <c r="K8601"/>
      <c r="S8601"/>
      <c r="T8601"/>
      <c r="U8601"/>
      <c r="V8601"/>
      <c r="W8601"/>
      <c r="X8601"/>
      <c r="Y8601"/>
      <c r="Z8601"/>
      <c r="AA8601"/>
      <c r="AB8601"/>
      <c r="AC8601"/>
    </row>
    <row r="8602" spans="11:29" x14ac:dyDescent="0.45">
      <c r="K8602"/>
      <c r="S8602"/>
      <c r="T8602"/>
      <c r="U8602"/>
      <c r="V8602"/>
      <c r="W8602"/>
      <c r="X8602"/>
      <c r="Y8602"/>
      <c r="Z8602"/>
      <c r="AA8602"/>
      <c r="AB8602"/>
      <c r="AC8602"/>
    </row>
    <row r="8603" spans="11:29" x14ac:dyDescent="0.45">
      <c r="K8603"/>
      <c r="S8603"/>
      <c r="T8603"/>
      <c r="U8603"/>
      <c r="V8603"/>
      <c r="W8603"/>
      <c r="X8603"/>
      <c r="Y8603"/>
      <c r="Z8603"/>
      <c r="AA8603"/>
      <c r="AB8603"/>
      <c r="AC8603"/>
    </row>
    <row r="8604" spans="11:29" x14ac:dyDescent="0.45">
      <c r="K8604"/>
      <c r="S8604"/>
      <c r="T8604"/>
      <c r="U8604"/>
      <c r="V8604"/>
      <c r="W8604"/>
      <c r="X8604"/>
      <c r="Y8604"/>
      <c r="Z8604"/>
      <c r="AA8604"/>
      <c r="AB8604"/>
      <c r="AC8604"/>
    </row>
    <row r="8605" spans="11:29" x14ac:dyDescent="0.45">
      <c r="K8605"/>
      <c r="S8605"/>
      <c r="T8605"/>
      <c r="U8605"/>
      <c r="V8605"/>
      <c r="W8605"/>
      <c r="X8605"/>
      <c r="Y8605"/>
      <c r="Z8605"/>
      <c r="AA8605"/>
      <c r="AB8605"/>
      <c r="AC8605"/>
    </row>
    <row r="8606" spans="11:29" x14ac:dyDescent="0.45">
      <c r="K8606"/>
      <c r="S8606"/>
      <c r="T8606"/>
      <c r="U8606"/>
      <c r="V8606"/>
      <c r="W8606"/>
      <c r="X8606"/>
      <c r="Y8606"/>
      <c r="Z8606"/>
      <c r="AA8606"/>
      <c r="AB8606"/>
      <c r="AC8606"/>
    </row>
    <row r="8607" spans="11:29" x14ac:dyDescent="0.45">
      <c r="K8607"/>
      <c r="S8607"/>
      <c r="T8607"/>
      <c r="U8607"/>
      <c r="V8607"/>
      <c r="W8607"/>
      <c r="X8607"/>
      <c r="Y8607"/>
      <c r="Z8607"/>
      <c r="AA8607"/>
      <c r="AB8607"/>
      <c r="AC8607"/>
    </row>
    <row r="8608" spans="11:29" x14ac:dyDescent="0.45">
      <c r="K8608"/>
      <c r="S8608"/>
      <c r="T8608"/>
      <c r="U8608"/>
      <c r="V8608"/>
      <c r="W8608"/>
      <c r="X8608"/>
      <c r="Y8608"/>
      <c r="Z8608"/>
      <c r="AA8608"/>
      <c r="AB8608"/>
      <c r="AC8608"/>
    </row>
    <row r="8609" spans="11:29" x14ac:dyDescent="0.45">
      <c r="K8609"/>
      <c r="S8609"/>
      <c r="T8609"/>
      <c r="U8609"/>
      <c r="V8609"/>
      <c r="W8609"/>
      <c r="X8609"/>
      <c r="Y8609"/>
      <c r="Z8609"/>
      <c r="AA8609"/>
      <c r="AB8609"/>
      <c r="AC8609"/>
    </row>
    <row r="8610" spans="11:29" x14ac:dyDescent="0.45">
      <c r="K8610"/>
      <c r="S8610"/>
      <c r="T8610"/>
      <c r="U8610"/>
      <c r="V8610"/>
      <c r="W8610"/>
      <c r="X8610"/>
      <c r="Y8610"/>
      <c r="Z8610"/>
      <c r="AA8610"/>
      <c r="AB8610"/>
      <c r="AC8610"/>
    </row>
    <row r="8611" spans="11:29" x14ac:dyDescent="0.45">
      <c r="K8611"/>
      <c r="S8611"/>
      <c r="T8611"/>
      <c r="U8611"/>
      <c r="V8611"/>
      <c r="W8611"/>
      <c r="X8611"/>
      <c r="Y8611"/>
      <c r="Z8611"/>
      <c r="AA8611"/>
      <c r="AB8611"/>
      <c r="AC8611"/>
    </row>
    <row r="8612" spans="11:29" x14ac:dyDescent="0.45">
      <c r="K8612"/>
      <c r="S8612"/>
      <c r="T8612"/>
      <c r="U8612"/>
      <c r="V8612"/>
      <c r="W8612"/>
      <c r="X8612"/>
      <c r="Y8612"/>
      <c r="Z8612"/>
      <c r="AA8612"/>
      <c r="AB8612"/>
      <c r="AC8612"/>
    </row>
    <row r="8613" spans="11:29" x14ac:dyDescent="0.45">
      <c r="K8613"/>
      <c r="S8613"/>
      <c r="T8613"/>
      <c r="U8613"/>
      <c r="V8613"/>
      <c r="W8613"/>
      <c r="X8613"/>
      <c r="Y8613"/>
      <c r="Z8613"/>
      <c r="AA8613"/>
      <c r="AB8613"/>
      <c r="AC8613"/>
    </row>
    <row r="8614" spans="11:29" x14ac:dyDescent="0.45">
      <c r="K8614"/>
      <c r="S8614"/>
      <c r="T8614"/>
      <c r="U8614"/>
      <c r="V8614"/>
      <c r="W8614"/>
      <c r="X8614"/>
      <c r="Y8614"/>
      <c r="Z8614"/>
      <c r="AA8614"/>
      <c r="AB8614"/>
      <c r="AC8614"/>
    </row>
    <row r="8615" spans="11:29" x14ac:dyDescent="0.45">
      <c r="K8615"/>
      <c r="S8615"/>
      <c r="T8615"/>
      <c r="U8615"/>
      <c r="V8615"/>
      <c r="W8615"/>
      <c r="X8615"/>
      <c r="Y8615"/>
      <c r="Z8615"/>
      <c r="AA8615"/>
      <c r="AB8615"/>
      <c r="AC8615"/>
    </row>
    <row r="8616" spans="11:29" x14ac:dyDescent="0.45">
      <c r="K8616"/>
      <c r="S8616"/>
      <c r="T8616"/>
      <c r="U8616"/>
      <c r="V8616"/>
      <c r="W8616"/>
      <c r="X8616"/>
      <c r="Y8616"/>
      <c r="Z8616"/>
      <c r="AA8616"/>
      <c r="AB8616"/>
      <c r="AC8616"/>
    </row>
    <row r="8617" spans="11:29" x14ac:dyDescent="0.45">
      <c r="K8617"/>
      <c r="S8617"/>
      <c r="T8617"/>
      <c r="U8617"/>
      <c r="V8617"/>
      <c r="W8617"/>
      <c r="X8617"/>
      <c r="Y8617"/>
      <c r="Z8617"/>
      <c r="AA8617"/>
      <c r="AB8617"/>
      <c r="AC8617"/>
    </row>
    <row r="8618" spans="11:29" x14ac:dyDescent="0.45">
      <c r="K8618"/>
      <c r="S8618"/>
      <c r="T8618"/>
      <c r="U8618"/>
      <c r="V8618"/>
      <c r="W8618"/>
      <c r="X8618"/>
      <c r="Y8618"/>
      <c r="Z8618"/>
      <c r="AA8618"/>
      <c r="AB8618"/>
      <c r="AC8618"/>
    </row>
    <row r="8619" spans="11:29" x14ac:dyDescent="0.45">
      <c r="K8619"/>
      <c r="S8619"/>
      <c r="T8619"/>
      <c r="U8619"/>
      <c r="V8619"/>
      <c r="W8619"/>
      <c r="X8619"/>
      <c r="Y8619"/>
      <c r="Z8619"/>
      <c r="AA8619"/>
      <c r="AB8619"/>
      <c r="AC8619"/>
    </row>
    <row r="8620" spans="11:29" x14ac:dyDescent="0.45">
      <c r="K8620"/>
      <c r="S8620"/>
      <c r="T8620"/>
      <c r="U8620"/>
      <c r="V8620"/>
      <c r="W8620"/>
      <c r="X8620"/>
      <c r="Y8620"/>
      <c r="Z8620"/>
      <c r="AA8620"/>
      <c r="AB8620"/>
      <c r="AC8620"/>
    </row>
    <row r="8621" spans="11:29" x14ac:dyDescent="0.45">
      <c r="K8621"/>
      <c r="S8621"/>
      <c r="T8621"/>
      <c r="U8621"/>
      <c r="V8621"/>
      <c r="W8621"/>
      <c r="X8621"/>
      <c r="Y8621"/>
      <c r="Z8621"/>
      <c r="AA8621"/>
      <c r="AB8621"/>
      <c r="AC8621"/>
    </row>
    <row r="8622" spans="11:29" x14ac:dyDescent="0.45">
      <c r="K8622"/>
      <c r="S8622"/>
      <c r="T8622"/>
      <c r="U8622"/>
      <c r="V8622"/>
      <c r="W8622"/>
      <c r="X8622"/>
      <c r="Y8622"/>
      <c r="Z8622"/>
      <c r="AA8622"/>
      <c r="AB8622"/>
      <c r="AC8622"/>
    </row>
    <row r="8623" spans="11:29" x14ac:dyDescent="0.45">
      <c r="K8623"/>
      <c r="S8623"/>
      <c r="T8623"/>
      <c r="U8623"/>
      <c r="V8623"/>
      <c r="W8623"/>
      <c r="X8623"/>
      <c r="Y8623"/>
      <c r="Z8623"/>
      <c r="AA8623"/>
      <c r="AB8623"/>
      <c r="AC8623"/>
    </row>
    <row r="8624" spans="11:29" x14ac:dyDescent="0.45">
      <c r="K8624"/>
      <c r="S8624"/>
      <c r="T8624"/>
      <c r="U8624"/>
      <c r="V8624"/>
      <c r="W8624"/>
      <c r="X8624"/>
      <c r="Y8624"/>
      <c r="Z8624"/>
      <c r="AA8624"/>
      <c r="AB8624"/>
      <c r="AC8624"/>
    </row>
    <row r="8625" spans="11:29" x14ac:dyDescent="0.45">
      <c r="K8625"/>
      <c r="S8625"/>
      <c r="T8625"/>
      <c r="U8625"/>
      <c r="V8625"/>
      <c r="W8625"/>
      <c r="X8625"/>
      <c r="Y8625"/>
      <c r="Z8625"/>
      <c r="AA8625"/>
      <c r="AB8625"/>
      <c r="AC8625"/>
    </row>
    <row r="8626" spans="11:29" x14ac:dyDescent="0.45">
      <c r="K8626"/>
      <c r="S8626"/>
      <c r="T8626"/>
      <c r="U8626"/>
      <c r="V8626"/>
      <c r="W8626"/>
      <c r="X8626"/>
      <c r="Y8626"/>
      <c r="Z8626"/>
      <c r="AA8626"/>
      <c r="AB8626"/>
      <c r="AC8626"/>
    </row>
    <row r="8627" spans="11:29" x14ac:dyDescent="0.45">
      <c r="K8627"/>
      <c r="S8627"/>
      <c r="T8627"/>
      <c r="U8627"/>
      <c r="V8627"/>
      <c r="W8627"/>
      <c r="X8627"/>
      <c r="Y8627"/>
      <c r="Z8627"/>
      <c r="AA8627"/>
      <c r="AB8627"/>
      <c r="AC8627"/>
    </row>
    <row r="8628" spans="11:29" x14ac:dyDescent="0.45">
      <c r="K8628"/>
      <c r="S8628"/>
      <c r="T8628"/>
      <c r="U8628"/>
      <c r="V8628"/>
      <c r="W8628"/>
      <c r="X8628"/>
      <c r="Y8628"/>
      <c r="Z8628"/>
      <c r="AA8628"/>
      <c r="AB8628"/>
      <c r="AC8628"/>
    </row>
    <row r="8629" spans="11:29" x14ac:dyDescent="0.45">
      <c r="K8629"/>
      <c r="S8629"/>
      <c r="T8629"/>
      <c r="U8629"/>
      <c r="V8629"/>
      <c r="W8629"/>
      <c r="X8629"/>
      <c r="Y8629"/>
      <c r="Z8629"/>
      <c r="AA8629"/>
      <c r="AB8629"/>
      <c r="AC8629"/>
    </row>
    <row r="8630" spans="11:29" x14ac:dyDescent="0.45">
      <c r="K8630"/>
      <c r="S8630"/>
      <c r="T8630"/>
      <c r="U8630"/>
      <c r="V8630"/>
      <c r="W8630"/>
      <c r="X8630"/>
      <c r="Y8630"/>
      <c r="Z8630"/>
      <c r="AA8630"/>
      <c r="AB8630"/>
      <c r="AC8630"/>
    </row>
    <row r="8631" spans="11:29" x14ac:dyDescent="0.45">
      <c r="K8631"/>
      <c r="S8631"/>
      <c r="T8631"/>
      <c r="U8631"/>
      <c r="V8631"/>
      <c r="W8631"/>
      <c r="X8631"/>
      <c r="Y8631"/>
      <c r="Z8631"/>
      <c r="AA8631"/>
      <c r="AB8631"/>
      <c r="AC8631"/>
    </row>
    <row r="8632" spans="11:29" x14ac:dyDescent="0.45">
      <c r="K8632"/>
      <c r="S8632"/>
      <c r="T8632"/>
      <c r="U8632"/>
      <c r="V8632"/>
      <c r="W8632"/>
      <c r="X8632"/>
      <c r="Y8632"/>
      <c r="Z8632"/>
      <c r="AA8632"/>
      <c r="AB8632"/>
      <c r="AC8632"/>
    </row>
    <row r="8633" spans="11:29" x14ac:dyDescent="0.45">
      <c r="K8633"/>
      <c r="S8633"/>
      <c r="T8633"/>
      <c r="U8633"/>
      <c r="V8633"/>
      <c r="W8633"/>
      <c r="X8633"/>
      <c r="Y8633"/>
      <c r="Z8633"/>
      <c r="AA8633"/>
      <c r="AB8633"/>
      <c r="AC8633"/>
    </row>
    <row r="8634" spans="11:29" x14ac:dyDescent="0.45">
      <c r="K8634"/>
      <c r="S8634"/>
      <c r="T8634"/>
      <c r="U8634"/>
      <c r="V8634"/>
      <c r="W8634"/>
      <c r="X8634"/>
      <c r="Y8634"/>
      <c r="Z8634"/>
      <c r="AA8634"/>
      <c r="AB8634"/>
      <c r="AC8634"/>
    </row>
    <row r="8635" spans="11:29" x14ac:dyDescent="0.45">
      <c r="K8635"/>
      <c r="S8635"/>
      <c r="T8635"/>
      <c r="U8635"/>
      <c r="V8635"/>
      <c r="W8635"/>
      <c r="X8635"/>
      <c r="Y8635"/>
      <c r="Z8635"/>
      <c r="AA8635"/>
      <c r="AB8635"/>
      <c r="AC8635"/>
    </row>
    <row r="8636" spans="11:29" x14ac:dyDescent="0.45">
      <c r="K8636"/>
      <c r="S8636"/>
      <c r="T8636"/>
      <c r="U8636"/>
      <c r="V8636"/>
      <c r="W8636"/>
      <c r="X8636"/>
      <c r="Y8636"/>
      <c r="Z8636"/>
      <c r="AA8636"/>
      <c r="AB8636"/>
      <c r="AC8636"/>
    </row>
    <row r="8637" spans="11:29" x14ac:dyDescent="0.45">
      <c r="K8637"/>
      <c r="S8637"/>
      <c r="T8637"/>
      <c r="U8637"/>
      <c r="V8637"/>
      <c r="W8637"/>
      <c r="X8637"/>
      <c r="Y8637"/>
      <c r="Z8637"/>
      <c r="AA8637"/>
      <c r="AB8637"/>
      <c r="AC8637"/>
    </row>
    <row r="8638" spans="11:29" x14ac:dyDescent="0.45">
      <c r="K8638"/>
      <c r="S8638"/>
      <c r="T8638"/>
      <c r="U8638"/>
      <c r="V8638"/>
      <c r="W8638"/>
      <c r="X8638"/>
      <c r="Y8638"/>
      <c r="Z8638"/>
      <c r="AA8638"/>
      <c r="AB8638"/>
      <c r="AC8638"/>
    </row>
    <row r="8639" spans="11:29" x14ac:dyDescent="0.45">
      <c r="K8639"/>
      <c r="S8639"/>
      <c r="T8639"/>
      <c r="U8639"/>
      <c r="V8639"/>
      <c r="W8639"/>
      <c r="X8639"/>
      <c r="Y8639"/>
      <c r="Z8639"/>
      <c r="AA8639"/>
      <c r="AB8639"/>
      <c r="AC8639"/>
    </row>
    <row r="8640" spans="11:29" x14ac:dyDescent="0.45">
      <c r="K8640"/>
      <c r="S8640"/>
      <c r="T8640"/>
      <c r="U8640"/>
      <c r="V8640"/>
      <c r="W8640"/>
      <c r="X8640"/>
      <c r="Y8640"/>
      <c r="Z8640"/>
      <c r="AA8640"/>
      <c r="AB8640"/>
      <c r="AC8640"/>
    </row>
    <row r="8641" spans="11:29" x14ac:dyDescent="0.45">
      <c r="K8641"/>
      <c r="S8641"/>
      <c r="T8641"/>
      <c r="U8641"/>
      <c r="V8641"/>
      <c r="W8641"/>
      <c r="X8641"/>
      <c r="Y8641"/>
      <c r="Z8641"/>
      <c r="AA8641"/>
      <c r="AB8641"/>
      <c r="AC8641"/>
    </row>
    <row r="8642" spans="11:29" x14ac:dyDescent="0.45">
      <c r="K8642"/>
      <c r="S8642"/>
      <c r="T8642"/>
      <c r="U8642"/>
      <c r="V8642"/>
      <c r="W8642"/>
      <c r="X8642"/>
      <c r="Y8642"/>
      <c r="Z8642"/>
      <c r="AA8642"/>
      <c r="AB8642"/>
      <c r="AC8642"/>
    </row>
    <row r="8643" spans="11:29" x14ac:dyDescent="0.45">
      <c r="K8643"/>
      <c r="S8643"/>
      <c r="T8643"/>
      <c r="U8643"/>
      <c r="V8643"/>
      <c r="W8643"/>
      <c r="X8643"/>
      <c r="Y8643"/>
      <c r="Z8643"/>
      <c r="AA8643"/>
      <c r="AB8643"/>
      <c r="AC8643"/>
    </row>
    <row r="8644" spans="11:29" x14ac:dyDescent="0.45">
      <c r="K8644"/>
      <c r="S8644"/>
      <c r="T8644"/>
      <c r="U8644"/>
      <c r="V8644"/>
      <c r="W8644"/>
      <c r="X8644"/>
      <c r="Y8644"/>
      <c r="Z8644"/>
      <c r="AA8644"/>
      <c r="AB8644"/>
      <c r="AC8644"/>
    </row>
    <row r="8645" spans="11:29" x14ac:dyDescent="0.45">
      <c r="K8645"/>
      <c r="S8645"/>
      <c r="T8645"/>
      <c r="U8645"/>
      <c r="V8645"/>
      <c r="W8645"/>
      <c r="X8645"/>
      <c r="Y8645"/>
      <c r="Z8645"/>
      <c r="AA8645"/>
      <c r="AB8645"/>
      <c r="AC8645"/>
    </row>
    <row r="8646" spans="11:29" x14ac:dyDescent="0.45">
      <c r="K8646"/>
      <c r="S8646"/>
      <c r="T8646"/>
      <c r="U8646"/>
      <c r="V8646"/>
      <c r="W8646"/>
      <c r="X8646"/>
      <c r="Y8646"/>
      <c r="Z8646"/>
      <c r="AA8646"/>
      <c r="AB8646"/>
      <c r="AC8646"/>
    </row>
    <row r="8647" spans="11:29" x14ac:dyDescent="0.45">
      <c r="K8647"/>
      <c r="S8647"/>
      <c r="T8647"/>
      <c r="U8647"/>
      <c r="V8647"/>
      <c r="W8647"/>
      <c r="X8647"/>
      <c r="Y8647"/>
      <c r="Z8647"/>
      <c r="AA8647"/>
      <c r="AB8647"/>
      <c r="AC8647"/>
    </row>
    <row r="8648" spans="11:29" x14ac:dyDescent="0.45">
      <c r="K8648"/>
      <c r="S8648"/>
      <c r="T8648"/>
      <c r="U8648"/>
      <c r="V8648"/>
      <c r="W8648"/>
      <c r="X8648"/>
      <c r="Y8648"/>
      <c r="Z8648"/>
      <c r="AA8648"/>
      <c r="AB8648"/>
      <c r="AC8648"/>
    </row>
    <row r="8649" spans="11:29" x14ac:dyDescent="0.45">
      <c r="K8649"/>
      <c r="S8649"/>
      <c r="T8649"/>
      <c r="U8649"/>
      <c r="V8649"/>
      <c r="W8649"/>
      <c r="X8649"/>
      <c r="Y8649"/>
      <c r="Z8649"/>
      <c r="AA8649"/>
      <c r="AB8649"/>
      <c r="AC8649"/>
    </row>
    <row r="8650" spans="11:29" x14ac:dyDescent="0.45">
      <c r="K8650"/>
      <c r="S8650"/>
      <c r="T8650"/>
      <c r="U8650"/>
      <c r="V8650"/>
      <c r="W8650"/>
      <c r="X8650"/>
      <c r="Y8650"/>
      <c r="Z8650"/>
      <c r="AA8650"/>
      <c r="AB8650"/>
      <c r="AC8650"/>
    </row>
    <row r="8651" spans="11:29" x14ac:dyDescent="0.45">
      <c r="K8651"/>
      <c r="S8651"/>
      <c r="T8651"/>
      <c r="U8651"/>
      <c r="V8651"/>
      <c r="W8651"/>
      <c r="X8651"/>
      <c r="Y8651"/>
      <c r="Z8651"/>
      <c r="AA8651"/>
      <c r="AB8651"/>
      <c r="AC8651"/>
    </row>
    <row r="8652" spans="11:29" x14ac:dyDescent="0.45">
      <c r="K8652"/>
      <c r="S8652"/>
      <c r="T8652"/>
      <c r="U8652"/>
      <c r="V8652"/>
      <c r="W8652"/>
      <c r="X8652"/>
      <c r="Y8652"/>
      <c r="Z8652"/>
      <c r="AA8652"/>
      <c r="AB8652"/>
      <c r="AC8652"/>
    </row>
    <row r="8653" spans="11:29" x14ac:dyDescent="0.45">
      <c r="K8653"/>
      <c r="S8653"/>
      <c r="T8653"/>
      <c r="U8653"/>
      <c r="V8653"/>
      <c r="W8653"/>
      <c r="X8653"/>
      <c r="Y8653"/>
      <c r="Z8653"/>
      <c r="AA8653"/>
      <c r="AB8653"/>
      <c r="AC8653"/>
    </row>
    <row r="8654" spans="11:29" x14ac:dyDescent="0.45">
      <c r="K8654"/>
      <c r="S8654"/>
      <c r="T8654"/>
      <c r="U8654"/>
      <c r="V8654"/>
      <c r="W8654"/>
      <c r="X8654"/>
      <c r="Y8654"/>
      <c r="Z8654"/>
      <c r="AA8654"/>
      <c r="AB8654"/>
      <c r="AC8654"/>
    </row>
    <row r="8655" spans="11:29" x14ac:dyDescent="0.45">
      <c r="K8655"/>
      <c r="S8655"/>
      <c r="T8655"/>
      <c r="U8655"/>
      <c r="V8655"/>
      <c r="W8655"/>
      <c r="X8655"/>
      <c r="Y8655"/>
      <c r="Z8655"/>
      <c r="AA8655"/>
      <c r="AB8655"/>
      <c r="AC8655"/>
    </row>
    <row r="8656" spans="11:29" x14ac:dyDescent="0.45">
      <c r="K8656"/>
      <c r="S8656"/>
      <c r="T8656"/>
      <c r="U8656"/>
      <c r="V8656"/>
      <c r="W8656"/>
      <c r="X8656"/>
      <c r="Y8656"/>
      <c r="Z8656"/>
      <c r="AA8656"/>
      <c r="AB8656"/>
      <c r="AC8656"/>
    </row>
    <row r="8657" spans="11:29" x14ac:dyDescent="0.45">
      <c r="K8657"/>
      <c r="S8657"/>
      <c r="T8657"/>
      <c r="U8657"/>
      <c r="V8657"/>
      <c r="W8657"/>
      <c r="X8657"/>
      <c r="Y8657"/>
      <c r="Z8657"/>
      <c r="AA8657"/>
      <c r="AB8657"/>
      <c r="AC8657"/>
    </row>
    <row r="8658" spans="11:29" x14ac:dyDescent="0.45">
      <c r="K8658"/>
      <c r="S8658"/>
      <c r="T8658"/>
      <c r="U8658"/>
      <c r="V8658"/>
      <c r="W8658"/>
      <c r="X8658"/>
      <c r="Y8658"/>
      <c r="Z8658"/>
      <c r="AA8658"/>
      <c r="AB8658"/>
      <c r="AC8658"/>
    </row>
    <row r="8659" spans="11:29" x14ac:dyDescent="0.45">
      <c r="K8659"/>
      <c r="S8659"/>
      <c r="T8659"/>
      <c r="U8659"/>
      <c r="V8659"/>
      <c r="W8659"/>
      <c r="X8659"/>
      <c r="Y8659"/>
      <c r="Z8659"/>
      <c r="AA8659"/>
      <c r="AB8659"/>
      <c r="AC8659"/>
    </row>
    <row r="8660" spans="11:29" x14ac:dyDescent="0.45">
      <c r="K8660"/>
      <c r="S8660"/>
      <c r="T8660"/>
      <c r="U8660"/>
      <c r="V8660"/>
      <c r="W8660"/>
      <c r="X8660"/>
      <c r="Y8660"/>
      <c r="Z8660"/>
      <c r="AA8660"/>
      <c r="AB8660"/>
      <c r="AC8660"/>
    </row>
    <row r="8661" spans="11:29" x14ac:dyDescent="0.45">
      <c r="K8661"/>
      <c r="S8661"/>
      <c r="T8661"/>
      <c r="U8661"/>
      <c r="V8661"/>
      <c r="W8661"/>
      <c r="X8661"/>
      <c r="Y8661"/>
      <c r="Z8661"/>
      <c r="AA8661"/>
      <c r="AB8661"/>
      <c r="AC8661"/>
    </row>
    <row r="8662" spans="11:29" x14ac:dyDescent="0.45">
      <c r="K8662"/>
      <c r="S8662"/>
      <c r="T8662"/>
      <c r="U8662"/>
      <c r="V8662"/>
      <c r="W8662"/>
      <c r="X8662"/>
      <c r="Y8662"/>
      <c r="Z8662"/>
      <c r="AA8662"/>
      <c r="AB8662"/>
      <c r="AC8662"/>
    </row>
    <row r="8663" spans="11:29" x14ac:dyDescent="0.45">
      <c r="K8663"/>
      <c r="S8663"/>
      <c r="T8663"/>
      <c r="U8663"/>
      <c r="V8663"/>
      <c r="W8663"/>
      <c r="X8663"/>
      <c r="Y8663"/>
      <c r="Z8663"/>
      <c r="AA8663"/>
      <c r="AB8663"/>
      <c r="AC8663"/>
    </row>
    <row r="8664" spans="11:29" x14ac:dyDescent="0.45">
      <c r="K8664"/>
      <c r="S8664"/>
      <c r="T8664"/>
      <c r="U8664"/>
      <c r="V8664"/>
      <c r="W8664"/>
      <c r="X8664"/>
      <c r="Y8664"/>
      <c r="Z8664"/>
      <c r="AA8664"/>
      <c r="AB8664"/>
      <c r="AC8664"/>
    </row>
    <row r="8665" spans="11:29" x14ac:dyDescent="0.45">
      <c r="K8665"/>
      <c r="S8665"/>
      <c r="T8665"/>
      <c r="U8665"/>
      <c r="V8665"/>
      <c r="W8665"/>
      <c r="X8665"/>
      <c r="Y8665"/>
      <c r="Z8665"/>
      <c r="AA8665"/>
      <c r="AB8665"/>
      <c r="AC8665"/>
    </row>
    <row r="8666" spans="11:29" x14ac:dyDescent="0.45">
      <c r="K8666"/>
      <c r="S8666"/>
      <c r="T8666"/>
      <c r="U8666"/>
      <c r="V8666"/>
      <c r="W8666"/>
      <c r="X8666"/>
      <c r="Y8666"/>
      <c r="Z8666"/>
      <c r="AA8666"/>
      <c r="AB8666"/>
      <c r="AC8666"/>
    </row>
    <row r="8667" spans="11:29" x14ac:dyDescent="0.45">
      <c r="K8667"/>
      <c r="S8667"/>
      <c r="T8667"/>
      <c r="U8667"/>
      <c r="V8667"/>
      <c r="W8667"/>
      <c r="X8667"/>
      <c r="Y8667"/>
      <c r="Z8667"/>
      <c r="AA8667"/>
      <c r="AB8667"/>
      <c r="AC8667"/>
    </row>
    <row r="8668" spans="11:29" x14ac:dyDescent="0.45">
      <c r="K8668"/>
      <c r="S8668"/>
      <c r="T8668"/>
      <c r="U8668"/>
      <c r="V8668"/>
      <c r="W8668"/>
      <c r="X8668"/>
      <c r="Y8668"/>
      <c r="Z8668"/>
      <c r="AA8668"/>
      <c r="AB8668"/>
      <c r="AC8668"/>
    </row>
    <row r="8669" spans="11:29" x14ac:dyDescent="0.45">
      <c r="K8669"/>
      <c r="S8669"/>
      <c r="T8669"/>
      <c r="U8669"/>
      <c r="V8669"/>
      <c r="W8669"/>
      <c r="X8669"/>
      <c r="Y8669"/>
      <c r="Z8669"/>
      <c r="AA8669"/>
      <c r="AB8669"/>
      <c r="AC8669"/>
    </row>
    <row r="8670" spans="11:29" x14ac:dyDescent="0.45">
      <c r="K8670"/>
      <c r="S8670"/>
      <c r="T8670"/>
      <c r="U8670"/>
      <c r="V8670"/>
      <c r="W8670"/>
      <c r="X8670"/>
      <c r="Y8670"/>
      <c r="Z8670"/>
      <c r="AA8670"/>
      <c r="AB8670"/>
      <c r="AC8670"/>
    </row>
    <row r="8671" spans="11:29" x14ac:dyDescent="0.45">
      <c r="K8671"/>
      <c r="S8671"/>
      <c r="T8671"/>
      <c r="U8671"/>
      <c r="V8671"/>
      <c r="W8671"/>
      <c r="X8671"/>
      <c r="Y8671"/>
      <c r="Z8671"/>
      <c r="AA8671"/>
      <c r="AB8671"/>
      <c r="AC8671"/>
    </row>
    <row r="8672" spans="11:29" x14ac:dyDescent="0.45">
      <c r="K8672"/>
      <c r="S8672"/>
      <c r="T8672"/>
      <c r="U8672"/>
      <c r="V8672"/>
      <c r="W8672"/>
      <c r="X8672"/>
      <c r="Y8672"/>
      <c r="Z8672"/>
      <c r="AA8672"/>
      <c r="AB8672"/>
      <c r="AC8672"/>
    </row>
    <row r="8673" spans="11:29" x14ac:dyDescent="0.45">
      <c r="K8673"/>
      <c r="S8673"/>
      <c r="T8673"/>
      <c r="U8673"/>
      <c r="V8673"/>
      <c r="W8673"/>
      <c r="X8673"/>
      <c r="Y8673"/>
      <c r="Z8673"/>
      <c r="AA8673"/>
      <c r="AB8673"/>
      <c r="AC8673"/>
    </row>
    <row r="8674" spans="11:29" x14ac:dyDescent="0.45">
      <c r="K8674"/>
      <c r="S8674"/>
      <c r="T8674"/>
      <c r="U8674"/>
      <c r="V8674"/>
      <c r="W8674"/>
      <c r="X8674"/>
      <c r="Y8674"/>
      <c r="Z8674"/>
      <c r="AA8674"/>
      <c r="AB8674"/>
      <c r="AC8674"/>
    </row>
    <row r="8675" spans="11:29" x14ac:dyDescent="0.45">
      <c r="K8675"/>
      <c r="S8675"/>
      <c r="T8675"/>
      <c r="U8675"/>
      <c r="V8675"/>
      <c r="W8675"/>
      <c r="X8675"/>
      <c r="Y8675"/>
      <c r="Z8675"/>
      <c r="AA8675"/>
      <c r="AB8675"/>
      <c r="AC8675"/>
    </row>
    <row r="8676" spans="11:29" x14ac:dyDescent="0.45">
      <c r="K8676"/>
      <c r="S8676"/>
      <c r="T8676"/>
      <c r="U8676"/>
      <c r="V8676"/>
      <c r="W8676"/>
      <c r="X8676"/>
      <c r="Y8676"/>
      <c r="Z8676"/>
      <c r="AA8676"/>
      <c r="AB8676"/>
      <c r="AC8676"/>
    </row>
    <row r="8677" spans="11:29" x14ac:dyDescent="0.45">
      <c r="K8677"/>
      <c r="S8677"/>
      <c r="T8677"/>
      <c r="U8677"/>
      <c r="V8677"/>
      <c r="W8677"/>
      <c r="X8677"/>
      <c r="Y8677"/>
      <c r="Z8677"/>
      <c r="AA8677"/>
      <c r="AB8677"/>
      <c r="AC8677"/>
    </row>
    <row r="8678" spans="11:29" x14ac:dyDescent="0.45">
      <c r="K8678"/>
      <c r="S8678"/>
      <c r="T8678"/>
      <c r="U8678"/>
      <c r="V8678"/>
      <c r="W8678"/>
      <c r="X8678"/>
      <c r="Y8678"/>
      <c r="Z8678"/>
      <c r="AA8678"/>
      <c r="AB8678"/>
      <c r="AC8678"/>
    </row>
    <row r="8679" spans="11:29" x14ac:dyDescent="0.45">
      <c r="K8679"/>
      <c r="S8679"/>
      <c r="T8679"/>
      <c r="U8679"/>
      <c r="V8679"/>
      <c r="W8679"/>
      <c r="X8679"/>
      <c r="Y8679"/>
      <c r="Z8679"/>
      <c r="AA8679"/>
      <c r="AB8679"/>
      <c r="AC8679"/>
    </row>
    <row r="8680" spans="11:29" x14ac:dyDescent="0.45">
      <c r="K8680"/>
      <c r="S8680"/>
      <c r="T8680"/>
      <c r="U8680"/>
      <c r="V8680"/>
      <c r="W8680"/>
      <c r="X8680"/>
      <c r="Y8680"/>
      <c r="Z8680"/>
      <c r="AA8680"/>
      <c r="AB8680"/>
      <c r="AC8680"/>
    </row>
    <row r="8681" spans="11:29" x14ac:dyDescent="0.45">
      <c r="K8681"/>
      <c r="S8681"/>
      <c r="T8681"/>
      <c r="U8681"/>
      <c r="V8681"/>
      <c r="W8681"/>
      <c r="X8681"/>
      <c r="Y8681"/>
      <c r="Z8681"/>
      <c r="AA8681"/>
      <c r="AB8681"/>
      <c r="AC8681"/>
    </row>
    <row r="8682" spans="11:29" x14ac:dyDescent="0.45">
      <c r="K8682"/>
      <c r="S8682"/>
      <c r="T8682"/>
      <c r="U8682"/>
      <c r="V8682"/>
      <c r="W8682"/>
      <c r="X8682"/>
      <c r="Y8682"/>
      <c r="Z8682"/>
      <c r="AA8682"/>
      <c r="AB8682"/>
      <c r="AC8682"/>
    </row>
    <row r="8683" spans="11:29" x14ac:dyDescent="0.45">
      <c r="K8683"/>
      <c r="S8683"/>
      <c r="T8683"/>
      <c r="U8683"/>
      <c r="V8683"/>
      <c r="W8683"/>
      <c r="X8683"/>
      <c r="Y8683"/>
      <c r="Z8683"/>
      <c r="AA8683"/>
      <c r="AB8683"/>
      <c r="AC8683"/>
    </row>
    <row r="8684" spans="11:29" x14ac:dyDescent="0.45">
      <c r="K8684"/>
      <c r="S8684"/>
      <c r="T8684"/>
      <c r="U8684"/>
      <c r="V8684"/>
      <c r="W8684"/>
      <c r="X8684"/>
      <c r="Y8684"/>
      <c r="Z8684"/>
      <c r="AA8684"/>
      <c r="AB8684"/>
      <c r="AC8684"/>
    </row>
    <row r="8685" spans="11:29" x14ac:dyDescent="0.45">
      <c r="K8685"/>
      <c r="S8685"/>
      <c r="T8685"/>
      <c r="U8685"/>
      <c r="V8685"/>
      <c r="W8685"/>
      <c r="X8685"/>
      <c r="Y8685"/>
      <c r="Z8685"/>
      <c r="AA8685"/>
      <c r="AB8685"/>
      <c r="AC8685"/>
    </row>
    <row r="8686" spans="11:29" x14ac:dyDescent="0.45">
      <c r="K8686"/>
      <c r="S8686"/>
      <c r="T8686"/>
      <c r="U8686"/>
      <c r="V8686"/>
      <c r="W8686"/>
      <c r="X8686"/>
      <c r="Y8686"/>
      <c r="Z8686"/>
      <c r="AA8686"/>
      <c r="AB8686"/>
      <c r="AC8686"/>
    </row>
    <row r="8687" spans="11:29" x14ac:dyDescent="0.45">
      <c r="K8687"/>
      <c r="S8687"/>
      <c r="T8687"/>
      <c r="U8687"/>
      <c r="V8687"/>
      <c r="W8687"/>
      <c r="X8687"/>
      <c r="Y8687"/>
      <c r="Z8687"/>
      <c r="AA8687"/>
      <c r="AB8687"/>
      <c r="AC8687"/>
    </row>
    <row r="8688" spans="11:29" x14ac:dyDescent="0.45">
      <c r="K8688"/>
      <c r="S8688"/>
      <c r="T8688"/>
      <c r="U8688"/>
      <c r="V8688"/>
      <c r="W8688"/>
      <c r="X8688"/>
      <c r="Y8688"/>
      <c r="Z8688"/>
      <c r="AA8688"/>
      <c r="AB8688"/>
      <c r="AC8688"/>
    </row>
    <row r="8689" spans="11:29" x14ac:dyDescent="0.45">
      <c r="K8689"/>
      <c r="S8689"/>
      <c r="T8689"/>
      <c r="U8689"/>
      <c r="V8689"/>
      <c r="W8689"/>
      <c r="X8689"/>
      <c r="Y8689"/>
      <c r="Z8689"/>
      <c r="AA8689"/>
      <c r="AB8689"/>
      <c r="AC8689"/>
    </row>
    <row r="8690" spans="11:29" x14ac:dyDescent="0.45">
      <c r="K8690"/>
      <c r="S8690"/>
      <c r="T8690"/>
      <c r="U8690"/>
      <c r="V8690"/>
      <c r="W8690"/>
      <c r="X8690"/>
      <c r="Y8690"/>
      <c r="Z8690"/>
      <c r="AA8690"/>
      <c r="AB8690"/>
      <c r="AC8690"/>
    </row>
    <row r="8691" spans="11:29" x14ac:dyDescent="0.45">
      <c r="K8691"/>
      <c r="S8691"/>
      <c r="T8691"/>
      <c r="U8691"/>
      <c r="V8691"/>
      <c r="W8691"/>
      <c r="X8691"/>
      <c r="Y8691"/>
      <c r="Z8691"/>
      <c r="AA8691"/>
      <c r="AB8691"/>
      <c r="AC8691"/>
    </row>
    <row r="8692" spans="11:29" x14ac:dyDescent="0.45">
      <c r="K8692"/>
      <c r="S8692"/>
      <c r="T8692"/>
      <c r="U8692"/>
      <c r="V8692"/>
      <c r="W8692"/>
      <c r="X8692"/>
      <c r="Y8692"/>
      <c r="Z8692"/>
      <c r="AA8692"/>
      <c r="AB8692"/>
      <c r="AC8692"/>
    </row>
    <row r="8693" spans="11:29" x14ac:dyDescent="0.45">
      <c r="K8693"/>
      <c r="S8693"/>
      <c r="T8693"/>
      <c r="U8693"/>
      <c r="V8693"/>
      <c r="W8693"/>
      <c r="X8693"/>
      <c r="Y8693"/>
      <c r="Z8693"/>
      <c r="AA8693"/>
      <c r="AB8693"/>
      <c r="AC8693"/>
    </row>
    <row r="8694" spans="11:29" x14ac:dyDescent="0.45">
      <c r="K8694"/>
      <c r="S8694"/>
      <c r="T8694"/>
      <c r="U8694"/>
      <c r="V8694"/>
      <c r="W8694"/>
      <c r="X8694"/>
      <c r="Y8694"/>
      <c r="Z8694"/>
      <c r="AA8694"/>
      <c r="AB8694"/>
      <c r="AC8694"/>
    </row>
    <row r="8695" spans="11:29" x14ac:dyDescent="0.45">
      <c r="K8695"/>
      <c r="S8695"/>
      <c r="T8695"/>
      <c r="U8695"/>
      <c r="V8695"/>
      <c r="W8695"/>
      <c r="X8695"/>
      <c r="Y8695"/>
      <c r="Z8695"/>
      <c r="AA8695"/>
      <c r="AB8695"/>
      <c r="AC8695"/>
    </row>
    <row r="8696" spans="11:29" x14ac:dyDescent="0.45">
      <c r="K8696"/>
      <c r="S8696"/>
      <c r="T8696"/>
      <c r="U8696"/>
      <c r="V8696"/>
      <c r="W8696"/>
      <c r="X8696"/>
      <c r="Y8696"/>
      <c r="Z8696"/>
      <c r="AA8696"/>
      <c r="AB8696"/>
      <c r="AC8696"/>
    </row>
    <row r="8697" spans="11:29" x14ac:dyDescent="0.45">
      <c r="K8697"/>
      <c r="S8697"/>
      <c r="T8697"/>
      <c r="U8697"/>
      <c r="V8697"/>
      <c r="W8697"/>
      <c r="X8697"/>
      <c r="Y8697"/>
      <c r="Z8697"/>
      <c r="AA8697"/>
      <c r="AB8697"/>
      <c r="AC8697"/>
    </row>
    <row r="8698" spans="11:29" x14ac:dyDescent="0.45">
      <c r="K8698"/>
      <c r="S8698"/>
      <c r="T8698"/>
      <c r="U8698"/>
      <c r="V8698"/>
      <c r="W8698"/>
      <c r="X8698"/>
      <c r="Y8698"/>
      <c r="Z8698"/>
      <c r="AA8698"/>
      <c r="AB8698"/>
      <c r="AC8698"/>
    </row>
    <row r="8699" spans="11:29" x14ac:dyDescent="0.45">
      <c r="K8699"/>
      <c r="S8699"/>
      <c r="T8699"/>
      <c r="U8699"/>
      <c r="V8699"/>
      <c r="W8699"/>
      <c r="X8699"/>
      <c r="Y8699"/>
      <c r="Z8699"/>
      <c r="AA8699"/>
      <c r="AB8699"/>
      <c r="AC8699"/>
    </row>
    <row r="8700" spans="11:29" x14ac:dyDescent="0.45">
      <c r="K8700"/>
      <c r="S8700"/>
      <c r="T8700"/>
      <c r="U8700"/>
      <c r="V8700"/>
      <c r="W8700"/>
      <c r="X8700"/>
      <c r="Y8700"/>
      <c r="Z8700"/>
      <c r="AA8700"/>
      <c r="AB8700"/>
      <c r="AC8700"/>
    </row>
    <row r="8701" spans="11:29" x14ac:dyDescent="0.45">
      <c r="K8701"/>
      <c r="S8701"/>
      <c r="T8701"/>
      <c r="U8701"/>
      <c r="V8701"/>
      <c r="W8701"/>
      <c r="X8701"/>
      <c r="Y8701"/>
      <c r="Z8701"/>
      <c r="AA8701"/>
      <c r="AB8701"/>
      <c r="AC8701"/>
    </row>
    <row r="8702" spans="11:29" x14ac:dyDescent="0.45">
      <c r="K8702"/>
      <c r="S8702"/>
      <c r="T8702"/>
      <c r="U8702"/>
      <c r="V8702"/>
      <c r="W8702"/>
      <c r="X8702"/>
      <c r="Y8702"/>
      <c r="Z8702"/>
      <c r="AA8702"/>
      <c r="AB8702"/>
      <c r="AC8702"/>
    </row>
    <row r="8703" spans="11:29" x14ac:dyDescent="0.45">
      <c r="K8703"/>
      <c r="S8703"/>
      <c r="T8703"/>
      <c r="U8703"/>
      <c r="V8703"/>
      <c r="W8703"/>
      <c r="X8703"/>
      <c r="Y8703"/>
      <c r="Z8703"/>
      <c r="AA8703"/>
      <c r="AB8703"/>
      <c r="AC8703"/>
    </row>
    <row r="8704" spans="11:29" x14ac:dyDescent="0.45">
      <c r="K8704"/>
      <c r="S8704"/>
      <c r="T8704"/>
      <c r="U8704"/>
      <c r="V8704"/>
      <c r="W8704"/>
      <c r="X8704"/>
      <c r="Y8704"/>
      <c r="Z8704"/>
      <c r="AA8704"/>
      <c r="AB8704"/>
      <c r="AC8704"/>
    </row>
    <row r="8705" spans="11:29" x14ac:dyDescent="0.45">
      <c r="K8705"/>
      <c r="S8705"/>
      <c r="T8705"/>
      <c r="U8705"/>
      <c r="V8705"/>
      <c r="W8705"/>
      <c r="X8705"/>
      <c r="Y8705"/>
      <c r="Z8705"/>
      <c r="AA8705"/>
      <c r="AB8705"/>
      <c r="AC8705"/>
    </row>
    <row r="8706" spans="11:29" x14ac:dyDescent="0.45">
      <c r="K8706"/>
      <c r="S8706"/>
      <c r="T8706"/>
      <c r="U8706"/>
      <c r="V8706"/>
      <c r="W8706"/>
      <c r="X8706"/>
      <c r="Y8706"/>
      <c r="Z8706"/>
      <c r="AA8706"/>
      <c r="AB8706"/>
      <c r="AC8706"/>
    </row>
    <row r="8707" spans="11:29" x14ac:dyDescent="0.45">
      <c r="K8707"/>
      <c r="S8707"/>
      <c r="T8707"/>
      <c r="U8707"/>
      <c r="V8707"/>
      <c r="W8707"/>
      <c r="X8707"/>
      <c r="Y8707"/>
      <c r="Z8707"/>
      <c r="AA8707"/>
      <c r="AB8707"/>
      <c r="AC8707"/>
    </row>
    <row r="8708" spans="11:29" x14ac:dyDescent="0.45">
      <c r="K8708"/>
      <c r="S8708"/>
      <c r="T8708"/>
      <c r="U8708"/>
      <c r="V8708"/>
      <c r="W8708"/>
      <c r="X8708"/>
      <c r="Y8708"/>
      <c r="Z8708"/>
      <c r="AA8708"/>
      <c r="AB8708"/>
      <c r="AC8708"/>
    </row>
    <row r="8709" spans="11:29" x14ac:dyDescent="0.45">
      <c r="K8709"/>
      <c r="S8709"/>
      <c r="T8709"/>
      <c r="U8709"/>
      <c r="V8709"/>
      <c r="W8709"/>
      <c r="X8709"/>
      <c r="Y8709"/>
      <c r="Z8709"/>
      <c r="AA8709"/>
      <c r="AB8709"/>
      <c r="AC8709"/>
    </row>
    <row r="8710" spans="11:29" x14ac:dyDescent="0.45">
      <c r="K8710"/>
      <c r="S8710"/>
      <c r="T8710"/>
      <c r="U8710"/>
      <c r="V8710"/>
      <c r="W8710"/>
      <c r="X8710"/>
      <c r="Y8710"/>
      <c r="Z8710"/>
      <c r="AA8710"/>
      <c r="AB8710"/>
      <c r="AC8710"/>
    </row>
    <row r="8711" spans="11:29" x14ac:dyDescent="0.45">
      <c r="K8711"/>
      <c r="S8711"/>
      <c r="T8711"/>
      <c r="U8711"/>
      <c r="V8711"/>
      <c r="W8711"/>
      <c r="X8711"/>
      <c r="Y8711"/>
      <c r="Z8711"/>
      <c r="AA8711"/>
      <c r="AB8711"/>
      <c r="AC8711"/>
    </row>
    <row r="8712" spans="11:29" x14ac:dyDescent="0.45">
      <c r="K8712"/>
      <c r="S8712"/>
      <c r="T8712"/>
      <c r="U8712"/>
      <c r="V8712"/>
      <c r="W8712"/>
      <c r="X8712"/>
      <c r="Y8712"/>
      <c r="Z8712"/>
      <c r="AA8712"/>
      <c r="AB8712"/>
      <c r="AC8712"/>
    </row>
    <row r="8713" spans="11:29" x14ac:dyDescent="0.45">
      <c r="K8713"/>
      <c r="S8713"/>
      <c r="T8713"/>
      <c r="U8713"/>
      <c r="V8713"/>
      <c r="W8713"/>
      <c r="X8713"/>
      <c r="Y8713"/>
      <c r="Z8713"/>
      <c r="AA8713"/>
      <c r="AB8713"/>
      <c r="AC8713"/>
    </row>
    <row r="8714" spans="11:29" x14ac:dyDescent="0.45">
      <c r="K8714"/>
      <c r="S8714"/>
      <c r="T8714"/>
      <c r="U8714"/>
      <c r="V8714"/>
      <c r="W8714"/>
      <c r="X8714"/>
      <c r="Y8714"/>
      <c r="Z8714"/>
      <c r="AA8714"/>
      <c r="AB8714"/>
      <c r="AC8714"/>
    </row>
    <row r="8715" spans="11:29" x14ac:dyDescent="0.45">
      <c r="K8715"/>
      <c r="S8715"/>
      <c r="T8715"/>
      <c r="U8715"/>
      <c r="V8715"/>
      <c r="W8715"/>
      <c r="X8715"/>
      <c r="Y8715"/>
      <c r="Z8715"/>
      <c r="AA8715"/>
      <c r="AB8715"/>
      <c r="AC8715"/>
    </row>
    <row r="8716" spans="11:29" x14ac:dyDescent="0.45">
      <c r="K8716"/>
      <c r="S8716"/>
      <c r="T8716"/>
      <c r="U8716"/>
      <c r="V8716"/>
      <c r="W8716"/>
      <c r="X8716"/>
      <c r="Y8716"/>
      <c r="Z8716"/>
      <c r="AA8716"/>
      <c r="AB8716"/>
      <c r="AC8716"/>
    </row>
    <row r="8717" spans="11:29" x14ac:dyDescent="0.45">
      <c r="K8717"/>
      <c r="S8717"/>
      <c r="T8717"/>
      <c r="U8717"/>
      <c r="V8717"/>
      <c r="W8717"/>
      <c r="X8717"/>
      <c r="Y8717"/>
      <c r="Z8717"/>
      <c r="AA8717"/>
      <c r="AB8717"/>
      <c r="AC8717"/>
    </row>
    <row r="8718" spans="11:29" x14ac:dyDescent="0.45">
      <c r="K8718"/>
      <c r="S8718"/>
      <c r="T8718"/>
      <c r="U8718"/>
      <c r="V8718"/>
      <c r="W8718"/>
      <c r="X8718"/>
      <c r="Y8718"/>
      <c r="Z8718"/>
      <c r="AA8718"/>
      <c r="AB8718"/>
      <c r="AC8718"/>
    </row>
    <row r="8719" spans="11:29" x14ac:dyDescent="0.45">
      <c r="K8719"/>
      <c r="S8719"/>
      <c r="T8719"/>
      <c r="U8719"/>
      <c r="V8719"/>
      <c r="W8719"/>
      <c r="X8719"/>
      <c r="Y8719"/>
      <c r="Z8719"/>
      <c r="AA8719"/>
      <c r="AB8719"/>
      <c r="AC8719"/>
    </row>
    <row r="8720" spans="11:29" x14ac:dyDescent="0.45">
      <c r="K8720"/>
      <c r="S8720"/>
      <c r="T8720"/>
      <c r="U8720"/>
      <c r="V8720"/>
      <c r="W8720"/>
      <c r="X8720"/>
      <c r="Y8720"/>
      <c r="Z8720"/>
      <c r="AA8720"/>
      <c r="AB8720"/>
      <c r="AC8720"/>
    </row>
    <row r="8721" spans="11:29" x14ac:dyDescent="0.45">
      <c r="K8721"/>
      <c r="S8721"/>
      <c r="T8721"/>
      <c r="U8721"/>
      <c r="V8721"/>
      <c r="W8721"/>
      <c r="X8721"/>
      <c r="Y8721"/>
      <c r="Z8721"/>
      <c r="AA8721"/>
      <c r="AB8721"/>
      <c r="AC8721"/>
    </row>
    <row r="8722" spans="11:29" x14ac:dyDescent="0.45">
      <c r="K8722"/>
      <c r="S8722"/>
      <c r="T8722"/>
      <c r="U8722"/>
      <c r="V8722"/>
      <c r="W8722"/>
      <c r="X8722"/>
      <c r="Y8722"/>
      <c r="Z8722"/>
      <c r="AA8722"/>
      <c r="AB8722"/>
      <c r="AC8722"/>
    </row>
    <row r="8723" spans="11:29" x14ac:dyDescent="0.45">
      <c r="K8723"/>
      <c r="S8723"/>
      <c r="T8723"/>
      <c r="U8723"/>
      <c r="V8723"/>
      <c r="W8723"/>
      <c r="X8723"/>
      <c r="Y8723"/>
      <c r="Z8723"/>
      <c r="AA8723"/>
      <c r="AB8723"/>
      <c r="AC8723"/>
    </row>
    <row r="8724" spans="11:29" x14ac:dyDescent="0.45">
      <c r="K8724"/>
      <c r="S8724"/>
      <c r="T8724"/>
      <c r="U8724"/>
      <c r="V8724"/>
      <c r="W8724"/>
      <c r="X8724"/>
      <c r="Y8724"/>
      <c r="Z8724"/>
      <c r="AA8724"/>
      <c r="AB8724"/>
      <c r="AC8724"/>
    </row>
    <row r="8725" spans="11:29" x14ac:dyDescent="0.45">
      <c r="K8725"/>
      <c r="S8725"/>
      <c r="T8725"/>
      <c r="U8725"/>
      <c r="V8725"/>
      <c r="W8725"/>
      <c r="X8725"/>
      <c r="Y8725"/>
      <c r="Z8725"/>
      <c r="AA8725"/>
      <c r="AB8725"/>
      <c r="AC8725"/>
    </row>
    <row r="8726" spans="11:29" x14ac:dyDescent="0.45">
      <c r="K8726"/>
      <c r="S8726"/>
      <c r="T8726"/>
      <c r="U8726"/>
      <c r="V8726"/>
      <c r="W8726"/>
      <c r="X8726"/>
      <c r="Y8726"/>
      <c r="Z8726"/>
      <c r="AA8726"/>
      <c r="AB8726"/>
      <c r="AC8726"/>
    </row>
    <row r="8727" spans="11:29" x14ac:dyDescent="0.45">
      <c r="K8727"/>
      <c r="S8727"/>
      <c r="T8727"/>
      <c r="U8727"/>
      <c r="V8727"/>
      <c r="W8727"/>
      <c r="X8727"/>
      <c r="Y8727"/>
      <c r="Z8727"/>
      <c r="AA8727"/>
      <c r="AB8727"/>
      <c r="AC8727"/>
    </row>
    <row r="8728" spans="11:29" x14ac:dyDescent="0.45">
      <c r="K8728"/>
      <c r="S8728"/>
      <c r="T8728"/>
      <c r="U8728"/>
      <c r="V8728"/>
      <c r="W8728"/>
      <c r="X8728"/>
      <c r="Y8728"/>
      <c r="Z8728"/>
      <c r="AA8728"/>
      <c r="AB8728"/>
      <c r="AC8728"/>
    </row>
    <row r="8729" spans="11:29" x14ac:dyDescent="0.45">
      <c r="K8729"/>
      <c r="S8729"/>
      <c r="T8729"/>
      <c r="U8729"/>
      <c r="V8729"/>
      <c r="W8729"/>
      <c r="X8729"/>
      <c r="Y8729"/>
      <c r="Z8729"/>
      <c r="AA8729"/>
      <c r="AB8729"/>
      <c r="AC8729"/>
    </row>
    <row r="8730" spans="11:29" x14ac:dyDescent="0.45">
      <c r="K8730"/>
      <c r="S8730"/>
      <c r="T8730"/>
      <c r="U8730"/>
      <c r="V8730"/>
      <c r="W8730"/>
      <c r="X8730"/>
      <c r="Y8730"/>
      <c r="Z8730"/>
      <c r="AA8730"/>
      <c r="AB8730"/>
      <c r="AC8730"/>
    </row>
    <row r="8731" spans="11:29" x14ac:dyDescent="0.45">
      <c r="K8731"/>
      <c r="S8731"/>
      <c r="T8731"/>
      <c r="U8731"/>
      <c r="V8731"/>
      <c r="W8731"/>
      <c r="X8731"/>
      <c r="Y8731"/>
      <c r="Z8731"/>
      <c r="AA8731"/>
      <c r="AB8731"/>
      <c r="AC8731"/>
    </row>
    <row r="8732" spans="11:29" x14ac:dyDescent="0.45">
      <c r="K8732"/>
      <c r="S8732"/>
      <c r="T8732"/>
      <c r="U8732"/>
      <c r="V8732"/>
      <c r="W8732"/>
      <c r="X8732"/>
      <c r="Y8732"/>
      <c r="Z8732"/>
      <c r="AA8732"/>
      <c r="AB8732"/>
      <c r="AC8732"/>
    </row>
    <row r="8733" spans="11:29" x14ac:dyDescent="0.45">
      <c r="K8733"/>
      <c r="S8733"/>
      <c r="T8733"/>
      <c r="U8733"/>
      <c r="V8733"/>
      <c r="W8733"/>
      <c r="X8733"/>
      <c r="Y8733"/>
      <c r="Z8733"/>
      <c r="AA8733"/>
      <c r="AB8733"/>
      <c r="AC8733"/>
    </row>
    <row r="8734" spans="11:29" x14ac:dyDescent="0.45">
      <c r="K8734"/>
      <c r="S8734"/>
      <c r="T8734"/>
      <c r="U8734"/>
      <c r="V8734"/>
      <c r="W8734"/>
      <c r="X8734"/>
      <c r="Y8734"/>
      <c r="Z8734"/>
      <c r="AA8734"/>
      <c r="AB8734"/>
      <c r="AC8734"/>
    </row>
    <row r="8735" spans="11:29" x14ac:dyDescent="0.45">
      <c r="K8735"/>
      <c r="S8735"/>
      <c r="T8735"/>
      <c r="U8735"/>
      <c r="V8735"/>
      <c r="W8735"/>
      <c r="X8735"/>
      <c r="Y8735"/>
      <c r="Z8735"/>
      <c r="AA8735"/>
      <c r="AB8735"/>
      <c r="AC8735"/>
    </row>
    <row r="8736" spans="11:29" x14ac:dyDescent="0.45">
      <c r="K8736"/>
      <c r="S8736"/>
      <c r="T8736"/>
      <c r="U8736"/>
      <c r="V8736"/>
      <c r="W8736"/>
      <c r="X8736"/>
      <c r="Y8736"/>
      <c r="Z8736"/>
      <c r="AA8736"/>
      <c r="AB8736"/>
      <c r="AC8736"/>
    </row>
    <row r="8737" spans="11:29" x14ac:dyDescent="0.45">
      <c r="K8737"/>
      <c r="S8737"/>
      <c r="T8737"/>
      <c r="U8737"/>
      <c r="V8737"/>
      <c r="W8737"/>
      <c r="X8737"/>
      <c r="Y8737"/>
      <c r="Z8737"/>
      <c r="AA8737"/>
      <c r="AB8737"/>
      <c r="AC8737"/>
    </row>
    <row r="8738" spans="11:29" x14ac:dyDescent="0.45">
      <c r="K8738"/>
      <c r="S8738"/>
      <c r="T8738"/>
      <c r="U8738"/>
      <c r="V8738"/>
      <c r="W8738"/>
      <c r="X8738"/>
      <c r="Y8738"/>
      <c r="Z8738"/>
      <c r="AA8738"/>
      <c r="AB8738"/>
      <c r="AC8738"/>
    </row>
    <row r="8739" spans="11:29" x14ac:dyDescent="0.45">
      <c r="K8739"/>
      <c r="S8739"/>
      <c r="T8739"/>
      <c r="U8739"/>
      <c r="V8739"/>
      <c r="W8739"/>
      <c r="X8739"/>
      <c r="Y8739"/>
      <c r="Z8739"/>
      <c r="AA8739"/>
      <c r="AB8739"/>
      <c r="AC8739"/>
    </row>
    <row r="8740" spans="11:29" x14ac:dyDescent="0.45">
      <c r="K8740"/>
      <c r="S8740"/>
      <c r="T8740"/>
      <c r="U8740"/>
      <c r="V8740"/>
      <c r="W8740"/>
      <c r="X8740"/>
      <c r="Y8740"/>
      <c r="Z8740"/>
      <c r="AA8740"/>
      <c r="AB8740"/>
      <c r="AC8740"/>
    </row>
    <row r="8741" spans="11:29" x14ac:dyDescent="0.45">
      <c r="K8741"/>
      <c r="S8741"/>
      <c r="T8741"/>
      <c r="U8741"/>
      <c r="V8741"/>
      <c r="W8741"/>
      <c r="X8741"/>
      <c r="Y8741"/>
      <c r="Z8741"/>
      <c r="AA8741"/>
      <c r="AB8741"/>
      <c r="AC8741"/>
    </row>
    <row r="8742" spans="11:29" x14ac:dyDescent="0.45">
      <c r="K8742"/>
      <c r="S8742"/>
      <c r="T8742"/>
      <c r="U8742"/>
      <c r="V8742"/>
      <c r="W8742"/>
      <c r="X8742"/>
      <c r="Y8742"/>
      <c r="Z8742"/>
      <c r="AA8742"/>
      <c r="AB8742"/>
      <c r="AC8742"/>
    </row>
    <row r="8743" spans="11:29" x14ac:dyDescent="0.45">
      <c r="K8743"/>
      <c r="S8743"/>
      <c r="T8743"/>
      <c r="U8743"/>
      <c r="V8743"/>
      <c r="W8743"/>
      <c r="X8743"/>
      <c r="Y8743"/>
      <c r="Z8743"/>
      <c r="AA8743"/>
      <c r="AB8743"/>
      <c r="AC8743"/>
    </row>
    <row r="8744" spans="11:29" x14ac:dyDescent="0.45">
      <c r="K8744"/>
      <c r="S8744"/>
      <c r="T8744"/>
      <c r="U8744"/>
      <c r="V8744"/>
      <c r="W8744"/>
      <c r="X8744"/>
      <c r="Y8744"/>
      <c r="Z8744"/>
      <c r="AA8744"/>
      <c r="AB8744"/>
      <c r="AC8744"/>
    </row>
    <row r="8745" spans="11:29" x14ac:dyDescent="0.45">
      <c r="K8745"/>
      <c r="S8745"/>
      <c r="T8745"/>
      <c r="U8745"/>
      <c r="V8745"/>
      <c r="W8745"/>
      <c r="X8745"/>
      <c r="Y8745"/>
      <c r="Z8745"/>
      <c r="AA8745"/>
      <c r="AB8745"/>
      <c r="AC8745"/>
    </row>
    <row r="8746" spans="11:29" x14ac:dyDescent="0.45">
      <c r="K8746"/>
      <c r="S8746"/>
      <c r="T8746"/>
      <c r="U8746"/>
      <c r="V8746"/>
      <c r="W8746"/>
      <c r="X8746"/>
      <c r="Y8746"/>
      <c r="Z8746"/>
      <c r="AA8746"/>
      <c r="AB8746"/>
      <c r="AC8746"/>
    </row>
    <row r="8747" spans="11:29" x14ac:dyDescent="0.45">
      <c r="K8747"/>
      <c r="S8747"/>
      <c r="T8747"/>
      <c r="U8747"/>
      <c r="V8747"/>
      <c r="W8747"/>
      <c r="X8747"/>
      <c r="Y8747"/>
      <c r="Z8747"/>
      <c r="AA8747"/>
      <c r="AB8747"/>
      <c r="AC8747"/>
    </row>
    <row r="8748" spans="11:29" x14ac:dyDescent="0.45">
      <c r="K8748"/>
      <c r="S8748"/>
      <c r="T8748"/>
      <c r="U8748"/>
      <c r="V8748"/>
      <c r="W8748"/>
      <c r="X8748"/>
      <c r="Y8748"/>
      <c r="Z8748"/>
      <c r="AA8748"/>
      <c r="AB8748"/>
      <c r="AC8748"/>
    </row>
    <row r="8749" spans="11:29" x14ac:dyDescent="0.45">
      <c r="K8749"/>
      <c r="S8749"/>
      <c r="T8749"/>
      <c r="U8749"/>
      <c r="V8749"/>
      <c r="W8749"/>
      <c r="X8749"/>
      <c r="Y8749"/>
      <c r="Z8749"/>
      <c r="AA8749"/>
      <c r="AB8749"/>
      <c r="AC8749"/>
    </row>
    <row r="8750" spans="11:29" x14ac:dyDescent="0.45">
      <c r="K8750"/>
      <c r="S8750"/>
      <c r="T8750"/>
      <c r="U8750"/>
      <c r="V8750"/>
      <c r="W8750"/>
      <c r="X8750"/>
      <c r="Y8750"/>
      <c r="Z8750"/>
      <c r="AA8750"/>
      <c r="AB8750"/>
      <c r="AC8750"/>
    </row>
    <row r="8751" spans="11:29" x14ac:dyDescent="0.45">
      <c r="K8751"/>
      <c r="S8751"/>
      <c r="T8751"/>
      <c r="U8751"/>
      <c r="V8751"/>
      <c r="W8751"/>
      <c r="X8751"/>
      <c r="Y8751"/>
      <c r="Z8751"/>
      <c r="AA8751"/>
      <c r="AB8751"/>
      <c r="AC8751"/>
    </row>
    <row r="8752" spans="11:29" x14ac:dyDescent="0.45">
      <c r="K8752"/>
      <c r="S8752"/>
      <c r="T8752"/>
      <c r="U8752"/>
      <c r="V8752"/>
      <c r="W8752"/>
      <c r="X8752"/>
      <c r="Y8752"/>
      <c r="Z8752"/>
      <c r="AA8752"/>
      <c r="AB8752"/>
      <c r="AC8752"/>
    </row>
    <row r="8753" spans="11:29" x14ac:dyDescent="0.45">
      <c r="K8753"/>
      <c r="S8753"/>
      <c r="T8753"/>
      <c r="U8753"/>
      <c r="V8753"/>
      <c r="W8753"/>
      <c r="X8753"/>
      <c r="Y8753"/>
      <c r="Z8753"/>
      <c r="AA8753"/>
      <c r="AB8753"/>
      <c r="AC8753"/>
    </row>
    <row r="8754" spans="11:29" x14ac:dyDescent="0.45">
      <c r="K8754"/>
      <c r="S8754"/>
      <c r="T8754"/>
      <c r="U8754"/>
      <c r="V8754"/>
      <c r="W8754"/>
      <c r="X8754"/>
      <c r="Y8754"/>
      <c r="Z8754"/>
      <c r="AA8754"/>
      <c r="AB8754"/>
      <c r="AC8754"/>
    </row>
    <row r="8755" spans="11:29" x14ac:dyDescent="0.45">
      <c r="K8755"/>
      <c r="S8755"/>
      <c r="T8755"/>
      <c r="U8755"/>
      <c r="V8755"/>
      <c r="W8755"/>
      <c r="X8755"/>
      <c r="Y8755"/>
      <c r="Z8755"/>
      <c r="AA8755"/>
      <c r="AB8755"/>
      <c r="AC8755"/>
    </row>
    <row r="8756" spans="11:29" x14ac:dyDescent="0.45">
      <c r="K8756"/>
      <c r="S8756"/>
      <c r="T8756"/>
      <c r="U8756"/>
      <c r="V8756"/>
      <c r="W8756"/>
      <c r="X8756"/>
      <c r="Y8756"/>
      <c r="Z8756"/>
      <c r="AA8756"/>
      <c r="AB8756"/>
      <c r="AC8756"/>
    </row>
    <row r="8757" spans="11:29" x14ac:dyDescent="0.45">
      <c r="K8757"/>
      <c r="S8757"/>
      <c r="T8757"/>
      <c r="U8757"/>
      <c r="V8757"/>
      <c r="W8757"/>
      <c r="X8757"/>
      <c r="Y8757"/>
      <c r="Z8757"/>
      <c r="AA8757"/>
      <c r="AB8757"/>
      <c r="AC8757"/>
    </row>
    <row r="8758" spans="11:29" x14ac:dyDescent="0.45">
      <c r="K8758"/>
      <c r="S8758"/>
      <c r="T8758"/>
      <c r="U8758"/>
      <c r="V8758"/>
      <c r="W8758"/>
      <c r="X8758"/>
      <c r="Y8758"/>
      <c r="Z8758"/>
      <c r="AA8758"/>
      <c r="AB8758"/>
      <c r="AC8758"/>
    </row>
    <row r="8759" spans="11:29" x14ac:dyDescent="0.45">
      <c r="K8759"/>
      <c r="S8759"/>
      <c r="T8759"/>
      <c r="U8759"/>
      <c r="V8759"/>
      <c r="W8759"/>
      <c r="X8759"/>
      <c r="Y8759"/>
      <c r="Z8759"/>
      <c r="AA8759"/>
      <c r="AB8759"/>
      <c r="AC8759"/>
    </row>
    <row r="8760" spans="11:29" x14ac:dyDescent="0.45">
      <c r="K8760"/>
      <c r="S8760"/>
      <c r="T8760"/>
      <c r="U8760"/>
      <c r="V8760"/>
      <c r="W8760"/>
      <c r="X8760"/>
      <c r="Y8760"/>
      <c r="Z8760"/>
      <c r="AA8760"/>
      <c r="AB8760"/>
      <c r="AC8760"/>
    </row>
    <row r="8761" spans="11:29" x14ac:dyDescent="0.45">
      <c r="K8761"/>
      <c r="S8761"/>
      <c r="T8761"/>
      <c r="U8761"/>
      <c r="V8761"/>
      <c r="W8761"/>
      <c r="X8761"/>
      <c r="Y8761"/>
      <c r="Z8761"/>
      <c r="AA8761"/>
      <c r="AB8761"/>
      <c r="AC8761"/>
    </row>
    <row r="8762" spans="11:29" x14ac:dyDescent="0.45">
      <c r="K8762"/>
      <c r="S8762"/>
      <c r="T8762"/>
      <c r="U8762"/>
      <c r="V8762"/>
      <c r="W8762"/>
      <c r="X8762"/>
      <c r="Y8762"/>
      <c r="Z8762"/>
      <c r="AA8762"/>
      <c r="AB8762"/>
      <c r="AC8762"/>
    </row>
    <row r="8763" spans="11:29" x14ac:dyDescent="0.45">
      <c r="K8763"/>
      <c r="S8763"/>
      <c r="T8763"/>
      <c r="U8763"/>
      <c r="V8763"/>
      <c r="W8763"/>
      <c r="X8763"/>
      <c r="Y8763"/>
      <c r="Z8763"/>
      <c r="AA8763"/>
      <c r="AB8763"/>
      <c r="AC8763"/>
    </row>
    <row r="8764" spans="11:29" x14ac:dyDescent="0.45">
      <c r="K8764"/>
      <c r="S8764"/>
      <c r="T8764"/>
      <c r="U8764"/>
      <c r="V8764"/>
      <c r="W8764"/>
      <c r="X8764"/>
      <c r="Y8764"/>
      <c r="Z8764"/>
      <c r="AA8764"/>
      <c r="AB8764"/>
      <c r="AC8764"/>
    </row>
    <row r="8765" spans="11:29" x14ac:dyDescent="0.45">
      <c r="K8765"/>
      <c r="S8765"/>
      <c r="T8765"/>
      <c r="U8765"/>
      <c r="V8765"/>
      <c r="W8765"/>
      <c r="X8765"/>
      <c r="Y8765"/>
      <c r="Z8765"/>
      <c r="AA8765"/>
      <c r="AB8765"/>
      <c r="AC8765"/>
    </row>
    <row r="8766" spans="11:29" x14ac:dyDescent="0.45">
      <c r="K8766"/>
      <c r="S8766"/>
      <c r="T8766"/>
      <c r="U8766"/>
      <c r="V8766"/>
      <c r="W8766"/>
      <c r="X8766"/>
      <c r="Y8766"/>
      <c r="Z8766"/>
      <c r="AA8766"/>
      <c r="AB8766"/>
      <c r="AC8766"/>
    </row>
    <row r="8767" spans="11:29" x14ac:dyDescent="0.45">
      <c r="K8767"/>
      <c r="S8767"/>
      <c r="T8767"/>
      <c r="U8767"/>
      <c r="V8767"/>
      <c r="W8767"/>
      <c r="X8767"/>
      <c r="Y8767"/>
      <c r="Z8767"/>
      <c r="AA8767"/>
      <c r="AB8767"/>
      <c r="AC8767"/>
    </row>
    <row r="8768" spans="11:29" x14ac:dyDescent="0.45">
      <c r="K8768"/>
      <c r="S8768"/>
      <c r="T8768"/>
      <c r="U8768"/>
      <c r="V8768"/>
      <c r="W8768"/>
      <c r="X8768"/>
      <c r="Y8768"/>
      <c r="Z8768"/>
      <c r="AA8768"/>
      <c r="AB8768"/>
      <c r="AC8768"/>
    </row>
    <row r="8769" spans="11:29" x14ac:dyDescent="0.45">
      <c r="K8769"/>
      <c r="S8769"/>
      <c r="T8769"/>
      <c r="U8769"/>
      <c r="V8769"/>
      <c r="W8769"/>
      <c r="X8769"/>
      <c r="Y8769"/>
      <c r="Z8769"/>
      <c r="AA8769"/>
      <c r="AB8769"/>
      <c r="AC8769"/>
    </row>
    <row r="8770" spans="11:29" x14ac:dyDescent="0.45">
      <c r="K8770"/>
      <c r="S8770"/>
      <c r="T8770"/>
      <c r="U8770"/>
      <c r="V8770"/>
      <c r="W8770"/>
      <c r="X8770"/>
      <c r="Y8770"/>
      <c r="Z8770"/>
      <c r="AA8770"/>
      <c r="AB8770"/>
      <c r="AC8770"/>
    </row>
    <row r="8771" spans="11:29" x14ac:dyDescent="0.45">
      <c r="K8771"/>
      <c r="S8771"/>
      <c r="T8771"/>
      <c r="U8771"/>
      <c r="V8771"/>
      <c r="W8771"/>
      <c r="X8771"/>
      <c r="Y8771"/>
      <c r="Z8771"/>
      <c r="AA8771"/>
      <c r="AB8771"/>
      <c r="AC8771"/>
    </row>
    <row r="8772" spans="11:29" x14ac:dyDescent="0.45">
      <c r="K8772"/>
      <c r="S8772"/>
      <c r="T8772"/>
      <c r="U8772"/>
      <c r="V8772"/>
      <c r="W8772"/>
      <c r="X8772"/>
      <c r="Y8772"/>
      <c r="Z8772"/>
      <c r="AA8772"/>
      <c r="AB8772"/>
      <c r="AC8772"/>
    </row>
    <row r="8773" spans="11:29" x14ac:dyDescent="0.45">
      <c r="K8773"/>
      <c r="S8773"/>
      <c r="T8773"/>
      <c r="U8773"/>
      <c r="V8773"/>
      <c r="W8773"/>
      <c r="X8773"/>
      <c r="Y8773"/>
      <c r="Z8773"/>
      <c r="AA8773"/>
      <c r="AB8773"/>
      <c r="AC8773"/>
    </row>
    <row r="8774" spans="11:29" x14ac:dyDescent="0.45">
      <c r="K8774"/>
      <c r="S8774"/>
      <c r="T8774"/>
      <c r="U8774"/>
      <c r="V8774"/>
      <c r="W8774"/>
      <c r="X8774"/>
      <c r="Y8774"/>
      <c r="Z8774"/>
      <c r="AA8774"/>
      <c r="AB8774"/>
      <c r="AC8774"/>
    </row>
    <row r="8775" spans="11:29" x14ac:dyDescent="0.45">
      <c r="K8775"/>
      <c r="S8775"/>
      <c r="T8775"/>
      <c r="U8775"/>
      <c r="V8775"/>
      <c r="W8775"/>
      <c r="X8775"/>
      <c r="Y8775"/>
      <c r="Z8775"/>
      <c r="AA8775"/>
      <c r="AB8775"/>
      <c r="AC8775"/>
    </row>
    <row r="8776" spans="11:29" x14ac:dyDescent="0.45">
      <c r="K8776"/>
      <c r="S8776"/>
      <c r="T8776"/>
      <c r="U8776"/>
      <c r="V8776"/>
      <c r="W8776"/>
      <c r="X8776"/>
      <c r="Y8776"/>
      <c r="Z8776"/>
      <c r="AA8776"/>
      <c r="AB8776"/>
      <c r="AC8776"/>
    </row>
    <row r="8777" spans="11:29" x14ac:dyDescent="0.45">
      <c r="K8777"/>
      <c r="S8777"/>
      <c r="T8777"/>
      <c r="U8777"/>
      <c r="V8777"/>
      <c r="W8777"/>
      <c r="X8777"/>
      <c r="Y8777"/>
      <c r="Z8777"/>
      <c r="AA8777"/>
      <c r="AB8777"/>
      <c r="AC8777"/>
    </row>
    <row r="8778" spans="11:29" x14ac:dyDescent="0.45">
      <c r="K8778"/>
      <c r="S8778"/>
      <c r="T8778"/>
      <c r="U8778"/>
      <c r="V8778"/>
      <c r="W8778"/>
      <c r="X8778"/>
      <c r="Y8778"/>
      <c r="Z8778"/>
      <c r="AA8778"/>
      <c r="AB8778"/>
      <c r="AC8778"/>
    </row>
    <row r="8779" spans="11:29" x14ac:dyDescent="0.45">
      <c r="K8779"/>
      <c r="S8779"/>
      <c r="T8779"/>
      <c r="U8779"/>
      <c r="V8779"/>
      <c r="W8779"/>
      <c r="X8779"/>
      <c r="Y8779"/>
      <c r="Z8779"/>
      <c r="AA8779"/>
      <c r="AB8779"/>
      <c r="AC8779"/>
    </row>
    <row r="8780" spans="11:29" x14ac:dyDescent="0.45">
      <c r="K8780"/>
      <c r="S8780"/>
      <c r="T8780"/>
      <c r="U8780"/>
      <c r="V8780"/>
      <c r="W8780"/>
      <c r="X8780"/>
      <c r="Y8780"/>
      <c r="Z8780"/>
      <c r="AA8780"/>
      <c r="AB8780"/>
      <c r="AC8780"/>
    </row>
    <row r="8781" spans="11:29" x14ac:dyDescent="0.45">
      <c r="K8781"/>
      <c r="S8781"/>
      <c r="T8781"/>
      <c r="U8781"/>
      <c r="V8781"/>
      <c r="W8781"/>
      <c r="X8781"/>
      <c r="Y8781"/>
      <c r="Z8781"/>
      <c r="AA8781"/>
      <c r="AB8781"/>
      <c r="AC8781"/>
    </row>
    <row r="8782" spans="11:29" x14ac:dyDescent="0.45">
      <c r="K8782"/>
      <c r="S8782"/>
      <c r="T8782"/>
      <c r="U8782"/>
      <c r="V8782"/>
      <c r="W8782"/>
      <c r="X8782"/>
      <c r="Y8782"/>
      <c r="Z8782"/>
      <c r="AA8782"/>
      <c r="AB8782"/>
      <c r="AC8782"/>
    </row>
    <row r="8783" spans="11:29" x14ac:dyDescent="0.45">
      <c r="K8783"/>
      <c r="S8783"/>
      <c r="T8783"/>
      <c r="U8783"/>
      <c r="V8783"/>
      <c r="W8783"/>
      <c r="X8783"/>
      <c r="Y8783"/>
      <c r="Z8783"/>
      <c r="AA8783"/>
      <c r="AB8783"/>
      <c r="AC8783"/>
    </row>
    <row r="8784" spans="11:29" x14ac:dyDescent="0.45">
      <c r="K8784"/>
      <c r="S8784"/>
      <c r="T8784"/>
      <c r="U8784"/>
      <c r="V8784"/>
      <c r="W8784"/>
      <c r="X8784"/>
      <c r="Y8784"/>
      <c r="Z8784"/>
      <c r="AA8784"/>
      <c r="AB8784"/>
      <c r="AC8784"/>
    </row>
    <row r="8785" spans="11:29" x14ac:dyDescent="0.45">
      <c r="K8785"/>
      <c r="S8785"/>
      <c r="T8785"/>
      <c r="U8785"/>
      <c r="V8785"/>
      <c r="W8785"/>
      <c r="X8785"/>
      <c r="Y8785"/>
      <c r="Z8785"/>
      <c r="AA8785"/>
      <c r="AB8785"/>
      <c r="AC8785"/>
    </row>
    <row r="8786" spans="11:29" x14ac:dyDescent="0.45">
      <c r="K8786"/>
      <c r="S8786"/>
      <c r="T8786"/>
      <c r="U8786"/>
      <c r="V8786"/>
      <c r="W8786"/>
      <c r="X8786"/>
      <c r="Y8786"/>
      <c r="Z8786"/>
      <c r="AA8786"/>
      <c r="AB8786"/>
      <c r="AC8786"/>
    </row>
    <row r="8787" spans="11:29" x14ac:dyDescent="0.45">
      <c r="K8787"/>
      <c r="S8787"/>
      <c r="T8787"/>
      <c r="U8787"/>
      <c r="V8787"/>
      <c r="W8787"/>
      <c r="X8787"/>
      <c r="Y8787"/>
      <c r="Z8787"/>
      <c r="AA8787"/>
      <c r="AB8787"/>
      <c r="AC8787"/>
    </row>
    <row r="8788" spans="11:29" x14ac:dyDescent="0.45">
      <c r="K8788"/>
      <c r="S8788"/>
      <c r="T8788"/>
      <c r="U8788"/>
      <c r="V8788"/>
      <c r="W8788"/>
      <c r="X8788"/>
      <c r="Y8788"/>
      <c r="Z8788"/>
      <c r="AA8788"/>
      <c r="AB8788"/>
      <c r="AC8788"/>
    </row>
    <row r="8789" spans="11:29" x14ac:dyDescent="0.45">
      <c r="K8789"/>
      <c r="S8789"/>
      <c r="T8789"/>
      <c r="U8789"/>
      <c r="V8789"/>
      <c r="W8789"/>
      <c r="X8789"/>
      <c r="Y8789"/>
      <c r="Z8789"/>
      <c r="AA8789"/>
      <c r="AB8789"/>
      <c r="AC8789"/>
    </row>
    <row r="8790" spans="11:29" x14ac:dyDescent="0.45">
      <c r="K8790"/>
      <c r="S8790"/>
      <c r="T8790"/>
      <c r="U8790"/>
      <c r="V8790"/>
      <c r="W8790"/>
      <c r="X8790"/>
      <c r="Y8790"/>
      <c r="Z8790"/>
      <c r="AA8790"/>
      <c r="AB8790"/>
      <c r="AC8790"/>
    </row>
    <row r="8791" spans="11:29" x14ac:dyDescent="0.45">
      <c r="K8791"/>
      <c r="S8791"/>
      <c r="T8791"/>
      <c r="U8791"/>
      <c r="V8791"/>
      <c r="W8791"/>
      <c r="X8791"/>
      <c r="Y8791"/>
      <c r="Z8791"/>
      <c r="AA8791"/>
      <c r="AB8791"/>
      <c r="AC8791"/>
    </row>
    <row r="8792" spans="11:29" x14ac:dyDescent="0.45">
      <c r="K8792"/>
      <c r="S8792"/>
      <c r="T8792"/>
      <c r="U8792"/>
      <c r="V8792"/>
      <c r="W8792"/>
      <c r="X8792"/>
      <c r="Y8792"/>
      <c r="Z8792"/>
      <c r="AA8792"/>
      <c r="AB8792"/>
      <c r="AC8792"/>
    </row>
    <row r="8793" spans="11:29" x14ac:dyDescent="0.45">
      <c r="K8793"/>
      <c r="S8793"/>
      <c r="T8793"/>
      <c r="U8793"/>
      <c r="V8793"/>
      <c r="W8793"/>
      <c r="X8793"/>
      <c r="Y8793"/>
      <c r="Z8793"/>
      <c r="AA8793"/>
      <c r="AB8793"/>
      <c r="AC8793"/>
    </row>
    <row r="8794" spans="11:29" x14ac:dyDescent="0.45">
      <c r="K8794"/>
      <c r="S8794"/>
      <c r="T8794"/>
      <c r="U8794"/>
      <c r="V8794"/>
      <c r="W8794"/>
      <c r="X8794"/>
      <c r="Y8794"/>
      <c r="Z8794"/>
      <c r="AA8794"/>
      <c r="AB8794"/>
      <c r="AC8794"/>
    </row>
    <row r="8795" spans="11:29" x14ac:dyDescent="0.45">
      <c r="K8795"/>
      <c r="S8795"/>
      <c r="T8795"/>
      <c r="U8795"/>
      <c r="V8795"/>
      <c r="W8795"/>
      <c r="X8795"/>
      <c r="Y8795"/>
      <c r="Z8795"/>
      <c r="AA8795"/>
      <c r="AB8795"/>
      <c r="AC8795"/>
    </row>
    <row r="8796" spans="11:29" x14ac:dyDescent="0.45">
      <c r="K8796"/>
      <c r="S8796"/>
      <c r="T8796"/>
      <c r="U8796"/>
      <c r="V8796"/>
      <c r="W8796"/>
      <c r="X8796"/>
      <c r="Y8796"/>
      <c r="Z8796"/>
      <c r="AA8796"/>
      <c r="AB8796"/>
      <c r="AC8796"/>
    </row>
    <row r="8797" spans="11:29" x14ac:dyDescent="0.45">
      <c r="K8797"/>
      <c r="S8797"/>
      <c r="T8797"/>
      <c r="U8797"/>
      <c r="V8797"/>
      <c r="W8797"/>
      <c r="X8797"/>
      <c r="Y8797"/>
      <c r="Z8797"/>
      <c r="AA8797"/>
      <c r="AB8797"/>
      <c r="AC8797"/>
    </row>
    <row r="8798" spans="11:29" x14ac:dyDescent="0.45">
      <c r="K8798"/>
      <c r="S8798"/>
      <c r="T8798"/>
      <c r="U8798"/>
      <c r="V8798"/>
      <c r="W8798"/>
      <c r="X8798"/>
      <c r="Y8798"/>
      <c r="Z8798"/>
      <c r="AA8798"/>
      <c r="AB8798"/>
      <c r="AC8798"/>
    </row>
    <row r="8799" spans="11:29" x14ac:dyDescent="0.45">
      <c r="K8799"/>
      <c r="S8799"/>
      <c r="T8799"/>
      <c r="U8799"/>
      <c r="V8799"/>
      <c r="W8799"/>
      <c r="X8799"/>
      <c r="Y8799"/>
      <c r="Z8799"/>
      <c r="AA8799"/>
      <c r="AB8799"/>
      <c r="AC8799"/>
    </row>
    <row r="8800" spans="11:29" x14ac:dyDescent="0.45">
      <c r="K8800"/>
      <c r="S8800"/>
      <c r="T8800"/>
      <c r="U8800"/>
      <c r="V8800"/>
      <c r="W8800"/>
      <c r="X8800"/>
      <c r="Y8800"/>
      <c r="Z8800"/>
      <c r="AA8800"/>
      <c r="AB8800"/>
      <c r="AC8800"/>
    </row>
    <row r="8801" spans="11:29" x14ac:dyDescent="0.45">
      <c r="K8801"/>
      <c r="S8801"/>
      <c r="T8801"/>
      <c r="U8801"/>
      <c r="V8801"/>
      <c r="W8801"/>
      <c r="X8801"/>
      <c r="Y8801"/>
      <c r="Z8801"/>
      <c r="AA8801"/>
      <c r="AB8801"/>
      <c r="AC8801"/>
    </row>
    <row r="8802" spans="11:29" x14ac:dyDescent="0.45">
      <c r="K8802"/>
      <c r="S8802"/>
      <c r="T8802"/>
      <c r="U8802"/>
      <c r="V8802"/>
      <c r="W8802"/>
      <c r="X8802"/>
      <c r="Y8802"/>
      <c r="Z8802"/>
      <c r="AA8802"/>
      <c r="AB8802"/>
      <c r="AC8802"/>
    </row>
    <row r="8803" spans="11:29" x14ac:dyDescent="0.45">
      <c r="K8803"/>
      <c r="S8803"/>
      <c r="T8803"/>
      <c r="U8803"/>
      <c r="V8803"/>
      <c r="W8803"/>
      <c r="X8803"/>
      <c r="Y8803"/>
      <c r="Z8803"/>
      <c r="AA8803"/>
      <c r="AB8803"/>
      <c r="AC8803"/>
    </row>
    <row r="8804" spans="11:29" x14ac:dyDescent="0.45">
      <c r="K8804"/>
      <c r="S8804"/>
      <c r="T8804"/>
      <c r="U8804"/>
      <c r="V8804"/>
      <c r="W8804"/>
      <c r="X8804"/>
      <c r="Y8804"/>
      <c r="Z8804"/>
      <c r="AA8804"/>
      <c r="AB8804"/>
      <c r="AC8804"/>
    </row>
    <row r="8805" spans="11:29" x14ac:dyDescent="0.45">
      <c r="K8805"/>
      <c r="S8805"/>
      <c r="T8805"/>
      <c r="U8805"/>
      <c r="V8805"/>
      <c r="W8805"/>
      <c r="X8805"/>
      <c r="Y8805"/>
      <c r="Z8805"/>
      <c r="AA8805"/>
      <c r="AB8805"/>
      <c r="AC8805"/>
    </row>
    <row r="8806" spans="11:29" x14ac:dyDescent="0.45">
      <c r="K8806"/>
      <c r="S8806"/>
      <c r="T8806"/>
      <c r="U8806"/>
      <c r="V8806"/>
      <c r="W8806"/>
      <c r="X8806"/>
      <c r="Y8806"/>
      <c r="Z8806"/>
      <c r="AA8806"/>
      <c r="AB8806"/>
      <c r="AC8806"/>
    </row>
    <row r="8807" spans="11:29" x14ac:dyDescent="0.45">
      <c r="K8807"/>
      <c r="S8807"/>
      <c r="T8807"/>
      <c r="U8807"/>
      <c r="V8807"/>
      <c r="W8807"/>
      <c r="X8807"/>
      <c r="Y8807"/>
      <c r="Z8807"/>
      <c r="AA8807"/>
      <c r="AB8807"/>
      <c r="AC8807"/>
    </row>
    <row r="8808" spans="11:29" x14ac:dyDescent="0.45">
      <c r="K8808"/>
      <c r="S8808"/>
      <c r="T8808"/>
      <c r="U8808"/>
      <c r="V8808"/>
      <c r="W8808"/>
      <c r="X8808"/>
      <c r="Y8808"/>
      <c r="Z8808"/>
      <c r="AA8808"/>
      <c r="AB8808"/>
      <c r="AC8808"/>
    </row>
    <row r="8809" spans="11:29" x14ac:dyDescent="0.45">
      <c r="K8809"/>
      <c r="S8809"/>
      <c r="T8809"/>
      <c r="U8809"/>
      <c r="V8809"/>
      <c r="W8809"/>
      <c r="X8809"/>
      <c r="Y8809"/>
      <c r="Z8809"/>
      <c r="AA8809"/>
      <c r="AB8809"/>
      <c r="AC8809"/>
    </row>
    <row r="8810" spans="11:29" x14ac:dyDescent="0.45">
      <c r="K8810"/>
      <c r="S8810"/>
      <c r="T8810"/>
      <c r="U8810"/>
      <c r="V8810"/>
      <c r="W8810"/>
      <c r="X8810"/>
      <c r="Y8810"/>
      <c r="Z8810"/>
      <c r="AA8810"/>
      <c r="AB8810"/>
      <c r="AC8810"/>
    </row>
    <row r="8811" spans="11:29" x14ac:dyDescent="0.45">
      <c r="K8811"/>
      <c r="S8811"/>
      <c r="T8811"/>
      <c r="U8811"/>
      <c r="V8811"/>
      <c r="W8811"/>
      <c r="X8811"/>
      <c r="Y8811"/>
      <c r="Z8811"/>
      <c r="AA8811"/>
      <c r="AB8811"/>
      <c r="AC8811"/>
    </row>
    <row r="8812" spans="11:29" x14ac:dyDescent="0.45">
      <c r="K8812"/>
      <c r="S8812"/>
      <c r="T8812"/>
      <c r="U8812"/>
      <c r="V8812"/>
      <c r="W8812"/>
      <c r="X8812"/>
      <c r="Y8812"/>
      <c r="Z8812"/>
      <c r="AA8812"/>
      <c r="AB8812"/>
      <c r="AC8812"/>
    </row>
    <row r="8813" spans="11:29" x14ac:dyDescent="0.45">
      <c r="K8813"/>
      <c r="S8813"/>
      <c r="T8813"/>
      <c r="U8813"/>
      <c r="V8813"/>
      <c r="W8813"/>
      <c r="X8813"/>
      <c r="Y8813"/>
      <c r="Z8813"/>
      <c r="AA8813"/>
      <c r="AB8813"/>
      <c r="AC8813"/>
    </row>
    <row r="8814" spans="11:29" x14ac:dyDescent="0.45">
      <c r="K8814"/>
      <c r="S8814"/>
      <c r="T8814"/>
      <c r="U8814"/>
      <c r="V8814"/>
      <c r="W8814"/>
      <c r="X8814"/>
      <c r="Y8814"/>
      <c r="Z8814"/>
      <c r="AA8814"/>
      <c r="AB8814"/>
      <c r="AC8814"/>
    </row>
    <row r="8815" spans="11:29" x14ac:dyDescent="0.45">
      <c r="K8815"/>
      <c r="S8815"/>
      <c r="T8815"/>
      <c r="U8815"/>
      <c r="V8815"/>
      <c r="W8815"/>
      <c r="X8815"/>
      <c r="Y8815"/>
      <c r="Z8815"/>
      <c r="AA8815"/>
      <c r="AB8815"/>
      <c r="AC8815"/>
    </row>
    <row r="8816" spans="11:29" x14ac:dyDescent="0.45">
      <c r="K8816"/>
      <c r="S8816"/>
      <c r="T8816"/>
      <c r="U8816"/>
      <c r="V8816"/>
      <c r="W8816"/>
      <c r="X8816"/>
      <c r="Y8816"/>
      <c r="Z8816"/>
      <c r="AA8816"/>
      <c r="AB8816"/>
      <c r="AC8816"/>
    </row>
    <row r="8817" spans="11:29" x14ac:dyDescent="0.45">
      <c r="K8817"/>
      <c r="S8817"/>
      <c r="T8817"/>
      <c r="U8817"/>
      <c r="V8817"/>
      <c r="W8817"/>
      <c r="X8817"/>
      <c r="Y8817"/>
      <c r="Z8817"/>
      <c r="AA8817"/>
      <c r="AB8817"/>
      <c r="AC8817"/>
    </row>
    <row r="8818" spans="11:29" x14ac:dyDescent="0.45">
      <c r="K8818"/>
      <c r="S8818"/>
      <c r="T8818"/>
      <c r="U8818"/>
      <c r="V8818"/>
      <c r="W8818"/>
      <c r="X8818"/>
      <c r="Y8818"/>
      <c r="Z8818"/>
      <c r="AA8818"/>
      <c r="AB8818"/>
      <c r="AC8818"/>
    </row>
    <row r="8819" spans="11:29" x14ac:dyDescent="0.45">
      <c r="K8819"/>
      <c r="S8819"/>
      <c r="T8819"/>
      <c r="U8819"/>
      <c r="V8819"/>
      <c r="W8819"/>
      <c r="X8819"/>
      <c r="Y8819"/>
      <c r="Z8819"/>
      <c r="AA8819"/>
      <c r="AB8819"/>
      <c r="AC8819"/>
    </row>
    <row r="8820" spans="11:29" x14ac:dyDescent="0.45">
      <c r="K8820"/>
      <c r="S8820"/>
      <c r="T8820"/>
      <c r="U8820"/>
      <c r="V8820"/>
      <c r="W8820"/>
      <c r="X8820"/>
      <c r="Y8820"/>
      <c r="Z8820"/>
      <c r="AA8820"/>
      <c r="AB8820"/>
      <c r="AC8820"/>
    </row>
    <row r="8821" spans="11:29" x14ac:dyDescent="0.45">
      <c r="K8821"/>
      <c r="S8821"/>
      <c r="T8821"/>
      <c r="U8821"/>
      <c r="V8821"/>
      <c r="W8821"/>
      <c r="X8821"/>
      <c r="Y8821"/>
      <c r="Z8821"/>
      <c r="AA8821"/>
      <c r="AB8821"/>
      <c r="AC8821"/>
    </row>
    <row r="8822" spans="11:29" x14ac:dyDescent="0.45">
      <c r="K8822"/>
      <c r="S8822"/>
      <c r="T8822"/>
      <c r="U8822"/>
      <c r="V8822"/>
      <c r="W8822"/>
      <c r="X8822"/>
      <c r="Y8822"/>
      <c r="Z8822"/>
      <c r="AA8822"/>
      <c r="AB8822"/>
      <c r="AC8822"/>
    </row>
    <row r="8823" spans="11:29" x14ac:dyDescent="0.45">
      <c r="K8823"/>
      <c r="S8823"/>
      <c r="T8823"/>
      <c r="U8823"/>
      <c r="V8823"/>
      <c r="W8823"/>
      <c r="X8823"/>
      <c r="Y8823"/>
      <c r="Z8823"/>
      <c r="AA8823"/>
      <c r="AB8823"/>
      <c r="AC8823"/>
    </row>
    <row r="8824" spans="11:29" x14ac:dyDescent="0.45">
      <c r="K8824"/>
      <c r="S8824"/>
      <c r="T8824"/>
      <c r="U8824"/>
      <c r="V8824"/>
      <c r="W8824"/>
      <c r="X8824"/>
      <c r="Y8824"/>
      <c r="Z8824"/>
      <c r="AA8824"/>
      <c r="AB8824"/>
      <c r="AC8824"/>
    </row>
    <row r="8825" spans="11:29" x14ac:dyDescent="0.45">
      <c r="K8825"/>
      <c r="S8825"/>
      <c r="T8825"/>
      <c r="U8825"/>
      <c r="V8825"/>
      <c r="W8825"/>
      <c r="X8825"/>
      <c r="Y8825"/>
      <c r="Z8825"/>
      <c r="AA8825"/>
      <c r="AB8825"/>
      <c r="AC8825"/>
    </row>
    <row r="8826" spans="11:29" x14ac:dyDescent="0.45">
      <c r="K8826"/>
      <c r="S8826"/>
      <c r="T8826"/>
      <c r="U8826"/>
      <c r="V8826"/>
      <c r="W8826"/>
      <c r="X8826"/>
      <c r="Y8826"/>
      <c r="Z8826"/>
      <c r="AA8826"/>
      <c r="AB8826"/>
      <c r="AC8826"/>
    </row>
    <row r="8827" spans="11:29" x14ac:dyDescent="0.45">
      <c r="K8827"/>
      <c r="S8827"/>
      <c r="T8827"/>
      <c r="U8827"/>
      <c r="V8827"/>
      <c r="W8827"/>
      <c r="X8827"/>
      <c r="Y8827"/>
      <c r="Z8827"/>
      <c r="AA8827"/>
      <c r="AB8827"/>
      <c r="AC8827"/>
    </row>
    <row r="8828" spans="11:29" x14ac:dyDescent="0.45">
      <c r="K8828"/>
      <c r="S8828"/>
      <c r="T8828"/>
      <c r="U8828"/>
      <c r="V8828"/>
      <c r="W8828"/>
      <c r="X8828"/>
      <c r="Y8828"/>
      <c r="Z8828"/>
      <c r="AA8828"/>
      <c r="AB8828"/>
      <c r="AC8828"/>
    </row>
    <row r="8829" spans="11:29" x14ac:dyDescent="0.45">
      <c r="K8829"/>
      <c r="S8829"/>
      <c r="T8829"/>
      <c r="U8829"/>
      <c r="V8829"/>
      <c r="W8829"/>
      <c r="X8829"/>
      <c r="Y8829"/>
      <c r="Z8829"/>
      <c r="AA8829"/>
      <c r="AB8829"/>
      <c r="AC8829"/>
    </row>
    <row r="8830" spans="11:29" x14ac:dyDescent="0.45">
      <c r="K8830"/>
      <c r="S8830"/>
      <c r="T8830"/>
      <c r="U8830"/>
      <c r="V8830"/>
      <c r="W8830"/>
      <c r="X8830"/>
      <c r="Y8830"/>
      <c r="Z8830"/>
      <c r="AA8830"/>
      <c r="AB8830"/>
      <c r="AC8830"/>
    </row>
    <row r="8831" spans="11:29" x14ac:dyDescent="0.45">
      <c r="K8831"/>
      <c r="S8831"/>
      <c r="T8831"/>
      <c r="U8831"/>
      <c r="V8831"/>
      <c r="W8831"/>
      <c r="X8831"/>
      <c r="Y8831"/>
      <c r="Z8831"/>
      <c r="AA8831"/>
      <c r="AB8831"/>
      <c r="AC8831"/>
    </row>
    <row r="8832" spans="11:29" x14ac:dyDescent="0.45">
      <c r="K8832"/>
      <c r="S8832"/>
      <c r="T8832"/>
      <c r="U8832"/>
      <c r="V8832"/>
      <c r="W8832"/>
      <c r="X8832"/>
      <c r="Y8832"/>
      <c r="Z8832"/>
      <c r="AA8832"/>
      <c r="AB8832"/>
      <c r="AC8832"/>
    </row>
    <row r="8833" spans="11:29" x14ac:dyDescent="0.45">
      <c r="K8833"/>
      <c r="S8833"/>
      <c r="T8833"/>
      <c r="U8833"/>
      <c r="V8833"/>
      <c r="W8833"/>
      <c r="X8833"/>
      <c r="Y8833"/>
      <c r="Z8833"/>
      <c r="AA8833"/>
      <c r="AB8833"/>
      <c r="AC8833"/>
    </row>
    <row r="8834" spans="11:29" x14ac:dyDescent="0.45">
      <c r="K8834"/>
      <c r="S8834"/>
      <c r="T8834"/>
      <c r="U8834"/>
      <c r="V8834"/>
      <c r="W8834"/>
      <c r="X8834"/>
      <c r="Y8834"/>
      <c r="Z8834"/>
      <c r="AA8834"/>
      <c r="AB8834"/>
      <c r="AC8834"/>
    </row>
    <row r="8835" spans="11:29" x14ac:dyDescent="0.45">
      <c r="K8835"/>
      <c r="S8835"/>
      <c r="T8835"/>
      <c r="U8835"/>
      <c r="V8835"/>
      <c r="W8835"/>
      <c r="X8835"/>
      <c r="Y8835"/>
      <c r="Z8835"/>
      <c r="AA8835"/>
      <c r="AB8835"/>
      <c r="AC8835"/>
    </row>
    <row r="8836" spans="11:29" x14ac:dyDescent="0.45">
      <c r="K8836"/>
      <c r="S8836"/>
      <c r="T8836"/>
      <c r="U8836"/>
      <c r="V8836"/>
      <c r="W8836"/>
      <c r="X8836"/>
      <c r="Y8836"/>
      <c r="Z8836"/>
      <c r="AA8836"/>
      <c r="AB8836"/>
      <c r="AC8836"/>
    </row>
    <row r="8837" spans="11:29" x14ac:dyDescent="0.45">
      <c r="K8837"/>
      <c r="S8837"/>
      <c r="T8837"/>
      <c r="U8837"/>
      <c r="V8837"/>
      <c r="W8837"/>
      <c r="X8837"/>
      <c r="Y8837"/>
      <c r="Z8837"/>
      <c r="AA8837"/>
      <c r="AB8837"/>
      <c r="AC8837"/>
    </row>
    <row r="8838" spans="11:29" x14ac:dyDescent="0.45">
      <c r="K8838"/>
      <c r="S8838"/>
      <c r="T8838"/>
      <c r="U8838"/>
      <c r="V8838"/>
      <c r="W8838"/>
      <c r="X8838"/>
      <c r="Y8838"/>
      <c r="Z8838"/>
      <c r="AA8838"/>
      <c r="AB8838"/>
      <c r="AC8838"/>
    </row>
    <row r="8839" spans="11:29" x14ac:dyDescent="0.45">
      <c r="K8839"/>
      <c r="S8839"/>
      <c r="T8839"/>
      <c r="U8839"/>
      <c r="V8839"/>
      <c r="W8839"/>
      <c r="X8839"/>
      <c r="Y8839"/>
      <c r="Z8839"/>
      <c r="AA8839"/>
      <c r="AB8839"/>
      <c r="AC8839"/>
    </row>
    <row r="8840" spans="11:29" x14ac:dyDescent="0.45">
      <c r="K8840"/>
      <c r="S8840"/>
      <c r="T8840"/>
      <c r="U8840"/>
      <c r="V8840"/>
      <c r="W8840"/>
      <c r="X8840"/>
      <c r="Y8840"/>
      <c r="Z8840"/>
      <c r="AA8840"/>
      <c r="AB8840"/>
      <c r="AC8840"/>
    </row>
    <row r="8841" spans="11:29" x14ac:dyDescent="0.45">
      <c r="K8841"/>
      <c r="S8841"/>
      <c r="T8841"/>
      <c r="U8841"/>
      <c r="V8841"/>
      <c r="W8841"/>
      <c r="X8841"/>
      <c r="Y8841"/>
      <c r="Z8841"/>
      <c r="AA8841"/>
      <c r="AB8841"/>
      <c r="AC8841"/>
    </row>
    <row r="8842" spans="11:29" x14ac:dyDescent="0.45">
      <c r="K8842"/>
      <c r="S8842"/>
      <c r="T8842"/>
      <c r="U8842"/>
      <c r="V8842"/>
      <c r="W8842"/>
      <c r="X8842"/>
      <c r="Y8842"/>
      <c r="Z8842"/>
      <c r="AA8842"/>
      <c r="AB8842"/>
      <c r="AC8842"/>
    </row>
    <row r="8843" spans="11:29" x14ac:dyDescent="0.45">
      <c r="K8843"/>
      <c r="S8843"/>
      <c r="T8843"/>
      <c r="U8843"/>
      <c r="V8843"/>
      <c r="W8843"/>
      <c r="X8843"/>
      <c r="Y8843"/>
      <c r="Z8843"/>
      <c r="AA8843"/>
      <c r="AB8843"/>
      <c r="AC8843"/>
    </row>
    <row r="8844" spans="11:29" x14ac:dyDescent="0.45">
      <c r="K8844"/>
      <c r="S8844"/>
      <c r="T8844"/>
      <c r="U8844"/>
      <c r="V8844"/>
      <c r="W8844"/>
      <c r="X8844"/>
      <c r="Y8844"/>
      <c r="Z8844"/>
      <c r="AA8844"/>
      <c r="AB8844"/>
      <c r="AC8844"/>
    </row>
    <row r="8845" spans="11:29" x14ac:dyDescent="0.45">
      <c r="K8845"/>
      <c r="S8845"/>
      <c r="T8845"/>
      <c r="U8845"/>
      <c r="V8845"/>
      <c r="W8845"/>
      <c r="X8845"/>
      <c r="Y8845"/>
      <c r="Z8845"/>
      <c r="AA8845"/>
      <c r="AB8845"/>
      <c r="AC8845"/>
    </row>
    <row r="8846" spans="11:29" x14ac:dyDescent="0.45">
      <c r="K8846"/>
      <c r="S8846"/>
      <c r="T8846"/>
      <c r="U8846"/>
      <c r="V8846"/>
      <c r="W8846"/>
      <c r="X8846"/>
      <c r="Y8846"/>
      <c r="Z8846"/>
      <c r="AA8846"/>
      <c r="AB8846"/>
      <c r="AC8846"/>
    </row>
    <row r="8847" spans="11:29" x14ac:dyDescent="0.45">
      <c r="K8847"/>
      <c r="S8847"/>
      <c r="T8847"/>
      <c r="U8847"/>
      <c r="V8847"/>
      <c r="W8847"/>
      <c r="X8847"/>
      <c r="Y8847"/>
      <c r="Z8847"/>
      <c r="AA8847"/>
      <c r="AB8847"/>
      <c r="AC8847"/>
    </row>
    <row r="8848" spans="11:29" x14ac:dyDescent="0.45">
      <c r="K8848"/>
      <c r="S8848"/>
      <c r="T8848"/>
      <c r="U8848"/>
      <c r="V8848"/>
      <c r="W8848"/>
      <c r="X8848"/>
      <c r="Y8848"/>
      <c r="Z8848"/>
      <c r="AA8848"/>
      <c r="AB8848"/>
      <c r="AC8848"/>
    </row>
    <row r="8849" spans="11:29" x14ac:dyDescent="0.45">
      <c r="K8849"/>
      <c r="S8849"/>
      <c r="T8849"/>
      <c r="U8849"/>
      <c r="V8849"/>
      <c r="W8849"/>
      <c r="X8849"/>
      <c r="Y8849"/>
      <c r="Z8849"/>
      <c r="AA8849"/>
      <c r="AB8849"/>
      <c r="AC8849"/>
    </row>
    <row r="8850" spans="11:29" x14ac:dyDescent="0.45">
      <c r="K8850"/>
      <c r="S8850"/>
      <c r="T8850"/>
      <c r="U8850"/>
      <c r="V8850"/>
      <c r="W8850"/>
      <c r="X8850"/>
      <c r="Y8850"/>
      <c r="Z8850"/>
      <c r="AA8850"/>
      <c r="AB8850"/>
      <c r="AC8850"/>
    </row>
    <row r="8851" spans="11:29" x14ac:dyDescent="0.45">
      <c r="K8851"/>
      <c r="S8851"/>
      <c r="T8851"/>
      <c r="U8851"/>
      <c r="V8851"/>
      <c r="W8851"/>
      <c r="X8851"/>
      <c r="Y8851"/>
      <c r="Z8851"/>
      <c r="AA8851"/>
      <c r="AB8851"/>
      <c r="AC8851"/>
    </row>
    <row r="8852" spans="11:29" x14ac:dyDescent="0.45">
      <c r="K8852"/>
      <c r="S8852"/>
      <c r="T8852"/>
      <c r="U8852"/>
      <c r="V8852"/>
      <c r="W8852"/>
      <c r="X8852"/>
      <c r="Y8852"/>
      <c r="Z8852"/>
      <c r="AA8852"/>
      <c r="AB8852"/>
      <c r="AC8852"/>
    </row>
    <row r="8853" spans="11:29" x14ac:dyDescent="0.45">
      <c r="K8853"/>
      <c r="S8853"/>
      <c r="T8853"/>
      <c r="U8853"/>
      <c r="V8853"/>
      <c r="W8853"/>
      <c r="X8853"/>
      <c r="Y8853"/>
      <c r="Z8853"/>
      <c r="AA8853"/>
      <c r="AB8853"/>
      <c r="AC8853"/>
    </row>
    <row r="8854" spans="11:29" x14ac:dyDescent="0.45">
      <c r="K8854"/>
      <c r="S8854"/>
      <c r="T8854"/>
      <c r="U8854"/>
      <c r="V8854"/>
      <c r="W8854"/>
      <c r="X8854"/>
      <c r="Y8854"/>
      <c r="Z8854"/>
      <c r="AA8854"/>
      <c r="AB8854"/>
      <c r="AC8854"/>
    </row>
    <row r="8855" spans="11:29" x14ac:dyDescent="0.45">
      <c r="K8855"/>
      <c r="S8855"/>
      <c r="T8855"/>
      <c r="U8855"/>
      <c r="V8855"/>
      <c r="W8855"/>
      <c r="X8855"/>
      <c r="Y8855"/>
      <c r="Z8855"/>
      <c r="AA8855"/>
      <c r="AB8855"/>
      <c r="AC8855"/>
    </row>
    <row r="8856" spans="11:29" x14ac:dyDescent="0.45">
      <c r="K8856"/>
      <c r="S8856"/>
      <c r="T8856"/>
      <c r="U8856"/>
      <c r="V8856"/>
      <c r="W8856"/>
      <c r="X8856"/>
      <c r="Y8856"/>
      <c r="Z8856"/>
      <c r="AA8856"/>
      <c r="AB8856"/>
      <c r="AC8856"/>
    </row>
    <row r="8857" spans="11:29" x14ac:dyDescent="0.45">
      <c r="K8857"/>
      <c r="S8857"/>
      <c r="T8857"/>
      <c r="U8857"/>
      <c r="V8857"/>
      <c r="W8857"/>
      <c r="X8857"/>
      <c r="Y8857"/>
      <c r="Z8857"/>
      <c r="AA8857"/>
      <c r="AB8857"/>
      <c r="AC8857"/>
    </row>
    <row r="8858" spans="11:29" x14ac:dyDescent="0.45">
      <c r="K8858"/>
      <c r="S8858"/>
      <c r="T8858"/>
      <c r="U8858"/>
      <c r="V8858"/>
      <c r="W8858"/>
      <c r="X8858"/>
      <c r="Y8858"/>
      <c r="Z8858"/>
      <c r="AA8858"/>
      <c r="AB8858"/>
      <c r="AC8858"/>
    </row>
    <row r="8859" spans="11:29" x14ac:dyDescent="0.45">
      <c r="K8859"/>
      <c r="S8859"/>
      <c r="T8859"/>
      <c r="U8859"/>
      <c r="V8859"/>
      <c r="W8859"/>
      <c r="X8859"/>
      <c r="Y8859"/>
      <c r="Z8859"/>
      <c r="AA8859"/>
      <c r="AB8859"/>
      <c r="AC8859"/>
    </row>
    <row r="8860" spans="11:29" x14ac:dyDescent="0.45">
      <c r="K8860"/>
      <c r="S8860"/>
      <c r="T8860"/>
      <c r="U8860"/>
      <c r="V8860"/>
      <c r="W8860"/>
      <c r="X8860"/>
      <c r="Y8860"/>
      <c r="Z8860"/>
      <c r="AA8860"/>
      <c r="AB8860"/>
      <c r="AC8860"/>
    </row>
    <row r="8861" spans="11:29" x14ac:dyDescent="0.45">
      <c r="K8861"/>
      <c r="S8861"/>
      <c r="T8861"/>
      <c r="U8861"/>
      <c r="V8861"/>
      <c r="W8861"/>
      <c r="X8861"/>
      <c r="Y8861"/>
      <c r="Z8861"/>
      <c r="AA8861"/>
      <c r="AB8861"/>
      <c r="AC8861"/>
    </row>
    <row r="8862" spans="11:29" x14ac:dyDescent="0.45">
      <c r="K8862"/>
      <c r="S8862"/>
      <c r="T8862"/>
      <c r="U8862"/>
      <c r="V8862"/>
      <c r="W8862"/>
      <c r="X8862"/>
      <c r="Y8862"/>
      <c r="Z8862"/>
      <c r="AA8862"/>
      <c r="AB8862"/>
      <c r="AC8862"/>
    </row>
    <row r="8863" spans="11:29" x14ac:dyDescent="0.45">
      <c r="K8863"/>
      <c r="S8863"/>
      <c r="T8863"/>
      <c r="U8863"/>
      <c r="V8863"/>
      <c r="W8863"/>
      <c r="X8863"/>
      <c r="Y8863"/>
      <c r="Z8863"/>
      <c r="AA8863"/>
      <c r="AB8863"/>
      <c r="AC8863"/>
    </row>
    <row r="8864" spans="11:29" x14ac:dyDescent="0.45">
      <c r="K8864"/>
      <c r="S8864"/>
      <c r="T8864"/>
      <c r="U8864"/>
      <c r="V8864"/>
      <c r="W8864"/>
      <c r="X8864"/>
      <c r="Y8864"/>
      <c r="Z8864"/>
      <c r="AA8864"/>
      <c r="AB8864"/>
      <c r="AC8864"/>
    </row>
    <row r="8865" spans="11:29" x14ac:dyDescent="0.45">
      <c r="K8865"/>
      <c r="S8865"/>
      <c r="T8865"/>
      <c r="U8865"/>
      <c r="V8865"/>
      <c r="W8865"/>
      <c r="X8865"/>
      <c r="Y8865"/>
      <c r="Z8865"/>
      <c r="AA8865"/>
      <c r="AB8865"/>
      <c r="AC8865"/>
    </row>
    <row r="8866" spans="11:29" x14ac:dyDescent="0.45">
      <c r="K8866"/>
      <c r="S8866"/>
      <c r="T8866"/>
      <c r="U8866"/>
      <c r="V8866"/>
      <c r="W8866"/>
      <c r="X8866"/>
      <c r="Y8866"/>
      <c r="Z8866"/>
      <c r="AA8866"/>
      <c r="AB8866"/>
      <c r="AC8866"/>
    </row>
    <row r="8867" spans="11:29" x14ac:dyDescent="0.45">
      <c r="K8867"/>
      <c r="S8867"/>
      <c r="T8867"/>
      <c r="U8867"/>
      <c r="V8867"/>
      <c r="W8867"/>
      <c r="X8867"/>
      <c r="Y8867"/>
      <c r="Z8867"/>
      <c r="AA8867"/>
      <c r="AB8867"/>
      <c r="AC8867"/>
    </row>
    <row r="8868" spans="11:29" x14ac:dyDescent="0.45">
      <c r="K8868"/>
      <c r="S8868"/>
      <c r="T8868"/>
      <c r="U8868"/>
      <c r="V8868"/>
      <c r="W8868"/>
      <c r="X8868"/>
      <c r="Y8868"/>
      <c r="Z8868"/>
      <c r="AA8868"/>
      <c r="AB8868"/>
      <c r="AC8868"/>
    </row>
    <row r="8869" spans="11:29" x14ac:dyDescent="0.45">
      <c r="K8869"/>
      <c r="S8869"/>
      <c r="T8869"/>
      <c r="U8869"/>
      <c r="V8869"/>
      <c r="W8869"/>
      <c r="X8869"/>
      <c r="Y8869"/>
      <c r="Z8869"/>
      <c r="AA8869"/>
      <c r="AB8869"/>
      <c r="AC8869"/>
    </row>
    <row r="8870" spans="11:29" x14ac:dyDescent="0.45">
      <c r="K8870"/>
      <c r="S8870"/>
      <c r="T8870"/>
      <c r="U8870"/>
      <c r="V8870"/>
      <c r="W8870"/>
      <c r="X8870"/>
      <c r="Y8870"/>
      <c r="Z8870"/>
      <c r="AA8870"/>
      <c r="AB8870"/>
      <c r="AC8870"/>
    </row>
    <row r="8871" spans="11:29" x14ac:dyDescent="0.45">
      <c r="K8871"/>
      <c r="S8871"/>
      <c r="T8871"/>
      <c r="U8871"/>
      <c r="V8871"/>
      <c r="W8871"/>
      <c r="X8871"/>
      <c r="Y8871"/>
      <c r="Z8871"/>
      <c r="AA8871"/>
      <c r="AB8871"/>
      <c r="AC8871"/>
    </row>
    <row r="8872" spans="11:29" x14ac:dyDescent="0.45">
      <c r="K8872"/>
      <c r="S8872"/>
      <c r="T8872"/>
      <c r="U8872"/>
      <c r="V8872"/>
      <c r="W8872"/>
      <c r="X8872"/>
      <c r="Y8872"/>
      <c r="Z8872"/>
      <c r="AA8872"/>
      <c r="AB8872"/>
      <c r="AC8872"/>
    </row>
    <row r="8873" spans="11:29" x14ac:dyDescent="0.45">
      <c r="K8873"/>
      <c r="S8873"/>
      <c r="T8873"/>
      <c r="U8873"/>
      <c r="V8873"/>
      <c r="W8873"/>
      <c r="X8873"/>
      <c r="Y8873"/>
      <c r="Z8873"/>
      <c r="AA8873"/>
      <c r="AB8873"/>
      <c r="AC8873"/>
    </row>
    <row r="8874" spans="11:29" x14ac:dyDescent="0.45">
      <c r="K8874"/>
      <c r="S8874"/>
      <c r="T8874"/>
      <c r="U8874"/>
      <c r="V8874"/>
      <c r="W8874"/>
      <c r="X8874"/>
      <c r="Y8874"/>
      <c r="Z8874"/>
      <c r="AA8874"/>
      <c r="AB8874"/>
      <c r="AC8874"/>
    </row>
    <row r="8875" spans="11:29" x14ac:dyDescent="0.45">
      <c r="K8875"/>
      <c r="S8875"/>
      <c r="T8875"/>
      <c r="U8875"/>
      <c r="V8875"/>
      <c r="W8875"/>
      <c r="X8875"/>
      <c r="Y8875"/>
      <c r="Z8875"/>
      <c r="AA8875"/>
      <c r="AB8875"/>
      <c r="AC8875"/>
    </row>
    <row r="8876" spans="11:29" x14ac:dyDescent="0.45">
      <c r="K8876"/>
      <c r="S8876"/>
      <c r="T8876"/>
      <c r="U8876"/>
      <c r="V8876"/>
      <c r="W8876"/>
      <c r="X8876"/>
      <c r="Y8876"/>
      <c r="Z8876"/>
      <c r="AA8876"/>
      <c r="AB8876"/>
      <c r="AC8876"/>
    </row>
    <row r="8877" spans="11:29" x14ac:dyDescent="0.45">
      <c r="K8877"/>
      <c r="S8877"/>
      <c r="T8877"/>
      <c r="U8877"/>
      <c r="V8877"/>
      <c r="W8877"/>
      <c r="X8877"/>
      <c r="Y8877"/>
      <c r="Z8877"/>
      <c r="AA8877"/>
      <c r="AB8877"/>
      <c r="AC8877"/>
    </row>
    <row r="8878" spans="11:29" x14ac:dyDescent="0.45">
      <c r="K8878"/>
      <c r="S8878"/>
      <c r="T8878"/>
      <c r="U8878"/>
      <c r="V8878"/>
      <c r="W8878"/>
      <c r="X8878"/>
      <c r="Y8878"/>
      <c r="Z8878"/>
      <c r="AA8878"/>
      <c r="AB8878"/>
      <c r="AC8878"/>
    </row>
    <row r="8879" spans="11:29" x14ac:dyDescent="0.45">
      <c r="K8879"/>
      <c r="S8879"/>
      <c r="T8879"/>
      <c r="U8879"/>
      <c r="V8879"/>
      <c r="W8879"/>
      <c r="X8879"/>
      <c r="Y8879"/>
      <c r="Z8879"/>
      <c r="AA8879"/>
      <c r="AB8879"/>
      <c r="AC8879"/>
    </row>
    <row r="8880" spans="11:29" x14ac:dyDescent="0.45">
      <c r="K8880"/>
      <c r="S8880"/>
      <c r="T8880"/>
      <c r="U8880"/>
      <c r="V8880"/>
      <c r="W8880"/>
      <c r="X8880"/>
      <c r="Y8880"/>
      <c r="Z8880"/>
      <c r="AA8880"/>
      <c r="AB8880"/>
      <c r="AC8880"/>
    </row>
    <row r="8881" spans="11:29" x14ac:dyDescent="0.45">
      <c r="K8881"/>
      <c r="S8881"/>
      <c r="T8881"/>
      <c r="U8881"/>
      <c r="V8881"/>
      <c r="W8881"/>
      <c r="X8881"/>
      <c r="Y8881"/>
      <c r="Z8881"/>
      <c r="AA8881"/>
      <c r="AB8881"/>
      <c r="AC8881"/>
    </row>
    <row r="8882" spans="11:29" x14ac:dyDescent="0.45">
      <c r="K8882"/>
      <c r="S8882"/>
      <c r="T8882"/>
      <c r="U8882"/>
      <c r="V8882"/>
      <c r="W8882"/>
      <c r="X8882"/>
      <c r="Y8882"/>
      <c r="Z8882"/>
      <c r="AA8882"/>
      <c r="AB8882"/>
      <c r="AC8882"/>
    </row>
    <row r="8883" spans="11:29" x14ac:dyDescent="0.45">
      <c r="K8883"/>
      <c r="S8883"/>
      <c r="T8883"/>
      <c r="U8883"/>
      <c r="V8883"/>
      <c r="W8883"/>
      <c r="X8883"/>
      <c r="Y8883"/>
      <c r="Z8883"/>
      <c r="AA8883"/>
      <c r="AB8883"/>
      <c r="AC8883"/>
    </row>
    <row r="8884" spans="11:29" x14ac:dyDescent="0.45">
      <c r="K8884"/>
      <c r="S8884"/>
      <c r="T8884"/>
      <c r="U8884"/>
      <c r="V8884"/>
      <c r="W8884"/>
      <c r="X8884"/>
      <c r="Y8884"/>
      <c r="Z8884"/>
      <c r="AA8884"/>
      <c r="AB8884"/>
      <c r="AC8884"/>
    </row>
    <row r="8885" spans="11:29" x14ac:dyDescent="0.45">
      <c r="K8885"/>
      <c r="S8885"/>
      <c r="T8885"/>
      <c r="U8885"/>
      <c r="V8885"/>
      <c r="W8885"/>
      <c r="X8885"/>
      <c r="Y8885"/>
      <c r="Z8885"/>
      <c r="AA8885"/>
      <c r="AB8885"/>
      <c r="AC8885"/>
    </row>
    <row r="8886" spans="11:29" x14ac:dyDescent="0.45">
      <c r="K8886"/>
      <c r="S8886"/>
      <c r="T8886"/>
      <c r="U8886"/>
      <c r="V8886"/>
      <c r="W8886"/>
      <c r="X8886"/>
      <c r="Y8886"/>
      <c r="Z8886"/>
      <c r="AA8886"/>
      <c r="AB8886"/>
      <c r="AC8886"/>
    </row>
    <row r="8887" spans="11:29" x14ac:dyDescent="0.45">
      <c r="K8887"/>
      <c r="S8887"/>
      <c r="T8887"/>
      <c r="U8887"/>
      <c r="V8887"/>
      <c r="W8887"/>
      <c r="X8887"/>
      <c r="Y8887"/>
      <c r="Z8887"/>
      <c r="AA8887"/>
      <c r="AB8887"/>
      <c r="AC8887"/>
    </row>
    <row r="8888" spans="11:29" x14ac:dyDescent="0.45">
      <c r="K8888"/>
      <c r="S8888"/>
      <c r="T8888"/>
      <c r="U8888"/>
      <c r="V8888"/>
      <c r="W8888"/>
      <c r="X8888"/>
      <c r="Y8888"/>
      <c r="Z8888"/>
      <c r="AA8888"/>
      <c r="AB8888"/>
      <c r="AC8888"/>
    </row>
    <row r="8889" spans="11:29" x14ac:dyDescent="0.45">
      <c r="K8889"/>
      <c r="S8889"/>
      <c r="T8889"/>
      <c r="U8889"/>
      <c r="V8889"/>
      <c r="W8889"/>
      <c r="X8889"/>
      <c r="Y8889"/>
      <c r="Z8889"/>
      <c r="AA8889"/>
      <c r="AB8889"/>
      <c r="AC8889"/>
    </row>
    <row r="8890" spans="11:29" x14ac:dyDescent="0.45">
      <c r="K8890"/>
      <c r="S8890"/>
      <c r="T8890"/>
      <c r="U8890"/>
      <c r="V8890"/>
      <c r="W8890"/>
      <c r="X8890"/>
      <c r="Y8890"/>
      <c r="Z8890"/>
      <c r="AA8890"/>
      <c r="AB8890"/>
      <c r="AC8890"/>
    </row>
    <row r="8891" spans="11:29" x14ac:dyDescent="0.45">
      <c r="K8891"/>
      <c r="S8891"/>
      <c r="T8891"/>
      <c r="U8891"/>
      <c r="V8891"/>
      <c r="W8891"/>
      <c r="X8891"/>
      <c r="Y8891"/>
      <c r="Z8891"/>
      <c r="AA8891"/>
      <c r="AB8891"/>
      <c r="AC8891"/>
    </row>
    <row r="8892" spans="11:29" x14ac:dyDescent="0.45">
      <c r="K8892"/>
      <c r="S8892"/>
      <c r="T8892"/>
      <c r="U8892"/>
      <c r="V8892"/>
      <c r="W8892"/>
      <c r="X8892"/>
      <c r="Y8892"/>
      <c r="Z8892"/>
      <c r="AA8892"/>
      <c r="AB8892"/>
      <c r="AC8892"/>
    </row>
    <row r="8893" spans="11:29" x14ac:dyDescent="0.45">
      <c r="K8893"/>
      <c r="S8893"/>
      <c r="T8893"/>
      <c r="U8893"/>
      <c r="V8893"/>
      <c r="W8893"/>
      <c r="X8893"/>
      <c r="Y8893"/>
      <c r="Z8893"/>
      <c r="AA8893"/>
      <c r="AB8893"/>
      <c r="AC8893"/>
    </row>
    <row r="8894" spans="11:29" x14ac:dyDescent="0.45">
      <c r="K8894"/>
      <c r="S8894"/>
      <c r="T8894"/>
      <c r="U8894"/>
      <c r="V8894"/>
      <c r="W8894"/>
      <c r="X8894"/>
      <c r="Y8894"/>
      <c r="Z8894"/>
      <c r="AA8894"/>
      <c r="AB8894"/>
      <c r="AC8894"/>
    </row>
    <row r="8895" spans="11:29" x14ac:dyDescent="0.45">
      <c r="K8895"/>
      <c r="S8895"/>
      <c r="T8895"/>
      <c r="U8895"/>
      <c r="V8895"/>
      <c r="W8895"/>
      <c r="X8895"/>
      <c r="Y8895"/>
      <c r="Z8895"/>
      <c r="AA8895"/>
      <c r="AB8895"/>
      <c r="AC8895"/>
    </row>
    <row r="8896" spans="11:29" x14ac:dyDescent="0.45">
      <c r="K8896"/>
      <c r="S8896"/>
      <c r="T8896"/>
      <c r="U8896"/>
      <c r="V8896"/>
      <c r="W8896"/>
      <c r="X8896"/>
      <c r="Y8896"/>
      <c r="Z8896"/>
      <c r="AA8896"/>
      <c r="AB8896"/>
      <c r="AC8896"/>
    </row>
    <row r="8897" spans="11:29" x14ac:dyDescent="0.45">
      <c r="K8897"/>
      <c r="S8897"/>
      <c r="T8897"/>
      <c r="U8897"/>
      <c r="V8897"/>
      <c r="W8897"/>
      <c r="X8897"/>
      <c r="Y8897"/>
      <c r="Z8897"/>
      <c r="AA8897"/>
      <c r="AB8897"/>
      <c r="AC8897"/>
    </row>
    <row r="8898" spans="11:29" x14ac:dyDescent="0.45">
      <c r="K8898"/>
      <c r="S8898"/>
      <c r="T8898"/>
      <c r="U8898"/>
      <c r="V8898"/>
      <c r="W8898"/>
      <c r="X8898"/>
      <c r="Y8898"/>
      <c r="Z8898"/>
      <c r="AA8898"/>
      <c r="AB8898"/>
      <c r="AC8898"/>
    </row>
    <row r="8899" spans="11:29" x14ac:dyDescent="0.45">
      <c r="K8899"/>
      <c r="S8899"/>
      <c r="T8899"/>
      <c r="U8899"/>
      <c r="V8899"/>
      <c r="W8899"/>
      <c r="X8899"/>
      <c r="Y8899"/>
      <c r="Z8899"/>
      <c r="AA8899"/>
      <c r="AB8899"/>
      <c r="AC8899"/>
    </row>
    <row r="8900" spans="11:29" x14ac:dyDescent="0.45">
      <c r="K8900"/>
      <c r="S8900"/>
      <c r="T8900"/>
      <c r="U8900"/>
      <c r="V8900"/>
      <c r="W8900"/>
      <c r="X8900"/>
      <c r="Y8900"/>
      <c r="Z8900"/>
      <c r="AA8900"/>
      <c r="AB8900"/>
      <c r="AC8900"/>
    </row>
    <row r="8901" spans="11:29" x14ac:dyDescent="0.45">
      <c r="K8901"/>
      <c r="S8901"/>
      <c r="T8901"/>
      <c r="U8901"/>
      <c r="V8901"/>
      <c r="W8901"/>
      <c r="X8901"/>
      <c r="Y8901"/>
      <c r="Z8901"/>
      <c r="AA8901"/>
      <c r="AB8901"/>
      <c r="AC8901"/>
    </row>
    <row r="8902" spans="11:29" x14ac:dyDescent="0.45">
      <c r="K8902"/>
      <c r="S8902"/>
      <c r="T8902"/>
      <c r="U8902"/>
      <c r="V8902"/>
      <c r="W8902"/>
      <c r="X8902"/>
      <c r="Y8902"/>
      <c r="Z8902"/>
      <c r="AA8902"/>
      <c r="AB8902"/>
      <c r="AC8902"/>
    </row>
    <row r="8903" spans="11:29" x14ac:dyDescent="0.45">
      <c r="K8903"/>
      <c r="S8903"/>
      <c r="T8903"/>
      <c r="U8903"/>
      <c r="V8903"/>
      <c r="W8903"/>
      <c r="X8903"/>
      <c r="Y8903"/>
      <c r="Z8903"/>
      <c r="AA8903"/>
      <c r="AB8903"/>
      <c r="AC8903"/>
    </row>
    <row r="8904" spans="11:29" x14ac:dyDescent="0.45">
      <c r="K8904"/>
      <c r="S8904"/>
      <c r="T8904"/>
      <c r="U8904"/>
      <c r="V8904"/>
      <c r="W8904"/>
      <c r="X8904"/>
      <c r="Y8904"/>
      <c r="Z8904"/>
      <c r="AA8904"/>
      <c r="AB8904"/>
      <c r="AC8904"/>
    </row>
    <row r="8905" spans="11:29" x14ac:dyDescent="0.45">
      <c r="K8905"/>
      <c r="S8905"/>
      <c r="T8905"/>
      <c r="U8905"/>
      <c r="V8905"/>
      <c r="W8905"/>
      <c r="X8905"/>
      <c r="Y8905"/>
      <c r="Z8905"/>
      <c r="AA8905"/>
      <c r="AB8905"/>
      <c r="AC8905"/>
    </row>
    <row r="8906" spans="11:29" x14ac:dyDescent="0.45">
      <c r="K8906"/>
      <c r="S8906"/>
      <c r="T8906"/>
      <c r="U8906"/>
      <c r="V8906"/>
      <c r="W8906"/>
      <c r="X8906"/>
      <c r="Y8906"/>
      <c r="Z8906"/>
      <c r="AA8906"/>
      <c r="AB8906"/>
      <c r="AC8906"/>
    </row>
    <row r="8907" spans="11:29" x14ac:dyDescent="0.45">
      <c r="K8907"/>
      <c r="S8907"/>
      <c r="T8907"/>
      <c r="U8907"/>
      <c r="V8907"/>
      <c r="W8907"/>
      <c r="X8907"/>
      <c r="Y8907"/>
      <c r="Z8907"/>
      <c r="AA8907"/>
      <c r="AB8907"/>
      <c r="AC8907"/>
    </row>
    <row r="8908" spans="11:29" x14ac:dyDescent="0.45">
      <c r="K8908"/>
      <c r="S8908"/>
      <c r="T8908"/>
      <c r="U8908"/>
      <c r="V8908"/>
      <c r="W8908"/>
      <c r="X8908"/>
      <c r="Y8908"/>
      <c r="Z8908"/>
      <c r="AA8908"/>
      <c r="AB8908"/>
      <c r="AC8908"/>
    </row>
    <row r="8909" spans="11:29" x14ac:dyDescent="0.45">
      <c r="K8909"/>
      <c r="S8909"/>
      <c r="T8909"/>
      <c r="U8909"/>
      <c r="V8909"/>
      <c r="W8909"/>
      <c r="X8909"/>
      <c r="Y8909"/>
      <c r="Z8909"/>
      <c r="AA8909"/>
      <c r="AB8909"/>
      <c r="AC8909"/>
    </row>
    <row r="8910" spans="11:29" x14ac:dyDescent="0.45">
      <c r="K8910"/>
      <c r="S8910"/>
      <c r="T8910"/>
      <c r="U8910"/>
      <c r="V8910"/>
      <c r="W8910"/>
      <c r="X8910"/>
      <c r="Y8910"/>
      <c r="Z8910"/>
      <c r="AA8910"/>
      <c r="AB8910"/>
      <c r="AC8910"/>
    </row>
    <row r="8911" spans="11:29" x14ac:dyDescent="0.45">
      <c r="K8911"/>
      <c r="S8911"/>
      <c r="T8911"/>
      <c r="U8911"/>
      <c r="V8911"/>
      <c r="W8911"/>
      <c r="X8911"/>
      <c r="Y8911"/>
      <c r="Z8911"/>
      <c r="AA8911"/>
      <c r="AB8911"/>
      <c r="AC8911"/>
    </row>
    <row r="8912" spans="11:29" x14ac:dyDescent="0.45">
      <c r="K8912"/>
      <c r="S8912"/>
      <c r="T8912"/>
      <c r="U8912"/>
      <c r="V8912"/>
      <c r="W8912"/>
      <c r="X8912"/>
      <c r="Y8912"/>
      <c r="Z8912"/>
      <c r="AA8912"/>
      <c r="AB8912"/>
      <c r="AC8912"/>
    </row>
    <row r="8913" spans="11:29" x14ac:dyDescent="0.45">
      <c r="K8913"/>
      <c r="S8913"/>
      <c r="T8913"/>
      <c r="U8913"/>
      <c r="V8913"/>
      <c r="W8913"/>
      <c r="X8913"/>
      <c r="Y8913"/>
      <c r="Z8913"/>
      <c r="AA8913"/>
      <c r="AB8913"/>
      <c r="AC8913"/>
    </row>
    <row r="8914" spans="11:29" x14ac:dyDescent="0.45">
      <c r="K8914"/>
      <c r="S8914"/>
      <c r="T8914"/>
      <c r="U8914"/>
      <c r="V8914"/>
      <c r="W8914"/>
      <c r="X8914"/>
      <c r="Y8914"/>
      <c r="Z8914"/>
      <c r="AA8914"/>
      <c r="AB8914"/>
      <c r="AC8914"/>
    </row>
    <row r="8915" spans="11:29" x14ac:dyDescent="0.45">
      <c r="K8915"/>
      <c r="S8915"/>
      <c r="T8915"/>
      <c r="U8915"/>
      <c r="V8915"/>
      <c r="W8915"/>
      <c r="X8915"/>
      <c r="Y8915"/>
      <c r="Z8915"/>
      <c r="AA8915"/>
      <c r="AB8915"/>
      <c r="AC8915"/>
    </row>
    <row r="8916" spans="11:29" x14ac:dyDescent="0.45">
      <c r="K8916"/>
      <c r="S8916"/>
      <c r="T8916"/>
      <c r="U8916"/>
      <c r="V8916"/>
      <c r="W8916"/>
      <c r="X8916"/>
      <c r="Y8916"/>
      <c r="Z8916"/>
      <c r="AA8916"/>
      <c r="AB8916"/>
      <c r="AC8916"/>
    </row>
    <row r="8917" spans="11:29" x14ac:dyDescent="0.45">
      <c r="K8917"/>
      <c r="S8917"/>
      <c r="T8917"/>
      <c r="U8917"/>
      <c r="V8917"/>
      <c r="W8917"/>
      <c r="X8917"/>
      <c r="Y8917"/>
      <c r="Z8917"/>
      <c r="AA8917"/>
      <c r="AB8917"/>
      <c r="AC8917"/>
    </row>
    <row r="8918" spans="11:29" x14ac:dyDescent="0.45">
      <c r="K8918"/>
      <c r="S8918"/>
      <c r="T8918"/>
      <c r="U8918"/>
      <c r="V8918"/>
      <c r="W8918"/>
      <c r="X8918"/>
      <c r="Y8918"/>
      <c r="Z8918"/>
      <c r="AA8918"/>
      <c r="AB8918"/>
      <c r="AC8918"/>
    </row>
    <row r="8919" spans="11:29" x14ac:dyDescent="0.45">
      <c r="K8919"/>
      <c r="S8919"/>
      <c r="T8919"/>
      <c r="U8919"/>
      <c r="V8919"/>
      <c r="W8919"/>
      <c r="X8919"/>
      <c r="Y8919"/>
      <c r="Z8919"/>
      <c r="AA8919"/>
      <c r="AB8919"/>
      <c r="AC8919"/>
    </row>
    <row r="8920" spans="11:29" x14ac:dyDescent="0.45">
      <c r="K8920"/>
      <c r="S8920"/>
      <c r="T8920"/>
      <c r="U8920"/>
      <c r="V8920"/>
      <c r="W8920"/>
      <c r="X8920"/>
      <c r="Y8920"/>
      <c r="Z8920"/>
      <c r="AA8920"/>
      <c r="AB8920"/>
      <c r="AC8920"/>
    </row>
    <row r="8921" spans="11:29" x14ac:dyDescent="0.45">
      <c r="K8921"/>
      <c r="S8921"/>
      <c r="T8921"/>
      <c r="U8921"/>
      <c r="V8921"/>
      <c r="W8921"/>
      <c r="X8921"/>
      <c r="Y8921"/>
      <c r="Z8921"/>
      <c r="AA8921"/>
      <c r="AB8921"/>
      <c r="AC8921"/>
    </row>
    <row r="8922" spans="11:29" x14ac:dyDescent="0.45">
      <c r="K8922"/>
      <c r="S8922"/>
      <c r="T8922"/>
      <c r="U8922"/>
      <c r="V8922"/>
      <c r="W8922"/>
      <c r="X8922"/>
      <c r="Y8922"/>
      <c r="Z8922"/>
      <c r="AA8922"/>
      <c r="AB8922"/>
      <c r="AC8922"/>
    </row>
    <row r="8923" spans="11:29" x14ac:dyDescent="0.45">
      <c r="K8923"/>
      <c r="S8923"/>
      <c r="T8923"/>
      <c r="U8923"/>
      <c r="V8923"/>
      <c r="W8923"/>
      <c r="X8923"/>
      <c r="Y8923"/>
      <c r="Z8923"/>
      <c r="AA8923"/>
      <c r="AB8923"/>
      <c r="AC8923"/>
    </row>
    <row r="8924" spans="11:29" x14ac:dyDescent="0.45">
      <c r="K8924"/>
      <c r="S8924"/>
      <c r="T8924"/>
      <c r="U8924"/>
      <c r="V8924"/>
      <c r="W8924"/>
      <c r="X8924"/>
      <c r="Y8924"/>
      <c r="Z8924"/>
      <c r="AA8924"/>
      <c r="AB8924"/>
      <c r="AC8924"/>
    </row>
    <row r="8925" spans="11:29" x14ac:dyDescent="0.45">
      <c r="K8925"/>
      <c r="S8925"/>
      <c r="T8925"/>
      <c r="U8925"/>
      <c r="V8925"/>
      <c r="W8925"/>
      <c r="X8925"/>
      <c r="Y8925"/>
      <c r="Z8925"/>
      <c r="AA8925"/>
      <c r="AB8925"/>
      <c r="AC8925"/>
    </row>
    <row r="8926" spans="11:29" x14ac:dyDescent="0.45">
      <c r="K8926"/>
      <c r="S8926"/>
      <c r="T8926"/>
      <c r="U8926"/>
      <c r="V8926"/>
      <c r="W8926"/>
      <c r="X8926"/>
      <c r="Y8926"/>
      <c r="Z8926"/>
      <c r="AA8926"/>
      <c r="AB8926"/>
      <c r="AC8926"/>
    </row>
    <row r="8927" spans="11:29" x14ac:dyDescent="0.45">
      <c r="K8927"/>
      <c r="S8927"/>
      <c r="T8927"/>
      <c r="U8927"/>
      <c r="V8927"/>
      <c r="W8927"/>
      <c r="X8927"/>
      <c r="Y8927"/>
      <c r="Z8927"/>
      <c r="AA8927"/>
      <c r="AB8927"/>
      <c r="AC8927"/>
    </row>
    <row r="8928" spans="11:29" x14ac:dyDescent="0.45">
      <c r="K8928"/>
      <c r="S8928"/>
      <c r="T8928"/>
      <c r="U8928"/>
      <c r="V8928"/>
      <c r="W8928"/>
      <c r="X8928"/>
      <c r="Y8928"/>
      <c r="Z8928"/>
      <c r="AA8928"/>
      <c r="AB8928"/>
      <c r="AC8928"/>
    </row>
    <row r="8929" spans="11:29" x14ac:dyDescent="0.45">
      <c r="K8929"/>
      <c r="S8929"/>
      <c r="T8929"/>
      <c r="U8929"/>
      <c r="V8929"/>
      <c r="W8929"/>
      <c r="X8929"/>
      <c r="Y8929"/>
      <c r="Z8929"/>
      <c r="AA8929"/>
      <c r="AB8929"/>
      <c r="AC8929"/>
    </row>
    <row r="8930" spans="11:29" x14ac:dyDescent="0.45">
      <c r="K8930"/>
      <c r="S8930"/>
      <c r="T8930"/>
      <c r="U8930"/>
      <c r="V8930"/>
      <c r="W8930"/>
      <c r="X8930"/>
      <c r="Y8930"/>
      <c r="Z8930"/>
      <c r="AA8930"/>
      <c r="AB8930"/>
      <c r="AC8930"/>
    </row>
    <row r="8931" spans="11:29" x14ac:dyDescent="0.45">
      <c r="K8931"/>
      <c r="S8931"/>
      <c r="T8931"/>
      <c r="U8931"/>
      <c r="V8931"/>
      <c r="W8931"/>
      <c r="X8931"/>
      <c r="Y8931"/>
      <c r="Z8931"/>
      <c r="AA8931"/>
      <c r="AB8931"/>
      <c r="AC8931"/>
    </row>
    <row r="8932" spans="11:29" x14ac:dyDescent="0.45">
      <c r="K8932"/>
      <c r="S8932"/>
      <c r="T8932"/>
      <c r="U8932"/>
      <c r="V8932"/>
      <c r="W8932"/>
      <c r="X8932"/>
      <c r="Y8932"/>
      <c r="Z8932"/>
      <c r="AA8932"/>
      <c r="AB8932"/>
      <c r="AC8932"/>
    </row>
    <row r="8933" spans="11:29" x14ac:dyDescent="0.45">
      <c r="K8933"/>
      <c r="S8933"/>
      <c r="T8933"/>
      <c r="U8933"/>
      <c r="V8933"/>
      <c r="W8933"/>
      <c r="X8933"/>
      <c r="Y8933"/>
      <c r="Z8933"/>
      <c r="AA8933"/>
      <c r="AB8933"/>
      <c r="AC8933"/>
    </row>
    <row r="8934" spans="11:29" x14ac:dyDescent="0.45">
      <c r="K8934"/>
      <c r="S8934"/>
      <c r="T8934"/>
      <c r="U8934"/>
      <c r="V8934"/>
      <c r="W8934"/>
      <c r="X8934"/>
      <c r="Y8934"/>
      <c r="Z8934"/>
      <c r="AA8934"/>
      <c r="AB8934"/>
      <c r="AC8934"/>
    </row>
    <row r="8935" spans="11:29" x14ac:dyDescent="0.45">
      <c r="K8935"/>
      <c r="S8935"/>
      <c r="T8935"/>
      <c r="U8935"/>
      <c r="V8935"/>
      <c r="W8935"/>
      <c r="X8935"/>
      <c r="Y8935"/>
      <c r="Z8935"/>
      <c r="AA8935"/>
      <c r="AB8935"/>
      <c r="AC8935"/>
    </row>
    <row r="8936" spans="11:29" x14ac:dyDescent="0.45">
      <c r="K8936"/>
      <c r="S8936"/>
      <c r="T8936"/>
      <c r="U8936"/>
      <c r="V8936"/>
      <c r="W8936"/>
      <c r="X8936"/>
      <c r="Y8936"/>
      <c r="Z8936"/>
      <c r="AA8936"/>
      <c r="AB8936"/>
      <c r="AC8936"/>
    </row>
    <row r="8937" spans="11:29" x14ac:dyDescent="0.45">
      <c r="K8937"/>
      <c r="S8937"/>
      <c r="T8937"/>
      <c r="U8937"/>
      <c r="V8937"/>
      <c r="W8937"/>
      <c r="X8937"/>
      <c r="Y8937"/>
      <c r="Z8937"/>
      <c r="AA8937"/>
      <c r="AB8937"/>
      <c r="AC8937"/>
    </row>
    <row r="8938" spans="11:29" x14ac:dyDescent="0.45">
      <c r="K8938"/>
      <c r="S8938"/>
      <c r="T8938"/>
      <c r="U8938"/>
      <c r="V8938"/>
      <c r="W8938"/>
      <c r="X8938"/>
      <c r="Y8938"/>
      <c r="Z8938"/>
      <c r="AA8938"/>
      <c r="AB8938"/>
      <c r="AC8938"/>
    </row>
    <row r="8939" spans="11:29" x14ac:dyDescent="0.45">
      <c r="K8939"/>
      <c r="S8939"/>
      <c r="T8939"/>
      <c r="U8939"/>
      <c r="V8939"/>
      <c r="W8939"/>
      <c r="X8939"/>
      <c r="Y8939"/>
      <c r="Z8939"/>
      <c r="AA8939"/>
      <c r="AB8939"/>
      <c r="AC8939"/>
    </row>
    <row r="8940" spans="11:29" x14ac:dyDescent="0.45">
      <c r="K8940"/>
      <c r="S8940"/>
      <c r="T8940"/>
      <c r="U8940"/>
      <c r="V8940"/>
      <c r="W8940"/>
      <c r="X8940"/>
      <c r="Y8940"/>
      <c r="Z8940"/>
      <c r="AA8940"/>
      <c r="AB8940"/>
      <c r="AC8940"/>
    </row>
    <row r="8941" spans="11:29" x14ac:dyDescent="0.45">
      <c r="K8941"/>
      <c r="S8941"/>
      <c r="T8941"/>
      <c r="U8941"/>
      <c r="V8941"/>
      <c r="W8941"/>
      <c r="X8941"/>
      <c r="Y8941"/>
      <c r="Z8941"/>
      <c r="AA8941"/>
      <c r="AB8941"/>
      <c r="AC8941"/>
    </row>
    <row r="8942" spans="11:29" x14ac:dyDescent="0.45">
      <c r="K8942"/>
      <c r="S8942"/>
      <c r="T8942"/>
      <c r="U8942"/>
      <c r="V8942"/>
      <c r="W8942"/>
      <c r="X8942"/>
      <c r="Y8942"/>
      <c r="Z8942"/>
      <c r="AA8942"/>
      <c r="AB8942"/>
      <c r="AC8942"/>
    </row>
    <row r="8943" spans="11:29" x14ac:dyDescent="0.45">
      <c r="K8943"/>
      <c r="S8943"/>
      <c r="T8943"/>
      <c r="U8943"/>
      <c r="V8943"/>
      <c r="W8943"/>
      <c r="X8943"/>
      <c r="Y8943"/>
      <c r="Z8943"/>
      <c r="AA8943"/>
      <c r="AB8943"/>
      <c r="AC8943"/>
    </row>
    <row r="8944" spans="11:29" x14ac:dyDescent="0.45">
      <c r="K8944"/>
      <c r="S8944"/>
      <c r="T8944"/>
      <c r="U8944"/>
      <c r="V8944"/>
      <c r="W8944"/>
      <c r="X8944"/>
      <c r="Y8944"/>
      <c r="Z8944"/>
      <c r="AA8944"/>
      <c r="AB8944"/>
      <c r="AC8944"/>
    </row>
    <row r="8945" spans="11:29" x14ac:dyDescent="0.45">
      <c r="K8945"/>
      <c r="S8945"/>
      <c r="T8945"/>
      <c r="U8945"/>
      <c r="V8945"/>
      <c r="W8945"/>
      <c r="X8945"/>
      <c r="Y8945"/>
      <c r="Z8945"/>
      <c r="AA8945"/>
      <c r="AB8945"/>
      <c r="AC8945"/>
    </row>
    <row r="8946" spans="11:29" x14ac:dyDescent="0.45">
      <c r="K8946"/>
      <c r="S8946"/>
      <c r="T8946"/>
      <c r="U8946"/>
      <c r="V8946"/>
      <c r="W8946"/>
      <c r="X8946"/>
      <c r="Y8946"/>
      <c r="Z8946"/>
      <c r="AA8946"/>
      <c r="AB8946"/>
      <c r="AC8946"/>
    </row>
    <row r="8947" spans="11:29" x14ac:dyDescent="0.45">
      <c r="K8947"/>
      <c r="S8947"/>
      <c r="T8947"/>
      <c r="U8947"/>
      <c r="V8947"/>
      <c r="W8947"/>
      <c r="X8947"/>
      <c r="Y8947"/>
      <c r="Z8947"/>
      <c r="AA8947"/>
      <c r="AB8947"/>
      <c r="AC8947"/>
    </row>
    <row r="8948" spans="11:29" x14ac:dyDescent="0.45">
      <c r="K8948"/>
      <c r="S8948"/>
      <c r="T8948"/>
      <c r="U8948"/>
      <c r="V8948"/>
      <c r="W8948"/>
      <c r="X8948"/>
      <c r="Y8948"/>
      <c r="Z8948"/>
      <c r="AA8948"/>
      <c r="AB8948"/>
      <c r="AC8948"/>
    </row>
    <row r="8949" spans="11:29" x14ac:dyDescent="0.45">
      <c r="K8949"/>
      <c r="S8949"/>
      <c r="T8949"/>
      <c r="U8949"/>
      <c r="V8949"/>
      <c r="W8949"/>
      <c r="X8949"/>
      <c r="Y8949"/>
      <c r="Z8949"/>
      <c r="AA8949"/>
      <c r="AB8949"/>
      <c r="AC8949"/>
    </row>
    <row r="8950" spans="11:29" x14ac:dyDescent="0.45">
      <c r="K8950"/>
      <c r="S8950"/>
      <c r="T8950"/>
      <c r="U8950"/>
      <c r="V8950"/>
      <c r="W8950"/>
      <c r="X8950"/>
      <c r="Y8950"/>
      <c r="Z8950"/>
      <c r="AA8950"/>
      <c r="AB8950"/>
      <c r="AC8950"/>
    </row>
    <row r="8951" spans="11:29" x14ac:dyDescent="0.45">
      <c r="K8951"/>
      <c r="S8951"/>
      <c r="T8951"/>
      <c r="U8951"/>
      <c r="V8951"/>
      <c r="W8951"/>
      <c r="X8951"/>
      <c r="Y8951"/>
      <c r="Z8951"/>
      <c r="AA8951"/>
      <c r="AB8951"/>
      <c r="AC8951"/>
    </row>
    <row r="8952" spans="11:29" x14ac:dyDescent="0.45">
      <c r="K8952"/>
      <c r="S8952"/>
      <c r="T8952"/>
      <c r="U8952"/>
      <c r="V8952"/>
      <c r="W8952"/>
      <c r="X8952"/>
      <c r="Y8952"/>
      <c r="Z8952"/>
      <c r="AA8952"/>
      <c r="AB8952"/>
      <c r="AC8952"/>
    </row>
    <row r="8953" spans="11:29" x14ac:dyDescent="0.45">
      <c r="K8953"/>
      <c r="S8953"/>
      <c r="T8953"/>
      <c r="U8953"/>
      <c r="V8953"/>
      <c r="W8953"/>
      <c r="X8953"/>
      <c r="Y8953"/>
      <c r="Z8953"/>
      <c r="AA8953"/>
      <c r="AB8953"/>
      <c r="AC8953"/>
    </row>
    <row r="8954" spans="11:29" x14ac:dyDescent="0.45">
      <c r="K8954"/>
      <c r="S8954"/>
      <c r="T8954"/>
      <c r="U8954"/>
      <c r="V8954"/>
      <c r="W8954"/>
      <c r="X8954"/>
      <c r="Y8954"/>
      <c r="Z8954"/>
      <c r="AA8954"/>
      <c r="AB8954"/>
      <c r="AC8954"/>
    </row>
    <row r="8955" spans="11:29" x14ac:dyDescent="0.45">
      <c r="K8955"/>
      <c r="S8955"/>
      <c r="T8955"/>
      <c r="U8955"/>
      <c r="V8955"/>
      <c r="W8955"/>
      <c r="X8955"/>
      <c r="Y8955"/>
      <c r="Z8955"/>
      <c r="AA8955"/>
      <c r="AB8955"/>
      <c r="AC8955"/>
    </row>
    <row r="8956" spans="11:29" x14ac:dyDescent="0.45">
      <c r="K8956"/>
      <c r="S8956"/>
      <c r="T8956"/>
      <c r="U8956"/>
      <c r="V8956"/>
      <c r="W8956"/>
      <c r="X8956"/>
      <c r="Y8956"/>
      <c r="Z8956"/>
      <c r="AA8956"/>
      <c r="AB8956"/>
      <c r="AC8956"/>
    </row>
    <row r="8957" spans="11:29" x14ac:dyDescent="0.45">
      <c r="K8957"/>
      <c r="S8957"/>
      <c r="T8957"/>
      <c r="U8957"/>
      <c r="V8957"/>
      <c r="W8957"/>
      <c r="X8957"/>
      <c r="Y8957"/>
      <c r="Z8957"/>
      <c r="AA8957"/>
      <c r="AB8957"/>
      <c r="AC8957"/>
    </row>
    <row r="8958" spans="11:29" x14ac:dyDescent="0.45">
      <c r="K8958"/>
      <c r="S8958"/>
      <c r="T8958"/>
      <c r="U8958"/>
      <c r="V8958"/>
      <c r="W8958"/>
      <c r="X8958"/>
      <c r="Y8958"/>
      <c r="Z8958"/>
      <c r="AA8958"/>
      <c r="AB8958"/>
      <c r="AC8958"/>
    </row>
    <row r="8959" spans="11:29" x14ac:dyDescent="0.45">
      <c r="K8959"/>
      <c r="S8959"/>
      <c r="T8959"/>
      <c r="U8959"/>
      <c r="V8959"/>
      <c r="W8959"/>
      <c r="X8959"/>
      <c r="Y8959"/>
      <c r="Z8959"/>
      <c r="AA8959"/>
      <c r="AB8959"/>
      <c r="AC8959"/>
    </row>
    <row r="8960" spans="11:29" x14ac:dyDescent="0.45">
      <c r="K8960"/>
      <c r="S8960"/>
      <c r="T8960"/>
      <c r="U8960"/>
      <c r="V8960"/>
      <c r="W8960"/>
      <c r="X8960"/>
      <c r="Y8960"/>
      <c r="Z8960"/>
      <c r="AA8960"/>
      <c r="AB8960"/>
      <c r="AC8960"/>
    </row>
    <row r="8961" spans="11:29" x14ac:dyDescent="0.45">
      <c r="K8961"/>
      <c r="S8961"/>
      <c r="T8961"/>
      <c r="U8961"/>
      <c r="V8961"/>
      <c r="W8961"/>
      <c r="X8961"/>
      <c r="Y8961"/>
      <c r="Z8961"/>
      <c r="AA8961"/>
      <c r="AB8961"/>
      <c r="AC8961"/>
    </row>
    <row r="8962" spans="11:29" x14ac:dyDescent="0.45">
      <c r="K8962"/>
      <c r="S8962"/>
      <c r="T8962"/>
      <c r="U8962"/>
      <c r="V8962"/>
      <c r="W8962"/>
      <c r="X8962"/>
      <c r="Y8962"/>
      <c r="Z8962"/>
      <c r="AA8962"/>
      <c r="AB8962"/>
      <c r="AC8962"/>
    </row>
    <row r="8963" spans="11:29" x14ac:dyDescent="0.45">
      <c r="K8963"/>
      <c r="S8963"/>
      <c r="T8963"/>
      <c r="U8963"/>
      <c r="V8963"/>
      <c r="W8963"/>
      <c r="X8963"/>
      <c r="Y8963"/>
      <c r="Z8963"/>
      <c r="AA8963"/>
      <c r="AB8963"/>
      <c r="AC8963"/>
    </row>
    <row r="8964" spans="11:29" x14ac:dyDescent="0.45">
      <c r="K8964"/>
      <c r="S8964"/>
      <c r="T8964"/>
      <c r="U8964"/>
      <c r="V8964"/>
      <c r="W8964"/>
      <c r="X8964"/>
      <c r="Y8964"/>
      <c r="Z8964"/>
      <c r="AA8964"/>
      <c r="AB8964"/>
      <c r="AC8964"/>
    </row>
    <row r="8965" spans="11:29" x14ac:dyDescent="0.45">
      <c r="K8965"/>
      <c r="S8965"/>
      <c r="T8965"/>
      <c r="U8965"/>
      <c r="V8965"/>
      <c r="W8965"/>
      <c r="X8965"/>
      <c r="Y8965"/>
      <c r="Z8965"/>
      <c r="AA8965"/>
      <c r="AB8965"/>
      <c r="AC8965"/>
    </row>
    <row r="8966" spans="11:29" x14ac:dyDescent="0.45">
      <c r="K8966"/>
      <c r="S8966"/>
      <c r="T8966"/>
      <c r="U8966"/>
      <c r="V8966"/>
      <c r="W8966"/>
      <c r="X8966"/>
      <c r="Y8966"/>
      <c r="Z8966"/>
      <c r="AA8966"/>
      <c r="AB8966"/>
      <c r="AC8966"/>
    </row>
    <row r="8967" spans="11:29" x14ac:dyDescent="0.45">
      <c r="K8967"/>
      <c r="S8967"/>
      <c r="T8967"/>
      <c r="U8967"/>
      <c r="V8967"/>
      <c r="W8967"/>
      <c r="X8967"/>
      <c r="Y8967"/>
      <c r="Z8967"/>
      <c r="AA8967"/>
      <c r="AB8967"/>
      <c r="AC8967"/>
    </row>
    <row r="8968" spans="11:29" x14ac:dyDescent="0.45">
      <c r="K8968"/>
      <c r="S8968"/>
      <c r="T8968"/>
      <c r="U8968"/>
      <c r="V8968"/>
      <c r="W8968"/>
      <c r="X8968"/>
      <c r="Y8968"/>
      <c r="Z8968"/>
      <c r="AA8968"/>
      <c r="AB8968"/>
      <c r="AC8968"/>
    </row>
    <row r="8969" spans="11:29" x14ac:dyDescent="0.45">
      <c r="K8969"/>
      <c r="S8969"/>
      <c r="T8969"/>
      <c r="U8969"/>
      <c r="V8969"/>
      <c r="W8969"/>
      <c r="X8969"/>
      <c r="Y8969"/>
      <c r="Z8969"/>
      <c r="AA8969"/>
      <c r="AB8969"/>
      <c r="AC8969"/>
    </row>
    <row r="8970" spans="11:29" x14ac:dyDescent="0.45">
      <c r="K8970"/>
      <c r="S8970"/>
      <c r="T8970"/>
      <c r="U8970"/>
      <c r="V8970"/>
      <c r="W8970"/>
      <c r="X8970"/>
      <c r="Y8970"/>
      <c r="Z8970"/>
      <c r="AA8970"/>
      <c r="AB8970"/>
      <c r="AC8970"/>
    </row>
    <row r="8971" spans="11:29" x14ac:dyDescent="0.45">
      <c r="K8971"/>
      <c r="S8971"/>
      <c r="T8971"/>
      <c r="U8971"/>
      <c r="V8971"/>
      <c r="W8971"/>
      <c r="X8971"/>
      <c r="Y8971"/>
      <c r="Z8971"/>
      <c r="AA8971"/>
      <c r="AB8971"/>
      <c r="AC8971"/>
    </row>
    <row r="8972" spans="11:29" x14ac:dyDescent="0.45">
      <c r="K8972"/>
      <c r="S8972"/>
      <c r="T8972"/>
      <c r="U8972"/>
      <c r="V8972"/>
      <c r="W8972"/>
      <c r="X8972"/>
      <c r="Y8972"/>
      <c r="Z8972"/>
      <c r="AA8972"/>
      <c r="AB8972"/>
      <c r="AC8972"/>
    </row>
    <row r="8973" spans="11:29" x14ac:dyDescent="0.45">
      <c r="K8973"/>
      <c r="S8973"/>
      <c r="T8973"/>
      <c r="U8973"/>
      <c r="V8973"/>
      <c r="W8973"/>
      <c r="X8973"/>
      <c r="Y8973"/>
      <c r="Z8973"/>
      <c r="AA8973"/>
      <c r="AB8973"/>
      <c r="AC8973"/>
    </row>
    <row r="8974" spans="11:29" x14ac:dyDescent="0.45">
      <c r="K8974"/>
      <c r="S8974"/>
      <c r="T8974"/>
      <c r="U8974"/>
      <c r="V8974"/>
      <c r="W8974"/>
      <c r="X8974"/>
      <c r="Y8974"/>
      <c r="Z8974"/>
      <c r="AA8974"/>
      <c r="AB8974"/>
      <c r="AC8974"/>
    </row>
    <row r="8975" spans="11:29" x14ac:dyDescent="0.45">
      <c r="K8975"/>
      <c r="S8975"/>
      <c r="T8975"/>
      <c r="U8975"/>
      <c r="V8975"/>
      <c r="W8975"/>
      <c r="X8975"/>
      <c r="Y8975"/>
      <c r="Z8975"/>
      <c r="AA8975"/>
      <c r="AB8975"/>
      <c r="AC8975"/>
    </row>
    <row r="8976" spans="11:29" x14ac:dyDescent="0.45">
      <c r="K8976"/>
      <c r="S8976"/>
      <c r="T8976"/>
      <c r="U8976"/>
      <c r="V8976"/>
      <c r="W8976"/>
      <c r="X8976"/>
      <c r="Y8976"/>
      <c r="Z8976"/>
      <c r="AA8976"/>
      <c r="AB8976"/>
      <c r="AC8976"/>
    </row>
    <row r="8977" spans="11:29" x14ac:dyDescent="0.45">
      <c r="K8977"/>
      <c r="S8977"/>
      <c r="T8977"/>
      <c r="U8977"/>
      <c r="V8977"/>
      <c r="W8977"/>
      <c r="X8977"/>
      <c r="Y8977"/>
      <c r="Z8977"/>
      <c r="AA8977"/>
      <c r="AB8977"/>
      <c r="AC8977"/>
    </row>
    <row r="8978" spans="11:29" x14ac:dyDescent="0.45">
      <c r="K8978"/>
      <c r="S8978"/>
      <c r="T8978"/>
      <c r="U8978"/>
      <c r="V8978"/>
      <c r="W8978"/>
      <c r="X8978"/>
      <c r="Y8978"/>
      <c r="Z8978"/>
      <c r="AA8978"/>
      <c r="AB8978"/>
      <c r="AC8978"/>
    </row>
    <row r="8979" spans="11:29" x14ac:dyDescent="0.45">
      <c r="K8979"/>
      <c r="S8979"/>
      <c r="T8979"/>
      <c r="U8979"/>
      <c r="V8979"/>
      <c r="W8979"/>
      <c r="X8979"/>
      <c r="Y8979"/>
      <c r="Z8979"/>
      <c r="AA8979"/>
      <c r="AB8979"/>
      <c r="AC8979"/>
    </row>
    <row r="8980" spans="11:29" x14ac:dyDescent="0.45">
      <c r="K8980"/>
      <c r="S8980"/>
      <c r="T8980"/>
      <c r="U8980"/>
      <c r="V8980"/>
      <c r="W8980"/>
      <c r="X8980"/>
      <c r="Y8980"/>
      <c r="Z8980"/>
      <c r="AA8980"/>
      <c r="AB8980"/>
      <c r="AC8980"/>
    </row>
    <row r="8981" spans="11:29" x14ac:dyDescent="0.45">
      <c r="K8981"/>
      <c r="S8981"/>
      <c r="T8981"/>
      <c r="U8981"/>
      <c r="V8981"/>
      <c r="W8981"/>
      <c r="X8981"/>
      <c r="Y8981"/>
      <c r="Z8981"/>
      <c r="AA8981"/>
      <c r="AB8981"/>
      <c r="AC8981"/>
    </row>
    <row r="8982" spans="11:29" x14ac:dyDescent="0.45">
      <c r="K8982"/>
      <c r="S8982"/>
      <c r="T8982"/>
      <c r="U8982"/>
      <c r="V8982"/>
      <c r="W8982"/>
      <c r="X8982"/>
      <c r="Y8982"/>
      <c r="Z8982"/>
      <c r="AA8982"/>
      <c r="AB8982"/>
      <c r="AC8982"/>
    </row>
    <row r="8983" spans="11:29" x14ac:dyDescent="0.45">
      <c r="K8983"/>
      <c r="S8983"/>
      <c r="T8983"/>
      <c r="U8983"/>
      <c r="V8983"/>
      <c r="W8983"/>
      <c r="X8983"/>
      <c r="Y8983"/>
      <c r="Z8983"/>
      <c r="AA8983"/>
      <c r="AB8983"/>
      <c r="AC8983"/>
    </row>
    <row r="8984" spans="11:29" x14ac:dyDescent="0.45">
      <c r="K8984"/>
      <c r="S8984"/>
      <c r="T8984"/>
      <c r="U8984"/>
      <c r="V8984"/>
      <c r="W8984"/>
      <c r="X8984"/>
      <c r="Y8984"/>
      <c r="Z8984"/>
      <c r="AA8984"/>
      <c r="AB8984"/>
      <c r="AC8984"/>
    </row>
    <row r="8985" spans="11:29" x14ac:dyDescent="0.45">
      <c r="K8985"/>
      <c r="S8985"/>
      <c r="T8985"/>
      <c r="U8985"/>
      <c r="V8985"/>
      <c r="W8985"/>
      <c r="X8985"/>
      <c r="Y8985"/>
      <c r="Z8985"/>
      <c r="AA8985"/>
      <c r="AB8985"/>
      <c r="AC8985"/>
    </row>
    <row r="8986" spans="11:29" x14ac:dyDescent="0.45">
      <c r="K8986"/>
      <c r="S8986"/>
      <c r="T8986"/>
      <c r="U8986"/>
      <c r="V8986"/>
      <c r="W8986"/>
      <c r="X8986"/>
      <c r="Y8986"/>
      <c r="Z8986"/>
      <c r="AA8986"/>
      <c r="AB8986"/>
      <c r="AC8986"/>
    </row>
    <row r="8987" spans="11:29" x14ac:dyDescent="0.45">
      <c r="K8987"/>
      <c r="S8987"/>
      <c r="T8987"/>
      <c r="U8987"/>
      <c r="V8987"/>
      <c r="W8987"/>
      <c r="X8987"/>
      <c r="Y8987"/>
      <c r="Z8987"/>
      <c r="AA8987"/>
      <c r="AB8987"/>
      <c r="AC8987"/>
    </row>
    <row r="8988" spans="11:29" x14ac:dyDescent="0.45">
      <c r="K8988"/>
      <c r="S8988"/>
      <c r="T8988"/>
      <c r="U8988"/>
      <c r="V8988"/>
      <c r="W8988"/>
      <c r="X8988"/>
      <c r="Y8988"/>
      <c r="Z8988"/>
      <c r="AA8988"/>
      <c r="AB8988"/>
      <c r="AC8988"/>
    </row>
    <row r="8989" spans="11:29" x14ac:dyDescent="0.45">
      <c r="K8989"/>
      <c r="S8989"/>
      <c r="T8989"/>
      <c r="U8989"/>
      <c r="V8989"/>
      <c r="W8989"/>
      <c r="X8989"/>
      <c r="Y8989"/>
      <c r="Z8989"/>
      <c r="AA8989"/>
      <c r="AB8989"/>
      <c r="AC8989"/>
    </row>
    <row r="8990" spans="11:29" x14ac:dyDescent="0.45">
      <c r="K8990"/>
      <c r="S8990"/>
      <c r="T8990"/>
      <c r="U8990"/>
      <c r="V8990"/>
      <c r="W8990"/>
      <c r="X8990"/>
      <c r="Y8990"/>
      <c r="Z8990"/>
      <c r="AA8990"/>
      <c r="AB8990"/>
      <c r="AC8990"/>
    </row>
    <row r="8991" spans="11:29" x14ac:dyDescent="0.45">
      <c r="K8991"/>
      <c r="S8991"/>
      <c r="T8991"/>
      <c r="U8991"/>
      <c r="V8991"/>
      <c r="W8991"/>
      <c r="X8991"/>
      <c r="Y8991"/>
      <c r="Z8991"/>
      <c r="AA8991"/>
      <c r="AB8991"/>
      <c r="AC8991"/>
    </row>
    <row r="8992" spans="11:29" x14ac:dyDescent="0.45">
      <c r="K8992"/>
      <c r="S8992"/>
      <c r="T8992"/>
      <c r="U8992"/>
      <c r="V8992"/>
      <c r="W8992"/>
      <c r="X8992"/>
      <c r="Y8992"/>
      <c r="Z8992"/>
      <c r="AA8992"/>
      <c r="AB8992"/>
      <c r="AC8992"/>
    </row>
    <row r="8993" spans="11:29" x14ac:dyDescent="0.45">
      <c r="K8993"/>
      <c r="S8993"/>
      <c r="T8993"/>
      <c r="U8993"/>
      <c r="V8993"/>
      <c r="W8993"/>
      <c r="X8993"/>
      <c r="Y8993"/>
      <c r="Z8993"/>
      <c r="AA8993"/>
      <c r="AB8993"/>
      <c r="AC8993"/>
    </row>
    <row r="8994" spans="11:29" x14ac:dyDescent="0.45">
      <c r="K8994"/>
      <c r="S8994"/>
      <c r="T8994"/>
      <c r="U8994"/>
      <c r="V8994"/>
      <c r="W8994"/>
      <c r="X8994"/>
      <c r="Y8994"/>
      <c r="Z8994"/>
      <c r="AA8994"/>
      <c r="AB8994"/>
      <c r="AC8994"/>
    </row>
    <row r="8995" spans="11:29" x14ac:dyDescent="0.45">
      <c r="K8995"/>
      <c r="S8995"/>
      <c r="T8995"/>
      <c r="U8995"/>
      <c r="V8995"/>
      <c r="W8995"/>
      <c r="X8995"/>
      <c r="Y8995"/>
      <c r="Z8995"/>
      <c r="AA8995"/>
      <c r="AB8995"/>
      <c r="AC8995"/>
    </row>
    <row r="8996" spans="11:29" x14ac:dyDescent="0.45">
      <c r="K8996"/>
      <c r="S8996"/>
      <c r="T8996"/>
      <c r="U8996"/>
      <c r="V8996"/>
      <c r="W8996"/>
      <c r="X8996"/>
      <c r="Y8996"/>
      <c r="Z8996"/>
      <c r="AA8996"/>
      <c r="AB8996"/>
      <c r="AC8996"/>
    </row>
    <row r="8997" spans="11:29" x14ac:dyDescent="0.45">
      <c r="K8997"/>
      <c r="S8997"/>
      <c r="T8997"/>
      <c r="U8997"/>
      <c r="V8997"/>
      <c r="W8997"/>
      <c r="X8997"/>
      <c r="Y8997"/>
      <c r="Z8997"/>
      <c r="AA8997"/>
      <c r="AB8997"/>
      <c r="AC8997"/>
    </row>
    <row r="8998" spans="11:29" x14ac:dyDescent="0.45">
      <c r="K8998"/>
      <c r="S8998"/>
      <c r="T8998"/>
      <c r="U8998"/>
      <c r="V8998"/>
      <c r="W8998"/>
      <c r="X8998"/>
      <c r="Y8998"/>
      <c r="Z8998"/>
      <c r="AA8998"/>
      <c r="AB8998"/>
      <c r="AC8998"/>
    </row>
    <row r="8999" spans="11:29" x14ac:dyDescent="0.45">
      <c r="K8999"/>
      <c r="S8999"/>
      <c r="T8999"/>
      <c r="U8999"/>
      <c r="V8999"/>
      <c r="W8999"/>
      <c r="X8999"/>
      <c r="Y8999"/>
      <c r="Z8999"/>
      <c r="AA8999"/>
      <c r="AB8999"/>
      <c r="AC8999"/>
    </row>
    <row r="9000" spans="11:29" x14ac:dyDescent="0.45">
      <c r="K9000"/>
      <c r="S9000"/>
      <c r="T9000"/>
      <c r="U9000"/>
      <c r="V9000"/>
      <c r="W9000"/>
      <c r="X9000"/>
      <c r="Y9000"/>
      <c r="Z9000"/>
      <c r="AA9000"/>
      <c r="AB9000"/>
      <c r="AC9000"/>
    </row>
    <row r="9001" spans="11:29" x14ac:dyDescent="0.45">
      <c r="K9001"/>
      <c r="S9001"/>
      <c r="T9001"/>
      <c r="U9001"/>
      <c r="V9001"/>
      <c r="W9001"/>
      <c r="X9001"/>
      <c r="Y9001"/>
      <c r="Z9001"/>
      <c r="AA9001"/>
      <c r="AB9001"/>
      <c r="AC9001"/>
    </row>
    <row r="9002" spans="11:29" x14ac:dyDescent="0.45">
      <c r="K9002"/>
      <c r="S9002"/>
      <c r="T9002"/>
      <c r="U9002"/>
      <c r="V9002"/>
      <c r="W9002"/>
      <c r="X9002"/>
      <c r="Y9002"/>
      <c r="Z9002"/>
      <c r="AA9002"/>
      <c r="AB9002"/>
      <c r="AC9002"/>
    </row>
    <row r="9003" spans="11:29" x14ac:dyDescent="0.45">
      <c r="K9003"/>
      <c r="S9003"/>
      <c r="T9003"/>
      <c r="U9003"/>
      <c r="V9003"/>
      <c r="W9003"/>
      <c r="X9003"/>
      <c r="Y9003"/>
      <c r="Z9003"/>
      <c r="AA9003"/>
      <c r="AB9003"/>
      <c r="AC9003"/>
    </row>
    <row r="9004" spans="11:29" x14ac:dyDescent="0.45">
      <c r="K9004"/>
      <c r="S9004"/>
      <c r="T9004"/>
      <c r="U9004"/>
      <c r="V9004"/>
      <c r="W9004"/>
      <c r="X9004"/>
      <c r="Y9004"/>
      <c r="Z9004"/>
      <c r="AA9004"/>
      <c r="AB9004"/>
      <c r="AC9004"/>
    </row>
    <row r="9005" spans="11:29" x14ac:dyDescent="0.45">
      <c r="K9005"/>
      <c r="S9005"/>
      <c r="T9005"/>
      <c r="U9005"/>
      <c r="V9005"/>
      <c r="W9005"/>
      <c r="X9005"/>
      <c r="Y9005"/>
      <c r="Z9005"/>
      <c r="AA9005"/>
      <c r="AB9005"/>
      <c r="AC9005"/>
    </row>
    <row r="9006" spans="11:29" x14ac:dyDescent="0.45">
      <c r="K9006"/>
      <c r="S9006"/>
      <c r="T9006"/>
      <c r="U9006"/>
      <c r="V9006"/>
      <c r="W9006"/>
      <c r="X9006"/>
      <c r="Y9006"/>
      <c r="Z9006"/>
      <c r="AA9006"/>
      <c r="AB9006"/>
      <c r="AC9006"/>
    </row>
    <row r="9007" spans="11:29" x14ac:dyDescent="0.45">
      <c r="K9007"/>
      <c r="S9007"/>
      <c r="T9007"/>
      <c r="U9007"/>
      <c r="V9007"/>
      <c r="W9007"/>
      <c r="X9007"/>
      <c r="Y9007"/>
      <c r="Z9007"/>
      <c r="AA9007"/>
      <c r="AB9007"/>
      <c r="AC9007"/>
    </row>
    <row r="9008" spans="11:29" x14ac:dyDescent="0.45">
      <c r="K9008"/>
      <c r="S9008"/>
      <c r="T9008"/>
      <c r="U9008"/>
      <c r="V9008"/>
      <c r="W9008"/>
      <c r="X9008"/>
      <c r="Y9008"/>
      <c r="Z9008"/>
      <c r="AA9008"/>
      <c r="AB9008"/>
      <c r="AC9008"/>
    </row>
    <row r="9009" spans="11:29" x14ac:dyDescent="0.45">
      <c r="K9009"/>
      <c r="S9009"/>
      <c r="T9009"/>
      <c r="U9009"/>
      <c r="V9009"/>
      <c r="W9009"/>
      <c r="X9009"/>
      <c r="Y9009"/>
      <c r="Z9009"/>
      <c r="AA9009"/>
      <c r="AB9009"/>
      <c r="AC9009"/>
    </row>
    <row r="9010" spans="11:29" x14ac:dyDescent="0.45">
      <c r="K9010"/>
      <c r="S9010"/>
      <c r="T9010"/>
      <c r="U9010"/>
      <c r="V9010"/>
      <c r="W9010"/>
      <c r="X9010"/>
      <c r="Y9010"/>
      <c r="Z9010"/>
      <c r="AA9010"/>
      <c r="AB9010"/>
      <c r="AC9010"/>
    </row>
    <row r="9011" spans="11:29" x14ac:dyDescent="0.45">
      <c r="K9011"/>
      <c r="S9011"/>
      <c r="T9011"/>
      <c r="U9011"/>
      <c r="V9011"/>
      <c r="W9011"/>
      <c r="X9011"/>
      <c r="Y9011"/>
      <c r="Z9011"/>
      <c r="AA9011"/>
      <c r="AB9011"/>
      <c r="AC9011"/>
    </row>
    <row r="9012" spans="11:29" x14ac:dyDescent="0.45">
      <c r="K9012"/>
      <c r="S9012"/>
      <c r="T9012"/>
      <c r="U9012"/>
      <c r="V9012"/>
      <c r="W9012"/>
      <c r="X9012"/>
      <c r="Y9012"/>
      <c r="Z9012"/>
      <c r="AA9012"/>
      <c r="AB9012"/>
      <c r="AC9012"/>
    </row>
    <row r="9013" spans="11:29" x14ac:dyDescent="0.45">
      <c r="K9013"/>
      <c r="S9013"/>
      <c r="T9013"/>
      <c r="U9013"/>
      <c r="V9013"/>
      <c r="W9013"/>
      <c r="X9013"/>
      <c r="Y9013"/>
      <c r="Z9013"/>
      <c r="AA9013"/>
      <c r="AB9013"/>
      <c r="AC9013"/>
    </row>
    <row r="9014" spans="11:29" x14ac:dyDescent="0.45">
      <c r="K9014"/>
      <c r="S9014"/>
      <c r="T9014"/>
      <c r="U9014"/>
      <c r="V9014"/>
      <c r="W9014"/>
      <c r="X9014"/>
      <c r="Y9014"/>
      <c r="Z9014"/>
      <c r="AA9014"/>
      <c r="AB9014"/>
      <c r="AC9014"/>
    </row>
    <row r="9015" spans="11:29" x14ac:dyDescent="0.45">
      <c r="K9015"/>
      <c r="S9015"/>
      <c r="T9015"/>
      <c r="U9015"/>
      <c r="V9015"/>
      <c r="W9015"/>
      <c r="X9015"/>
      <c r="Y9015"/>
      <c r="Z9015"/>
      <c r="AA9015"/>
      <c r="AB9015"/>
      <c r="AC9015"/>
    </row>
    <row r="9016" spans="11:29" x14ac:dyDescent="0.45">
      <c r="K9016"/>
      <c r="S9016"/>
      <c r="T9016"/>
      <c r="U9016"/>
      <c r="V9016"/>
      <c r="W9016"/>
      <c r="X9016"/>
      <c r="Y9016"/>
      <c r="Z9016"/>
      <c r="AA9016"/>
      <c r="AB9016"/>
      <c r="AC9016"/>
    </row>
    <row r="9017" spans="11:29" x14ac:dyDescent="0.45">
      <c r="K9017"/>
      <c r="S9017"/>
      <c r="T9017"/>
      <c r="U9017"/>
      <c r="V9017"/>
      <c r="W9017"/>
      <c r="X9017"/>
      <c r="Y9017"/>
      <c r="Z9017"/>
      <c r="AA9017"/>
      <c r="AB9017"/>
      <c r="AC9017"/>
    </row>
    <row r="9018" spans="11:29" x14ac:dyDescent="0.45">
      <c r="K9018"/>
      <c r="S9018"/>
      <c r="T9018"/>
      <c r="U9018"/>
      <c r="V9018"/>
      <c r="W9018"/>
      <c r="X9018"/>
      <c r="Y9018"/>
      <c r="Z9018"/>
      <c r="AA9018"/>
      <c r="AB9018"/>
      <c r="AC9018"/>
    </row>
    <row r="9019" spans="11:29" x14ac:dyDescent="0.45">
      <c r="K9019"/>
      <c r="S9019"/>
      <c r="T9019"/>
      <c r="U9019"/>
      <c r="V9019"/>
      <c r="W9019"/>
      <c r="X9019"/>
      <c r="Y9019"/>
      <c r="Z9019"/>
      <c r="AA9019"/>
      <c r="AB9019"/>
      <c r="AC9019"/>
    </row>
    <row r="9020" spans="11:29" x14ac:dyDescent="0.45">
      <c r="K9020"/>
      <c r="S9020"/>
      <c r="T9020"/>
      <c r="U9020"/>
      <c r="V9020"/>
      <c r="W9020"/>
      <c r="X9020"/>
      <c r="Y9020"/>
      <c r="Z9020"/>
      <c r="AA9020"/>
      <c r="AB9020"/>
      <c r="AC9020"/>
    </row>
    <row r="9021" spans="11:29" x14ac:dyDescent="0.45">
      <c r="K9021"/>
      <c r="S9021"/>
      <c r="T9021"/>
      <c r="U9021"/>
      <c r="V9021"/>
      <c r="W9021"/>
      <c r="X9021"/>
      <c r="Y9021"/>
      <c r="Z9021"/>
      <c r="AA9021"/>
      <c r="AB9021"/>
      <c r="AC9021"/>
    </row>
    <row r="9022" spans="11:29" x14ac:dyDescent="0.45">
      <c r="K9022"/>
      <c r="S9022"/>
      <c r="T9022"/>
      <c r="U9022"/>
      <c r="V9022"/>
      <c r="W9022"/>
      <c r="X9022"/>
      <c r="Y9022"/>
      <c r="Z9022"/>
      <c r="AA9022"/>
      <c r="AB9022"/>
      <c r="AC9022"/>
    </row>
    <row r="9023" spans="11:29" x14ac:dyDescent="0.45">
      <c r="K9023"/>
      <c r="S9023"/>
      <c r="T9023"/>
      <c r="U9023"/>
      <c r="V9023"/>
      <c r="W9023"/>
      <c r="X9023"/>
      <c r="Y9023"/>
      <c r="Z9023"/>
      <c r="AA9023"/>
      <c r="AB9023"/>
      <c r="AC9023"/>
    </row>
    <row r="9024" spans="11:29" x14ac:dyDescent="0.45">
      <c r="K9024"/>
      <c r="S9024"/>
      <c r="T9024"/>
      <c r="U9024"/>
      <c r="V9024"/>
      <c r="W9024"/>
      <c r="X9024"/>
      <c r="Y9024"/>
      <c r="Z9024"/>
      <c r="AA9024"/>
      <c r="AB9024"/>
      <c r="AC9024"/>
    </row>
    <row r="9025" spans="11:29" x14ac:dyDescent="0.45">
      <c r="K9025"/>
      <c r="S9025"/>
      <c r="T9025"/>
      <c r="U9025"/>
      <c r="V9025"/>
      <c r="W9025"/>
      <c r="X9025"/>
      <c r="Y9025"/>
      <c r="Z9025"/>
      <c r="AA9025"/>
      <c r="AB9025"/>
      <c r="AC9025"/>
    </row>
    <row r="9026" spans="11:29" x14ac:dyDescent="0.45">
      <c r="K9026"/>
      <c r="S9026"/>
      <c r="T9026"/>
      <c r="U9026"/>
      <c r="V9026"/>
      <c r="W9026"/>
      <c r="X9026"/>
      <c r="Y9026"/>
      <c r="Z9026"/>
      <c r="AA9026"/>
      <c r="AB9026"/>
      <c r="AC9026"/>
    </row>
    <row r="9027" spans="11:29" x14ac:dyDescent="0.45">
      <c r="K9027"/>
      <c r="S9027"/>
      <c r="T9027"/>
      <c r="U9027"/>
      <c r="V9027"/>
      <c r="W9027"/>
      <c r="X9027"/>
      <c r="Y9027"/>
      <c r="Z9027"/>
      <c r="AA9027"/>
      <c r="AB9027"/>
      <c r="AC9027"/>
    </row>
    <row r="9028" spans="11:29" x14ac:dyDescent="0.45">
      <c r="K9028"/>
      <c r="S9028"/>
      <c r="T9028"/>
      <c r="U9028"/>
      <c r="V9028"/>
      <c r="W9028"/>
      <c r="X9028"/>
      <c r="Y9028"/>
      <c r="Z9028"/>
      <c r="AA9028"/>
      <c r="AB9028"/>
      <c r="AC9028"/>
    </row>
    <row r="9029" spans="11:29" x14ac:dyDescent="0.45">
      <c r="K9029"/>
      <c r="S9029"/>
      <c r="T9029"/>
      <c r="U9029"/>
      <c r="V9029"/>
      <c r="W9029"/>
      <c r="X9029"/>
      <c r="Y9029"/>
      <c r="Z9029"/>
      <c r="AA9029"/>
      <c r="AB9029"/>
      <c r="AC9029"/>
    </row>
    <row r="9030" spans="11:29" x14ac:dyDescent="0.45">
      <c r="K9030"/>
      <c r="S9030"/>
      <c r="T9030"/>
      <c r="U9030"/>
      <c r="V9030"/>
      <c r="W9030"/>
      <c r="X9030"/>
      <c r="Y9030"/>
      <c r="Z9030"/>
      <c r="AA9030"/>
      <c r="AB9030"/>
      <c r="AC9030"/>
    </row>
    <row r="9031" spans="11:29" x14ac:dyDescent="0.45">
      <c r="K9031"/>
      <c r="S9031"/>
      <c r="T9031"/>
      <c r="U9031"/>
      <c r="V9031"/>
      <c r="W9031"/>
      <c r="X9031"/>
      <c r="Y9031"/>
      <c r="Z9031"/>
      <c r="AA9031"/>
      <c r="AB9031"/>
      <c r="AC9031"/>
    </row>
    <row r="9032" spans="11:29" x14ac:dyDescent="0.45">
      <c r="K9032"/>
      <c r="S9032"/>
      <c r="T9032"/>
      <c r="U9032"/>
      <c r="V9032"/>
      <c r="W9032"/>
      <c r="X9032"/>
      <c r="Y9032"/>
      <c r="Z9032"/>
      <c r="AA9032"/>
      <c r="AB9032"/>
      <c r="AC9032"/>
    </row>
    <row r="9033" spans="11:29" x14ac:dyDescent="0.45">
      <c r="K9033"/>
      <c r="S9033"/>
      <c r="T9033"/>
      <c r="U9033"/>
      <c r="V9033"/>
      <c r="W9033"/>
      <c r="X9033"/>
      <c r="Y9033"/>
      <c r="Z9033"/>
      <c r="AA9033"/>
      <c r="AB9033"/>
      <c r="AC9033"/>
    </row>
    <row r="9034" spans="11:29" x14ac:dyDescent="0.45">
      <c r="K9034"/>
      <c r="S9034"/>
      <c r="T9034"/>
      <c r="U9034"/>
      <c r="V9034"/>
      <c r="W9034"/>
      <c r="X9034"/>
      <c r="Y9034"/>
      <c r="Z9034"/>
      <c r="AA9034"/>
      <c r="AB9034"/>
      <c r="AC9034"/>
    </row>
    <row r="9035" spans="11:29" x14ac:dyDescent="0.45">
      <c r="K9035"/>
      <c r="S9035"/>
      <c r="T9035"/>
      <c r="U9035"/>
      <c r="V9035"/>
      <c r="W9035"/>
      <c r="X9035"/>
      <c r="Y9035"/>
      <c r="Z9035"/>
      <c r="AA9035"/>
      <c r="AB9035"/>
      <c r="AC9035"/>
    </row>
    <row r="9036" spans="11:29" x14ac:dyDescent="0.45">
      <c r="K9036"/>
      <c r="S9036"/>
      <c r="T9036"/>
      <c r="U9036"/>
      <c r="V9036"/>
      <c r="W9036"/>
      <c r="X9036"/>
      <c r="Y9036"/>
      <c r="Z9036"/>
      <c r="AA9036"/>
      <c r="AB9036"/>
      <c r="AC9036"/>
    </row>
    <row r="9037" spans="11:29" x14ac:dyDescent="0.45">
      <c r="K9037"/>
      <c r="S9037"/>
      <c r="T9037"/>
      <c r="U9037"/>
      <c r="V9037"/>
      <c r="W9037"/>
      <c r="X9037"/>
      <c r="Y9037"/>
      <c r="Z9037"/>
      <c r="AA9037"/>
      <c r="AB9037"/>
      <c r="AC9037"/>
    </row>
    <row r="9038" spans="11:29" x14ac:dyDescent="0.45">
      <c r="K9038"/>
      <c r="S9038"/>
      <c r="T9038"/>
      <c r="U9038"/>
      <c r="V9038"/>
      <c r="W9038"/>
      <c r="X9038"/>
      <c r="Y9038"/>
      <c r="Z9038"/>
      <c r="AA9038"/>
      <c r="AB9038"/>
      <c r="AC9038"/>
    </row>
    <row r="9039" spans="11:29" x14ac:dyDescent="0.45">
      <c r="K9039"/>
      <c r="S9039"/>
      <c r="T9039"/>
      <c r="U9039"/>
      <c r="V9039"/>
      <c r="W9039"/>
      <c r="X9039"/>
      <c r="Y9039"/>
      <c r="Z9039"/>
      <c r="AA9039"/>
      <c r="AB9039"/>
      <c r="AC9039"/>
    </row>
    <row r="9040" spans="11:29" x14ac:dyDescent="0.45">
      <c r="K9040"/>
      <c r="S9040"/>
      <c r="T9040"/>
      <c r="U9040"/>
      <c r="V9040"/>
      <c r="W9040"/>
      <c r="X9040"/>
      <c r="Y9040"/>
      <c r="Z9040"/>
      <c r="AA9040"/>
      <c r="AB9040"/>
      <c r="AC9040"/>
    </row>
    <row r="9041" spans="11:29" x14ac:dyDescent="0.45">
      <c r="K9041"/>
      <c r="S9041"/>
      <c r="T9041"/>
      <c r="U9041"/>
      <c r="V9041"/>
      <c r="W9041"/>
      <c r="X9041"/>
      <c r="Y9041"/>
      <c r="Z9041"/>
      <c r="AA9041"/>
      <c r="AB9041"/>
      <c r="AC9041"/>
    </row>
    <row r="9042" spans="11:29" x14ac:dyDescent="0.45">
      <c r="K9042"/>
      <c r="S9042"/>
      <c r="T9042"/>
      <c r="U9042"/>
      <c r="V9042"/>
      <c r="W9042"/>
      <c r="X9042"/>
      <c r="Y9042"/>
      <c r="Z9042"/>
      <c r="AA9042"/>
      <c r="AB9042"/>
      <c r="AC9042"/>
    </row>
    <row r="9043" spans="11:29" x14ac:dyDescent="0.45">
      <c r="K9043"/>
      <c r="S9043"/>
      <c r="T9043"/>
      <c r="U9043"/>
      <c r="V9043"/>
      <c r="W9043"/>
      <c r="X9043"/>
      <c r="Y9043"/>
      <c r="Z9043"/>
      <c r="AA9043"/>
      <c r="AB9043"/>
      <c r="AC9043"/>
    </row>
    <row r="9044" spans="11:29" x14ac:dyDescent="0.45">
      <c r="K9044"/>
      <c r="S9044"/>
      <c r="T9044"/>
      <c r="U9044"/>
      <c r="V9044"/>
      <c r="W9044"/>
      <c r="X9044"/>
      <c r="Y9044"/>
      <c r="Z9044"/>
      <c r="AA9044"/>
      <c r="AB9044"/>
      <c r="AC9044"/>
    </row>
    <row r="9045" spans="11:29" x14ac:dyDescent="0.45">
      <c r="K9045"/>
      <c r="S9045"/>
      <c r="T9045"/>
      <c r="U9045"/>
      <c r="V9045"/>
      <c r="W9045"/>
      <c r="X9045"/>
      <c r="Y9045"/>
      <c r="Z9045"/>
      <c r="AA9045"/>
      <c r="AB9045"/>
      <c r="AC9045"/>
    </row>
    <row r="9046" spans="11:29" x14ac:dyDescent="0.45">
      <c r="K9046"/>
      <c r="S9046"/>
      <c r="T9046"/>
      <c r="U9046"/>
      <c r="V9046"/>
      <c r="W9046"/>
      <c r="X9046"/>
      <c r="Y9046"/>
      <c r="Z9046"/>
      <c r="AA9046"/>
      <c r="AB9046"/>
      <c r="AC9046"/>
    </row>
    <row r="9047" spans="11:29" x14ac:dyDescent="0.45">
      <c r="K9047"/>
      <c r="S9047"/>
      <c r="T9047"/>
      <c r="U9047"/>
      <c r="V9047"/>
      <c r="W9047"/>
      <c r="X9047"/>
      <c r="Y9047"/>
      <c r="Z9047"/>
      <c r="AA9047"/>
      <c r="AB9047"/>
      <c r="AC9047"/>
    </row>
    <row r="9048" spans="11:29" x14ac:dyDescent="0.45">
      <c r="K9048"/>
      <c r="S9048"/>
      <c r="T9048"/>
      <c r="U9048"/>
      <c r="V9048"/>
      <c r="W9048"/>
      <c r="X9048"/>
      <c r="Y9048"/>
      <c r="Z9048"/>
      <c r="AA9048"/>
      <c r="AB9048"/>
      <c r="AC9048"/>
    </row>
    <row r="9049" spans="11:29" x14ac:dyDescent="0.45">
      <c r="K9049"/>
      <c r="S9049"/>
      <c r="T9049"/>
      <c r="U9049"/>
      <c r="V9049"/>
      <c r="W9049"/>
      <c r="X9049"/>
      <c r="Y9049"/>
      <c r="Z9049"/>
      <c r="AA9049"/>
      <c r="AB9049"/>
      <c r="AC9049"/>
    </row>
    <row r="9050" spans="11:29" x14ac:dyDescent="0.45">
      <c r="K9050"/>
      <c r="S9050"/>
      <c r="T9050"/>
      <c r="U9050"/>
      <c r="V9050"/>
      <c r="W9050"/>
      <c r="X9050"/>
      <c r="Y9050"/>
      <c r="Z9050"/>
      <c r="AA9050"/>
      <c r="AB9050"/>
      <c r="AC9050"/>
    </row>
    <row r="9051" spans="11:29" x14ac:dyDescent="0.45">
      <c r="K9051"/>
      <c r="S9051"/>
      <c r="T9051"/>
      <c r="U9051"/>
      <c r="V9051"/>
      <c r="W9051"/>
      <c r="X9051"/>
      <c r="Y9051"/>
      <c r="Z9051"/>
      <c r="AA9051"/>
      <c r="AB9051"/>
      <c r="AC9051"/>
    </row>
    <row r="9052" spans="11:29" x14ac:dyDescent="0.45">
      <c r="K9052"/>
      <c r="S9052"/>
      <c r="T9052"/>
      <c r="U9052"/>
      <c r="V9052"/>
      <c r="W9052"/>
      <c r="X9052"/>
      <c r="Y9052"/>
      <c r="Z9052"/>
      <c r="AA9052"/>
      <c r="AB9052"/>
      <c r="AC9052"/>
    </row>
    <row r="9053" spans="11:29" x14ac:dyDescent="0.45">
      <c r="K9053"/>
      <c r="S9053"/>
      <c r="T9053"/>
      <c r="U9053"/>
      <c r="V9053"/>
      <c r="W9053"/>
      <c r="X9053"/>
      <c r="Y9053"/>
      <c r="Z9053"/>
      <c r="AA9053"/>
      <c r="AB9053"/>
      <c r="AC9053"/>
    </row>
    <row r="9054" spans="11:29" x14ac:dyDescent="0.45">
      <c r="K9054"/>
      <c r="S9054"/>
      <c r="T9054"/>
      <c r="U9054"/>
      <c r="V9054"/>
      <c r="W9054"/>
      <c r="X9054"/>
      <c r="Y9054"/>
      <c r="Z9054"/>
      <c r="AA9054"/>
      <c r="AB9054"/>
      <c r="AC9054"/>
    </row>
    <row r="9055" spans="11:29" x14ac:dyDescent="0.45">
      <c r="K9055"/>
      <c r="S9055"/>
      <c r="T9055"/>
      <c r="U9055"/>
      <c r="V9055"/>
      <c r="W9055"/>
      <c r="X9055"/>
      <c r="Y9055"/>
      <c r="Z9055"/>
      <c r="AA9055"/>
      <c r="AB9055"/>
      <c r="AC9055"/>
    </row>
    <row r="9056" spans="11:29" x14ac:dyDescent="0.45">
      <c r="K9056"/>
      <c r="S9056"/>
      <c r="T9056"/>
      <c r="U9056"/>
      <c r="V9056"/>
      <c r="W9056"/>
      <c r="X9056"/>
      <c r="Y9056"/>
      <c r="Z9056"/>
      <c r="AA9056"/>
      <c r="AB9056"/>
      <c r="AC9056"/>
    </row>
    <row r="9057" spans="11:29" x14ac:dyDescent="0.45">
      <c r="K9057"/>
      <c r="S9057"/>
      <c r="T9057"/>
      <c r="U9057"/>
      <c r="V9057"/>
      <c r="W9057"/>
      <c r="X9057"/>
      <c r="Y9057"/>
      <c r="Z9057"/>
      <c r="AA9057"/>
      <c r="AB9057"/>
      <c r="AC9057"/>
    </row>
    <row r="9058" spans="11:29" x14ac:dyDescent="0.45">
      <c r="K9058"/>
      <c r="S9058"/>
      <c r="T9058"/>
      <c r="U9058"/>
      <c r="V9058"/>
      <c r="W9058"/>
      <c r="X9058"/>
      <c r="Y9058"/>
      <c r="Z9058"/>
      <c r="AA9058"/>
      <c r="AB9058"/>
      <c r="AC9058"/>
    </row>
    <row r="9059" spans="11:29" x14ac:dyDescent="0.45">
      <c r="K9059"/>
      <c r="S9059"/>
      <c r="T9059"/>
      <c r="U9059"/>
      <c r="V9059"/>
      <c r="W9059"/>
      <c r="X9059"/>
      <c r="Y9059"/>
      <c r="Z9059"/>
      <c r="AA9059"/>
      <c r="AB9059"/>
      <c r="AC9059"/>
    </row>
    <row r="9060" spans="11:29" x14ac:dyDescent="0.45">
      <c r="K9060"/>
      <c r="S9060"/>
      <c r="T9060"/>
      <c r="U9060"/>
      <c r="V9060"/>
      <c r="W9060"/>
      <c r="X9060"/>
      <c r="Y9060"/>
      <c r="Z9060"/>
      <c r="AA9060"/>
      <c r="AB9060"/>
      <c r="AC9060"/>
    </row>
    <row r="9061" spans="11:29" x14ac:dyDescent="0.45">
      <c r="K9061"/>
      <c r="S9061"/>
      <c r="T9061"/>
      <c r="U9061"/>
      <c r="V9061"/>
      <c r="W9061"/>
      <c r="X9061"/>
      <c r="Y9061"/>
      <c r="Z9061"/>
      <c r="AA9061"/>
      <c r="AB9061"/>
      <c r="AC9061"/>
    </row>
    <row r="9062" spans="11:29" x14ac:dyDescent="0.45">
      <c r="K9062"/>
      <c r="S9062"/>
      <c r="T9062"/>
      <c r="U9062"/>
      <c r="V9062"/>
      <c r="W9062"/>
      <c r="X9062"/>
      <c r="Y9062"/>
      <c r="Z9062"/>
      <c r="AA9062"/>
      <c r="AB9062"/>
      <c r="AC9062"/>
    </row>
    <row r="9063" spans="11:29" x14ac:dyDescent="0.45">
      <c r="K9063"/>
      <c r="S9063"/>
      <c r="T9063"/>
      <c r="U9063"/>
      <c r="V9063"/>
      <c r="W9063"/>
      <c r="X9063"/>
      <c r="Y9063"/>
      <c r="Z9063"/>
      <c r="AA9063"/>
      <c r="AB9063"/>
      <c r="AC9063"/>
    </row>
    <row r="9064" spans="11:29" x14ac:dyDescent="0.45">
      <c r="K9064"/>
      <c r="S9064"/>
      <c r="T9064"/>
      <c r="U9064"/>
      <c r="V9064"/>
      <c r="W9064"/>
      <c r="X9064"/>
      <c r="Y9064"/>
      <c r="Z9064"/>
      <c r="AA9064"/>
      <c r="AB9064"/>
      <c r="AC9064"/>
    </row>
    <row r="9065" spans="11:29" x14ac:dyDescent="0.45">
      <c r="K9065"/>
      <c r="S9065"/>
      <c r="T9065"/>
      <c r="U9065"/>
      <c r="V9065"/>
      <c r="W9065"/>
      <c r="X9065"/>
      <c r="Y9065"/>
      <c r="Z9065"/>
      <c r="AA9065"/>
      <c r="AB9065"/>
      <c r="AC9065"/>
    </row>
    <row r="9066" spans="11:29" x14ac:dyDescent="0.45">
      <c r="K9066"/>
      <c r="S9066"/>
      <c r="T9066"/>
      <c r="U9066"/>
      <c r="V9066"/>
      <c r="W9066"/>
      <c r="X9066"/>
      <c r="Y9066"/>
      <c r="Z9066"/>
      <c r="AA9066"/>
      <c r="AB9066"/>
      <c r="AC9066"/>
    </row>
    <row r="9067" spans="11:29" x14ac:dyDescent="0.45">
      <c r="K9067"/>
      <c r="S9067"/>
      <c r="T9067"/>
      <c r="U9067"/>
      <c r="V9067"/>
      <c r="W9067"/>
      <c r="X9067"/>
      <c r="Y9067"/>
      <c r="Z9067"/>
      <c r="AA9067"/>
      <c r="AB9067"/>
      <c r="AC9067"/>
    </row>
    <row r="9068" spans="11:29" x14ac:dyDescent="0.45">
      <c r="K9068"/>
      <c r="S9068"/>
      <c r="T9068"/>
      <c r="U9068"/>
      <c r="V9068"/>
      <c r="W9068"/>
      <c r="X9068"/>
      <c r="Y9068"/>
      <c r="Z9068"/>
      <c r="AA9068"/>
      <c r="AB9068"/>
      <c r="AC9068"/>
    </row>
    <row r="9069" spans="11:29" x14ac:dyDescent="0.45">
      <c r="K9069"/>
      <c r="S9069"/>
      <c r="T9069"/>
      <c r="U9069"/>
      <c r="V9069"/>
      <c r="W9069"/>
      <c r="X9069"/>
      <c r="Y9069"/>
      <c r="Z9069"/>
      <c r="AA9069"/>
      <c r="AB9069"/>
      <c r="AC9069"/>
    </row>
    <row r="9070" spans="11:29" x14ac:dyDescent="0.45">
      <c r="K9070"/>
      <c r="S9070"/>
      <c r="T9070"/>
      <c r="U9070"/>
      <c r="V9070"/>
      <c r="W9070"/>
      <c r="X9070"/>
      <c r="Y9070"/>
      <c r="Z9070"/>
      <c r="AA9070"/>
      <c r="AB9070"/>
      <c r="AC9070"/>
    </row>
    <row r="9071" spans="11:29" x14ac:dyDescent="0.45">
      <c r="K9071"/>
      <c r="S9071"/>
      <c r="T9071"/>
      <c r="U9071"/>
      <c r="V9071"/>
      <c r="W9071"/>
      <c r="X9071"/>
      <c r="Y9071"/>
      <c r="Z9071"/>
      <c r="AA9071"/>
      <c r="AB9071"/>
      <c r="AC9071"/>
    </row>
    <row r="9072" spans="11:29" x14ac:dyDescent="0.45">
      <c r="K9072"/>
      <c r="S9072"/>
      <c r="T9072"/>
      <c r="U9072"/>
      <c r="V9072"/>
      <c r="W9072"/>
      <c r="X9072"/>
      <c r="Y9072"/>
      <c r="Z9072"/>
      <c r="AA9072"/>
      <c r="AB9072"/>
      <c r="AC9072"/>
    </row>
    <row r="9073" spans="11:29" x14ac:dyDescent="0.45">
      <c r="K9073"/>
      <c r="S9073"/>
      <c r="T9073"/>
      <c r="U9073"/>
      <c r="V9073"/>
      <c r="W9073"/>
      <c r="X9073"/>
      <c r="Y9073"/>
      <c r="Z9073"/>
      <c r="AA9073"/>
      <c r="AB9073"/>
      <c r="AC9073"/>
    </row>
    <row r="9074" spans="11:29" x14ac:dyDescent="0.45">
      <c r="K9074"/>
      <c r="S9074"/>
      <c r="T9074"/>
      <c r="U9074"/>
      <c r="V9074"/>
      <c r="W9074"/>
      <c r="X9074"/>
      <c r="Y9074"/>
      <c r="Z9074"/>
      <c r="AA9074"/>
      <c r="AB9074"/>
      <c r="AC9074"/>
    </row>
    <row r="9075" spans="11:29" x14ac:dyDescent="0.45">
      <c r="K9075"/>
      <c r="S9075"/>
      <c r="T9075"/>
      <c r="U9075"/>
      <c r="V9075"/>
      <c r="W9075"/>
      <c r="X9075"/>
      <c r="Y9075"/>
      <c r="Z9075"/>
      <c r="AA9075"/>
      <c r="AB9075"/>
      <c r="AC9075"/>
    </row>
    <row r="9076" spans="11:29" x14ac:dyDescent="0.45">
      <c r="K9076"/>
      <c r="S9076"/>
      <c r="T9076"/>
      <c r="U9076"/>
      <c r="V9076"/>
      <c r="W9076"/>
      <c r="X9076"/>
      <c r="Y9076"/>
      <c r="Z9076"/>
      <c r="AA9076"/>
      <c r="AB9076"/>
      <c r="AC9076"/>
    </row>
    <row r="9077" spans="11:29" x14ac:dyDescent="0.45">
      <c r="K9077"/>
      <c r="S9077"/>
      <c r="T9077"/>
      <c r="U9077"/>
      <c r="V9077"/>
      <c r="W9077"/>
      <c r="X9077"/>
      <c r="Y9077"/>
      <c r="Z9077"/>
      <c r="AA9077"/>
      <c r="AB9077"/>
      <c r="AC9077"/>
    </row>
    <row r="9078" spans="11:29" x14ac:dyDescent="0.45">
      <c r="K9078"/>
      <c r="S9078"/>
      <c r="T9078"/>
      <c r="U9078"/>
      <c r="V9078"/>
      <c r="W9078"/>
      <c r="X9078"/>
      <c r="Y9078"/>
      <c r="Z9078"/>
      <c r="AA9078"/>
      <c r="AB9078"/>
      <c r="AC9078"/>
    </row>
    <row r="9079" spans="11:29" x14ac:dyDescent="0.45">
      <c r="K9079"/>
      <c r="S9079"/>
      <c r="T9079"/>
      <c r="U9079"/>
      <c r="V9079"/>
      <c r="W9079"/>
      <c r="X9079"/>
      <c r="Y9079"/>
      <c r="Z9079"/>
      <c r="AA9079"/>
      <c r="AB9079"/>
      <c r="AC9079"/>
    </row>
    <row r="9080" spans="11:29" x14ac:dyDescent="0.45">
      <c r="K9080"/>
      <c r="S9080"/>
      <c r="T9080"/>
      <c r="U9080"/>
      <c r="V9080"/>
      <c r="W9080"/>
      <c r="X9080"/>
      <c r="Y9080"/>
      <c r="Z9080"/>
      <c r="AA9080"/>
      <c r="AB9080"/>
      <c r="AC9080"/>
    </row>
    <row r="9081" spans="11:29" x14ac:dyDescent="0.45">
      <c r="K9081"/>
      <c r="S9081"/>
      <c r="T9081"/>
      <c r="U9081"/>
      <c r="V9081"/>
      <c r="W9081"/>
      <c r="X9081"/>
      <c r="Y9081"/>
      <c r="Z9081"/>
      <c r="AA9081"/>
      <c r="AB9081"/>
      <c r="AC9081"/>
    </row>
    <row r="9082" spans="11:29" x14ac:dyDescent="0.45">
      <c r="K9082"/>
      <c r="S9082"/>
      <c r="T9082"/>
      <c r="U9082"/>
      <c r="V9082"/>
      <c r="W9082"/>
      <c r="X9082"/>
      <c r="Y9082"/>
      <c r="Z9082"/>
      <c r="AA9082"/>
      <c r="AB9082"/>
      <c r="AC9082"/>
    </row>
    <row r="9083" spans="11:29" x14ac:dyDescent="0.45">
      <c r="K9083"/>
      <c r="S9083"/>
      <c r="T9083"/>
      <c r="U9083"/>
      <c r="V9083"/>
      <c r="W9083"/>
      <c r="X9083"/>
      <c r="Y9083"/>
      <c r="Z9083"/>
      <c r="AA9083"/>
      <c r="AB9083"/>
      <c r="AC9083"/>
    </row>
    <row r="9084" spans="11:29" x14ac:dyDescent="0.45">
      <c r="K9084"/>
      <c r="S9084"/>
      <c r="T9084"/>
      <c r="U9084"/>
      <c r="V9084"/>
      <c r="W9084"/>
      <c r="X9084"/>
      <c r="Y9084"/>
      <c r="Z9084"/>
      <c r="AA9084"/>
      <c r="AB9084"/>
      <c r="AC9084"/>
    </row>
    <row r="9085" spans="11:29" x14ac:dyDescent="0.45">
      <c r="K9085"/>
      <c r="S9085"/>
      <c r="T9085"/>
      <c r="U9085"/>
      <c r="V9085"/>
      <c r="W9085"/>
      <c r="X9085"/>
      <c r="Y9085"/>
      <c r="Z9085"/>
      <c r="AA9085"/>
      <c r="AB9085"/>
      <c r="AC9085"/>
    </row>
    <row r="9086" spans="11:29" x14ac:dyDescent="0.45">
      <c r="K9086"/>
      <c r="S9086"/>
      <c r="T9086"/>
      <c r="U9086"/>
      <c r="V9086"/>
      <c r="W9086"/>
      <c r="X9086"/>
      <c r="Y9086"/>
      <c r="Z9086"/>
      <c r="AA9086"/>
      <c r="AB9086"/>
      <c r="AC9086"/>
    </row>
    <row r="9087" spans="11:29" x14ac:dyDescent="0.45">
      <c r="K9087"/>
      <c r="S9087"/>
      <c r="T9087"/>
      <c r="U9087"/>
      <c r="V9087"/>
      <c r="W9087"/>
      <c r="X9087"/>
      <c r="Y9087"/>
      <c r="Z9087"/>
      <c r="AA9087"/>
      <c r="AB9087"/>
      <c r="AC9087"/>
    </row>
    <row r="9088" spans="11:29" x14ac:dyDescent="0.45">
      <c r="K9088"/>
      <c r="S9088"/>
      <c r="T9088"/>
      <c r="U9088"/>
      <c r="V9088"/>
      <c r="W9088"/>
      <c r="X9088"/>
      <c r="Y9088"/>
      <c r="Z9088"/>
      <c r="AA9088"/>
      <c r="AB9088"/>
      <c r="AC9088"/>
    </row>
    <row r="9089" spans="11:29" x14ac:dyDescent="0.45">
      <c r="K9089"/>
      <c r="S9089"/>
      <c r="T9089"/>
      <c r="U9089"/>
      <c r="V9089"/>
      <c r="W9089"/>
      <c r="X9089"/>
      <c r="Y9089"/>
      <c r="Z9089"/>
      <c r="AA9089"/>
      <c r="AB9089"/>
      <c r="AC9089"/>
    </row>
    <row r="9090" spans="11:29" x14ac:dyDescent="0.45">
      <c r="K9090"/>
      <c r="S9090"/>
      <c r="T9090"/>
      <c r="U9090"/>
      <c r="V9090"/>
      <c r="W9090"/>
      <c r="X9090"/>
      <c r="Y9090"/>
      <c r="Z9090"/>
      <c r="AA9090"/>
      <c r="AB9090"/>
      <c r="AC9090"/>
    </row>
    <row r="9091" spans="11:29" x14ac:dyDescent="0.45">
      <c r="K9091"/>
      <c r="S9091"/>
      <c r="T9091"/>
      <c r="U9091"/>
      <c r="V9091"/>
      <c r="W9091"/>
      <c r="X9091"/>
      <c r="Y9091"/>
      <c r="Z9091"/>
      <c r="AA9091"/>
      <c r="AB9091"/>
      <c r="AC9091"/>
    </row>
    <row r="9092" spans="11:29" x14ac:dyDescent="0.45">
      <c r="K9092"/>
      <c r="S9092"/>
      <c r="T9092"/>
      <c r="U9092"/>
      <c r="V9092"/>
      <c r="W9092"/>
      <c r="X9092"/>
      <c r="Y9092"/>
      <c r="Z9092"/>
      <c r="AA9092"/>
      <c r="AB9092"/>
      <c r="AC9092"/>
    </row>
    <row r="9093" spans="11:29" x14ac:dyDescent="0.45">
      <c r="K9093"/>
      <c r="S9093"/>
      <c r="T9093"/>
      <c r="U9093"/>
      <c r="V9093"/>
      <c r="W9093"/>
      <c r="X9093"/>
      <c r="Y9093"/>
      <c r="Z9093"/>
      <c r="AA9093"/>
      <c r="AB9093"/>
      <c r="AC9093"/>
    </row>
    <row r="9094" spans="11:29" x14ac:dyDescent="0.45">
      <c r="K9094"/>
      <c r="S9094"/>
      <c r="T9094"/>
      <c r="U9094"/>
      <c r="V9094"/>
      <c r="W9094"/>
      <c r="X9094"/>
      <c r="Y9094"/>
      <c r="Z9094"/>
      <c r="AA9094"/>
      <c r="AB9094"/>
      <c r="AC9094"/>
    </row>
    <row r="9095" spans="11:29" x14ac:dyDescent="0.45">
      <c r="K9095"/>
      <c r="S9095"/>
      <c r="T9095"/>
      <c r="U9095"/>
      <c r="V9095"/>
      <c r="W9095"/>
      <c r="X9095"/>
      <c r="Y9095"/>
      <c r="Z9095"/>
      <c r="AA9095"/>
      <c r="AB9095"/>
      <c r="AC9095"/>
    </row>
    <row r="9096" spans="11:29" x14ac:dyDescent="0.45">
      <c r="K9096"/>
      <c r="S9096"/>
      <c r="T9096"/>
      <c r="U9096"/>
      <c r="V9096"/>
      <c r="W9096"/>
      <c r="X9096"/>
      <c r="Y9096"/>
      <c r="Z9096"/>
      <c r="AA9096"/>
      <c r="AB9096"/>
      <c r="AC9096"/>
    </row>
    <row r="9097" spans="11:29" x14ac:dyDescent="0.45">
      <c r="K9097"/>
      <c r="S9097"/>
      <c r="T9097"/>
      <c r="U9097"/>
      <c r="V9097"/>
      <c r="W9097"/>
      <c r="X9097"/>
      <c r="Y9097"/>
      <c r="Z9097"/>
      <c r="AA9097"/>
      <c r="AB9097"/>
      <c r="AC9097"/>
    </row>
    <row r="9098" spans="11:29" x14ac:dyDescent="0.45">
      <c r="K9098"/>
      <c r="S9098"/>
      <c r="T9098"/>
      <c r="U9098"/>
      <c r="V9098"/>
      <c r="W9098"/>
      <c r="X9098"/>
      <c r="Y9098"/>
      <c r="Z9098"/>
      <c r="AA9098"/>
      <c r="AB9098"/>
      <c r="AC9098"/>
    </row>
    <row r="9099" spans="11:29" x14ac:dyDescent="0.45">
      <c r="K9099"/>
      <c r="S9099"/>
      <c r="T9099"/>
      <c r="U9099"/>
      <c r="V9099"/>
      <c r="W9099"/>
      <c r="X9099"/>
      <c r="Y9099"/>
      <c r="Z9099"/>
      <c r="AA9099"/>
      <c r="AB9099"/>
      <c r="AC9099"/>
    </row>
    <row r="9100" spans="11:29" x14ac:dyDescent="0.45">
      <c r="K9100"/>
      <c r="S9100"/>
      <c r="T9100"/>
      <c r="U9100"/>
      <c r="V9100"/>
      <c r="W9100"/>
      <c r="X9100"/>
      <c r="Y9100"/>
      <c r="Z9100"/>
      <c r="AA9100"/>
      <c r="AB9100"/>
      <c r="AC9100"/>
    </row>
    <row r="9101" spans="11:29" x14ac:dyDescent="0.45">
      <c r="K9101"/>
      <c r="S9101"/>
      <c r="T9101"/>
      <c r="U9101"/>
      <c r="V9101"/>
      <c r="W9101"/>
      <c r="X9101"/>
      <c r="Y9101"/>
      <c r="Z9101"/>
      <c r="AA9101"/>
      <c r="AB9101"/>
      <c r="AC9101"/>
    </row>
    <row r="9102" spans="11:29" x14ac:dyDescent="0.45">
      <c r="K9102"/>
      <c r="S9102"/>
      <c r="T9102"/>
      <c r="U9102"/>
      <c r="V9102"/>
      <c r="W9102"/>
      <c r="X9102"/>
      <c r="Y9102"/>
      <c r="Z9102"/>
      <c r="AA9102"/>
      <c r="AB9102"/>
      <c r="AC9102"/>
    </row>
    <row r="9103" spans="11:29" x14ac:dyDescent="0.45">
      <c r="K9103"/>
      <c r="S9103"/>
      <c r="T9103"/>
      <c r="U9103"/>
      <c r="V9103"/>
      <c r="W9103"/>
      <c r="X9103"/>
      <c r="Y9103"/>
      <c r="Z9103"/>
      <c r="AA9103"/>
      <c r="AB9103"/>
      <c r="AC9103"/>
    </row>
    <row r="9104" spans="11:29" x14ac:dyDescent="0.45">
      <c r="K9104"/>
      <c r="S9104"/>
      <c r="T9104"/>
      <c r="U9104"/>
      <c r="V9104"/>
      <c r="W9104"/>
      <c r="X9104"/>
      <c r="Y9104"/>
      <c r="Z9104"/>
      <c r="AA9104"/>
      <c r="AB9104"/>
      <c r="AC9104"/>
    </row>
    <row r="9105" spans="11:29" x14ac:dyDescent="0.45">
      <c r="K9105"/>
      <c r="S9105"/>
      <c r="T9105"/>
      <c r="U9105"/>
      <c r="V9105"/>
      <c r="W9105"/>
      <c r="X9105"/>
      <c r="Y9105"/>
      <c r="Z9105"/>
      <c r="AA9105"/>
      <c r="AB9105"/>
      <c r="AC9105"/>
    </row>
    <row r="9106" spans="11:29" x14ac:dyDescent="0.45">
      <c r="K9106"/>
      <c r="S9106"/>
      <c r="T9106"/>
      <c r="U9106"/>
      <c r="V9106"/>
      <c r="W9106"/>
      <c r="X9106"/>
      <c r="Y9106"/>
      <c r="Z9106"/>
      <c r="AA9106"/>
      <c r="AB9106"/>
      <c r="AC9106"/>
    </row>
    <row r="9107" spans="11:29" x14ac:dyDescent="0.45">
      <c r="K9107"/>
      <c r="S9107"/>
      <c r="T9107"/>
      <c r="U9107"/>
      <c r="V9107"/>
      <c r="W9107"/>
      <c r="X9107"/>
      <c r="Y9107"/>
      <c r="Z9107"/>
      <c r="AA9107"/>
      <c r="AB9107"/>
      <c r="AC9107"/>
    </row>
    <row r="9108" spans="11:29" x14ac:dyDescent="0.45">
      <c r="K9108"/>
      <c r="S9108"/>
      <c r="T9108"/>
      <c r="U9108"/>
      <c r="V9108"/>
      <c r="W9108"/>
      <c r="X9108"/>
      <c r="Y9108"/>
      <c r="Z9108"/>
      <c r="AA9108"/>
      <c r="AB9108"/>
      <c r="AC9108"/>
    </row>
    <row r="9109" spans="11:29" x14ac:dyDescent="0.45">
      <c r="K9109"/>
      <c r="S9109"/>
      <c r="T9109"/>
      <c r="U9109"/>
      <c r="V9109"/>
      <c r="W9109"/>
      <c r="X9109"/>
      <c r="Y9109"/>
      <c r="Z9109"/>
      <c r="AA9109"/>
      <c r="AB9109"/>
      <c r="AC9109"/>
    </row>
    <row r="9110" spans="11:29" x14ac:dyDescent="0.45">
      <c r="K9110"/>
      <c r="S9110"/>
      <c r="T9110"/>
      <c r="U9110"/>
      <c r="V9110"/>
      <c r="W9110"/>
      <c r="X9110"/>
      <c r="Y9110"/>
      <c r="Z9110"/>
      <c r="AA9110"/>
      <c r="AB9110"/>
      <c r="AC9110"/>
    </row>
    <row r="9111" spans="11:29" x14ac:dyDescent="0.45">
      <c r="K9111"/>
      <c r="S9111"/>
      <c r="T9111"/>
      <c r="U9111"/>
      <c r="V9111"/>
      <c r="W9111"/>
      <c r="X9111"/>
      <c r="Y9111"/>
      <c r="Z9111"/>
      <c r="AA9111"/>
      <c r="AB9111"/>
      <c r="AC9111"/>
    </row>
    <row r="9112" spans="11:29" x14ac:dyDescent="0.45">
      <c r="K9112"/>
      <c r="S9112"/>
      <c r="T9112"/>
      <c r="U9112"/>
      <c r="V9112"/>
      <c r="W9112"/>
      <c r="X9112"/>
      <c r="Y9112"/>
      <c r="Z9112"/>
      <c r="AA9112"/>
      <c r="AB9112"/>
      <c r="AC9112"/>
    </row>
    <row r="9113" spans="11:29" x14ac:dyDescent="0.45">
      <c r="K9113"/>
      <c r="S9113"/>
      <c r="T9113"/>
      <c r="U9113"/>
      <c r="V9113"/>
      <c r="W9113"/>
      <c r="X9113"/>
      <c r="Y9113"/>
      <c r="Z9113"/>
      <c r="AA9113"/>
      <c r="AB9113"/>
      <c r="AC9113"/>
    </row>
    <row r="9114" spans="11:29" x14ac:dyDescent="0.45">
      <c r="K9114"/>
      <c r="S9114"/>
      <c r="T9114"/>
      <c r="U9114"/>
      <c r="V9114"/>
      <c r="W9114"/>
      <c r="X9114"/>
      <c r="Y9114"/>
      <c r="Z9114"/>
      <c r="AA9114"/>
      <c r="AB9114"/>
      <c r="AC9114"/>
    </row>
    <row r="9115" spans="11:29" x14ac:dyDescent="0.45">
      <c r="K9115"/>
      <c r="S9115"/>
      <c r="T9115"/>
      <c r="U9115"/>
      <c r="V9115"/>
      <c r="W9115"/>
      <c r="X9115"/>
      <c r="Y9115"/>
      <c r="Z9115"/>
      <c r="AA9115"/>
      <c r="AB9115"/>
      <c r="AC9115"/>
    </row>
    <row r="9116" spans="11:29" x14ac:dyDescent="0.45">
      <c r="K9116"/>
      <c r="S9116"/>
      <c r="T9116"/>
      <c r="U9116"/>
      <c r="V9116"/>
      <c r="W9116"/>
      <c r="X9116"/>
      <c r="Y9116"/>
      <c r="Z9116"/>
      <c r="AA9116"/>
      <c r="AB9116"/>
      <c r="AC9116"/>
    </row>
    <row r="9117" spans="11:29" x14ac:dyDescent="0.45">
      <c r="K9117"/>
      <c r="S9117"/>
      <c r="T9117"/>
      <c r="U9117"/>
      <c r="V9117"/>
      <c r="W9117"/>
      <c r="X9117"/>
      <c r="Y9117"/>
      <c r="Z9117"/>
      <c r="AA9117"/>
      <c r="AB9117"/>
      <c r="AC9117"/>
    </row>
    <row r="9118" spans="11:29" x14ac:dyDescent="0.45">
      <c r="K9118"/>
      <c r="S9118"/>
      <c r="T9118"/>
      <c r="U9118"/>
      <c r="V9118"/>
      <c r="W9118"/>
      <c r="X9118"/>
      <c r="Y9118"/>
      <c r="Z9118"/>
      <c r="AA9118"/>
      <c r="AB9118"/>
      <c r="AC9118"/>
    </row>
    <row r="9119" spans="11:29" x14ac:dyDescent="0.45">
      <c r="K9119"/>
      <c r="S9119"/>
      <c r="T9119"/>
      <c r="U9119"/>
      <c r="V9119"/>
      <c r="W9119"/>
      <c r="X9119"/>
      <c r="Y9119"/>
      <c r="Z9119"/>
      <c r="AA9119"/>
      <c r="AB9119"/>
      <c r="AC9119"/>
    </row>
    <row r="9120" spans="11:29" x14ac:dyDescent="0.45">
      <c r="K9120"/>
      <c r="S9120"/>
      <c r="T9120"/>
      <c r="U9120"/>
      <c r="V9120"/>
      <c r="W9120"/>
      <c r="X9120"/>
      <c r="Y9120"/>
      <c r="Z9120"/>
      <c r="AA9120"/>
      <c r="AB9120"/>
      <c r="AC9120"/>
    </row>
    <row r="9121" spans="11:29" x14ac:dyDescent="0.45">
      <c r="K9121"/>
      <c r="S9121"/>
      <c r="T9121"/>
      <c r="U9121"/>
      <c r="V9121"/>
      <c r="W9121"/>
      <c r="X9121"/>
      <c r="Y9121"/>
      <c r="Z9121"/>
      <c r="AA9121"/>
      <c r="AB9121"/>
      <c r="AC9121"/>
    </row>
    <row r="9122" spans="11:29" x14ac:dyDescent="0.45">
      <c r="K9122"/>
      <c r="S9122"/>
      <c r="T9122"/>
      <c r="U9122"/>
      <c r="V9122"/>
      <c r="W9122"/>
      <c r="X9122"/>
      <c r="Y9122"/>
      <c r="Z9122"/>
      <c r="AA9122"/>
      <c r="AB9122"/>
      <c r="AC9122"/>
    </row>
    <row r="9123" spans="11:29" x14ac:dyDescent="0.45">
      <c r="K9123"/>
      <c r="S9123"/>
      <c r="T9123"/>
      <c r="U9123"/>
      <c r="V9123"/>
      <c r="W9123"/>
      <c r="X9123"/>
      <c r="Y9123"/>
      <c r="Z9123"/>
      <c r="AA9123"/>
      <c r="AB9123"/>
      <c r="AC9123"/>
    </row>
    <row r="9124" spans="11:29" x14ac:dyDescent="0.45">
      <c r="K9124"/>
      <c r="S9124"/>
      <c r="T9124"/>
      <c r="U9124"/>
      <c r="V9124"/>
      <c r="W9124"/>
      <c r="X9124"/>
      <c r="Y9124"/>
      <c r="Z9124"/>
      <c r="AA9124"/>
      <c r="AB9124"/>
      <c r="AC9124"/>
    </row>
    <row r="9125" spans="11:29" x14ac:dyDescent="0.45">
      <c r="K9125"/>
      <c r="S9125"/>
      <c r="T9125"/>
      <c r="U9125"/>
      <c r="V9125"/>
      <c r="W9125"/>
      <c r="X9125"/>
      <c r="Y9125"/>
      <c r="Z9125"/>
      <c r="AA9125"/>
      <c r="AB9125"/>
      <c r="AC9125"/>
    </row>
    <row r="9126" spans="11:29" x14ac:dyDescent="0.45">
      <c r="K9126"/>
      <c r="S9126"/>
      <c r="T9126"/>
      <c r="U9126"/>
      <c r="V9126"/>
      <c r="W9126"/>
      <c r="X9126"/>
      <c r="Y9126"/>
      <c r="Z9126"/>
      <c r="AA9126"/>
      <c r="AB9126"/>
      <c r="AC9126"/>
    </row>
    <row r="9127" spans="11:29" x14ac:dyDescent="0.45">
      <c r="K9127"/>
      <c r="S9127"/>
      <c r="T9127"/>
      <c r="U9127"/>
      <c r="V9127"/>
      <c r="W9127"/>
      <c r="X9127"/>
      <c r="Y9127"/>
      <c r="Z9127"/>
      <c r="AA9127"/>
      <c r="AB9127"/>
      <c r="AC9127"/>
    </row>
    <row r="9128" spans="11:29" x14ac:dyDescent="0.45">
      <c r="K9128"/>
      <c r="S9128"/>
      <c r="T9128"/>
      <c r="U9128"/>
      <c r="V9128"/>
      <c r="W9128"/>
      <c r="X9128"/>
      <c r="Y9128"/>
      <c r="Z9128"/>
      <c r="AA9128"/>
      <c r="AB9128"/>
      <c r="AC9128"/>
    </row>
    <row r="9129" spans="11:29" x14ac:dyDescent="0.45">
      <c r="K9129"/>
      <c r="S9129"/>
      <c r="T9129"/>
      <c r="U9129"/>
      <c r="V9129"/>
      <c r="W9129"/>
      <c r="X9129"/>
      <c r="Y9129"/>
      <c r="Z9129"/>
      <c r="AA9129"/>
      <c r="AB9129"/>
      <c r="AC9129"/>
    </row>
    <row r="9130" spans="11:29" x14ac:dyDescent="0.45">
      <c r="K9130"/>
      <c r="S9130"/>
      <c r="T9130"/>
      <c r="U9130"/>
      <c r="V9130"/>
      <c r="W9130"/>
      <c r="X9130"/>
      <c r="Y9130"/>
      <c r="Z9130"/>
      <c r="AA9130"/>
      <c r="AB9130"/>
      <c r="AC9130"/>
    </row>
    <row r="9131" spans="11:29" x14ac:dyDescent="0.45">
      <c r="K9131"/>
      <c r="S9131"/>
      <c r="T9131"/>
      <c r="U9131"/>
      <c r="V9131"/>
      <c r="W9131"/>
      <c r="X9131"/>
      <c r="Y9131"/>
      <c r="Z9131"/>
      <c r="AA9131"/>
      <c r="AB9131"/>
      <c r="AC9131"/>
    </row>
    <row r="9132" spans="11:29" x14ac:dyDescent="0.45">
      <c r="K9132"/>
      <c r="S9132"/>
      <c r="T9132"/>
      <c r="U9132"/>
      <c r="V9132"/>
      <c r="W9132"/>
      <c r="X9132"/>
      <c r="Y9132"/>
      <c r="Z9132"/>
      <c r="AA9132"/>
      <c r="AB9132"/>
      <c r="AC9132"/>
    </row>
    <row r="9133" spans="11:29" x14ac:dyDescent="0.45">
      <c r="K9133"/>
      <c r="S9133"/>
      <c r="T9133"/>
      <c r="U9133"/>
      <c r="V9133"/>
      <c r="W9133"/>
      <c r="X9133"/>
      <c r="Y9133"/>
      <c r="Z9133"/>
      <c r="AA9133"/>
      <c r="AB9133"/>
      <c r="AC9133"/>
    </row>
    <row r="9134" spans="11:29" x14ac:dyDescent="0.45">
      <c r="K9134"/>
      <c r="S9134"/>
      <c r="T9134"/>
      <c r="U9134"/>
      <c r="V9134"/>
      <c r="W9134"/>
      <c r="X9134"/>
      <c r="Y9134"/>
      <c r="Z9134"/>
      <c r="AA9134"/>
      <c r="AB9134"/>
      <c r="AC9134"/>
    </row>
    <row r="9135" spans="11:29" x14ac:dyDescent="0.45">
      <c r="K9135"/>
      <c r="S9135"/>
      <c r="T9135"/>
      <c r="U9135"/>
      <c r="V9135"/>
      <c r="W9135"/>
      <c r="X9135"/>
      <c r="Y9135"/>
      <c r="Z9135"/>
      <c r="AA9135"/>
      <c r="AB9135"/>
      <c r="AC9135"/>
    </row>
    <row r="9136" spans="11:29" x14ac:dyDescent="0.45">
      <c r="K9136"/>
      <c r="S9136"/>
      <c r="T9136"/>
      <c r="U9136"/>
      <c r="V9136"/>
      <c r="W9136"/>
      <c r="X9136"/>
      <c r="Y9136"/>
      <c r="Z9136"/>
      <c r="AA9136"/>
      <c r="AB9136"/>
      <c r="AC9136"/>
    </row>
    <row r="9137" spans="11:29" x14ac:dyDescent="0.45">
      <c r="K9137"/>
      <c r="S9137"/>
      <c r="T9137"/>
      <c r="U9137"/>
      <c r="V9137"/>
      <c r="W9137"/>
      <c r="X9137"/>
      <c r="Y9137"/>
      <c r="Z9137"/>
      <c r="AA9137"/>
      <c r="AB9137"/>
      <c r="AC9137"/>
    </row>
    <row r="9138" spans="11:29" x14ac:dyDescent="0.45">
      <c r="K9138"/>
      <c r="S9138"/>
      <c r="T9138"/>
      <c r="U9138"/>
      <c r="V9138"/>
      <c r="W9138"/>
      <c r="X9138"/>
      <c r="Y9138"/>
      <c r="Z9138"/>
      <c r="AA9138"/>
      <c r="AB9138"/>
      <c r="AC9138"/>
    </row>
    <row r="9139" spans="11:29" x14ac:dyDescent="0.45">
      <c r="K9139"/>
      <c r="S9139"/>
      <c r="T9139"/>
      <c r="U9139"/>
      <c r="V9139"/>
      <c r="W9139"/>
      <c r="X9139"/>
      <c r="Y9139"/>
      <c r="Z9139"/>
      <c r="AA9139"/>
      <c r="AB9139"/>
      <c r="AC9139"/>
    </row>
    <row r="9140" spans="11:29" x14ac:dyDescent="0.45">
      <c r="K9140"/>
      <c r="S9140"/>
      <c r="T9140"/>
      <c r="U9140"/>
      <c r="V9140"/>
      <c r="W9140"/>
      <c r="X9140"/>
      <c r="Y9140"/>
      <c r="Z9140"/>
      <c r="AA9140"/>
      <c r="AB9140"/>
      <c r="AC9140"/>
    </row>
    <row r="9141" spans="11:29" x14ac:dyDescent="0.45">
      <c r="K9141"/>
      <c r="S9141"/>
      <c r="T9141"/>
      <c r="U9141"/>
      <c r="V9141"/>
      <c r="W9141"/>
      <c r="X9141"/>
      <c r="Y9141"/>
      <c r="Z9141"/>
      <c r="AA9141"/>
      <c r="AB9141"/>
      <c r="AC9141"/>
    </row>
    <row r="9142" spans="11:29" x14ac:dyDescent="0.45">
      <c r="K9142"/>
      <c r="S9142"/>
      <c r="T9142"/>
      <c r="U9142"/>
      <c r="V9142"/>
      <c r="W9142"/>
      <c r="X9142"/>
      <c r="Y9142"/>
      <c r="Z9142"/>
      <c r="AA9142"/>
      <c r="AB9142"/>
      <c r="AC9142"/>
    </row>
    <row r="9143" spans="11:29" x14ac:dyDescent="0.45">
      <c r="K9143"/>
      <c r="S9143"/>
      <c r="T9143"/>
      <c r="U9143"/>
      <c r="V9143"/>
      <c r="W9143"/>
      <c r="X9143"/>
      <c r="Y9143"/>
      <c r="Z9143"/>
      <c r="AA9143"/>
      <c r="AB9143"/>
      <c r="AC9143"/>
    </row>
    <row r="9144" spans="11:29" x14ac:dyDescent="0.45">
      <c r="K9144"/>
      <c r="S9144"/>
      <c r="T9144"/>
      <c r="U9144"/>
      <c r="V9144"/>
      <c r="W9144"/>
      <c r="X9144"/>
      <c r="Y9144"/>
      <c r="Z9144"/>
      <c r="AA9144"/>
      <c r="AB9144"/>
      <c r="AC9144"/>
    </row>
    <row r="9145" spans="11:29" x14ac:dyDescent="0.45">
      <c r="K9145"/>
      <c r="S9145"/>
      <c r="T9145"/>
      <c r="U9145"/>
      <c r="V9145"/>
      <c r="W9145"/>
      <c r="X9145"/>
      <c r="Y9145"/>
      <c r="Z9145"/>
      <c r="AA9145"/>
      <c r="AB9145"/>
      <c r="AC9145"/>
    </row>
    <row r="9146" spans="11:29" x14ac:dyDescent="0.45">
      <c r="K9146"/>
      <c r="S9146"/>
      <c r="T9146"/>
      <c r="U9146"/>
      <c r="V9146"/>
      <c r="W9146"/>
      <c r="X9146"/>
      <c r="Y9146"/>
      <c r="Z9146"/>
      <c r="AA9146"/>
      <c r="AB9146"/>
      <c r="AC9146"/>
    </row>
    <row r="9147" spans="11:29" x14ac:dyDescent="0.45">
      <c r="K9147"/>
      <c r="S9147"/>
      <c r="T9147"/>
      <c r="U9147"/>
      <c r="V9147"/>
      <c r="W9147"/>
      <c r="X9147"/>
      <c r="Y9147"/>
      <c r="Z9147"/>
      <c r="AA9147"/>
      <c r="AB9147"/>
      <c r="AC9147"/>
    </row>
    <row r="9148" spans="11:29" x14ac:dyDescent="0.45">
      <c r="K9148"/>
      <c r="S9148"/>
      <c r="T9148"/>
      <c r="U9148"/>
      <c r="V9148"/>
      <c r="W9148"/>
      <c r="X9148"/>
      <c r="Y9148"/>
      <c r="Z9148"/>
      <c r="AA9148"/>
      <c r="AB9148"/>
      <c r="AC9148"/>
    </row>
    <row r="9149" spans="11:29" x14ac:dyDescent="0.45">
      <c r="K9149"/>
      <c r="S9149"/>
      <c r="T9149"/>
      <c r="U9149"/>
      <c r="V9149"/>
      <c r="W9149"/>
      <c r="X9149"/>
      <c r="Y9149"/>
      <c r="Z9149"/>
      <c r="AA9149"/>
      <c r="AB9149"/>
      <c r="AC9149"/>
    </row>
    <row r="9150" spans="11:29" x14ac:dyDescent="0.45">
      <c r="K9150"/>
      <c r="S9150"/>
      <c r="T9150"/>
      <c r="U9150"/>
      <c r="V9150"/>
      <c r="W9150"/>
      <c r="X9150"/>
      <c r="Y9150"/>
      <c r="Z9150"/>
      <c r="AA9150"/>
      <c r="AB9150"/>
      <c r="AC9150"/>
    </row>
    <row r="9151" spans="11:29" x14ac:dyDescent="0.45">
      <c r="K9151"/>
      <c r="S9151"/>
      <c r="T9151"/>
      <c r="U9151"/>
      <c r="V9151"/>
      <c r="W9151"/>
      <c r="X9151"/>
      <c r="Y9151"/>
      <c r="Z9151"/>
      <c r="AA9151"/>
      <c r="AB9151"/>
      <c r="AC9151"/>
    </row>
    <row r="9152" spans="11:29" x14ac:dyDescent="0.45">
      <c r="K9152"/>
      <c r="S9152"/>
      <c r="T9152"/>
      <c r="U9152"/>
      <c r="V9152"/>
      <c r="W9152"/>
      <c r="X9152"/>
      <c r="Y9152"/>
      <c r="Z9152"/>
      <c r="AA9152"/>
      <c r="AB9152"/>
      <c r="AC9152"/>
    </row>
    <row r="9153" spans="11:29" x14ac:dyDescent="0.45">
      <c r="K9153"/>
      <c r="S9153"/>
      <c r="T9153"/>
      <c r="U9153"/>
      <c r="V9153"/>
      <c r="W9153"/>
      <c r="X9153"/>
      <c r="Y9153"/>
      <c r="Z9153"/>
      <c r="AA9153"/>
      <c r="AB9153"/>
      <c r="AC9153"/>
    </row>
    <row r="9154" spans="11:29" x14ac:dyDescent="0.45">
      <c r="K9154"/>
      <c r="S9154"/>
      <c r="T9154"/>
      <c r="U9154"/>
      <c r="V9154"/>
      <c r="W9154"/>
      <c r="X9154"/>
      <c r="Y9154"/>
      <c r="Z9154"/>
      <c r="AA9154"/>
      <c r="AB9154"/>
      <c r="AC9154"/>
    </row>
    <row r="9155" spans="11:29" x14ac:dyDescent="0.45">
      <c r="K9155"/>
      <c r="S9155"/>
      <c r="T9155"/>
      <c r="U9155"/>
      <c r="V9155"/>
      <c r="W9155"/>
      <c r="X9155"/>
      <c r="Y9155"/>
      <c r="Z9155"/>
      <c r="AA9155"/>
      <c r="AB9155"/>
      <c r="AC9155"/>
    </row>
    <row r="9156" spans="11:29" x14ac:dyDescent="0.45">
      <c r="K9156"/>
      <c r="S9156"/>
      <c r="T9156"/>
      <c r="U9156"/>
      <c r="V9156"/>
      <c r="W9156"/>
      <c r="X9156"/>
      <c r="Y9156"/>
      <c r="Z9156"/>
      <c r="AA9156"/>
      <c r="AB9156"/>
      <c r="AC9156"/>
    </row>
    <row r="9157" spans="11:29" x14ac:dyDescent="0.45">
      <c r="K9157"/>
      <c r="S9157"/>
      <c r="T9157"/>
      <c r="U9157"/>
      <c r="V9157"/>
      <c r="W9157"/>
      <c r="X9157"/>
      <c r="Y9157"/>
      <c r="Z9157"/>
      <c r="AA9157"/>
      <c r="AB9157"/>
      <c r="AC9157"/>
    </row>
    <row r="9158" spans="11:29" x14ac:dyDescent="0.45">
      <c r="K9158"/>
      <c r="S9158"/>
      <c r="T9158"/>
      <c r="U9158"/>
      <c r="V9158"/>
      <c r="W9158"/>
      <c r="X9158"/>
      <c r="Y9158"/>
      <c r="Z9158"/>
      <c r="AA9158"/>
      <c r="AB9158"/>
      <c r="AC9158"/>
    </row>
    <row r="9159" spans="11:29" x14ac:dyDescent="0.45">
      <c r="K9159"/>
      <c r="S9159"/>
      <c r="T9159"/>
      <c r="U9159"/>
      <c r="V9159"/>
      <c r="W9159"/>
      <c r="X9159"/>
      <c r="Y9159"/>
      <c r="Z9159"/>
      <c r="AA9159"/>
      <c r="AB9159"/>
      <c r="AC9159"/>
    </row>
    <row r="9160" spans="11:29" x14ac:dyDescent="0.45">
      <c r="K9160"/>
      <c r="S9160"/>
      <c r="T9160"/>
      <c r="U9160"/>
      <c r="V9160"/>
      <c r="W9160"/>
      <c r="X9160"/>
      <c r="Y9160"/>
      <c r="Z9160"/>
      <c r="AA9160"/>
      <c r="AB9160"/>
      <c r="AC9160"/>
    </row>
    <row r="9161" spans="11:29" x14ac:dyDescent="0.45">
      <c r="K9161"/>
      <c r="S9161"/>
      <c r="T9161"/>
      <c r="U9161"/>
      <c r="V9161"/>
      <c r="W9161"/>
      <c r="X9161"/>
      <c r="Y9161"/>
      <c r="Z9161"/>
      <c r="AA9161"/>
      <c r="AB9161"/>
      <c r="AC9161"/>
    </row>
    <row r="9162" spans="11:29" x14ac:dyDescent="0.45">
      <c r="K9162"/>
      <c r="S9162"/>
      <c r="T9162"/>
      <c r="U9162"/>
      <c r="V9162"/>
      <c r="W9162"/>
      <c r="X9162"/>
      <c r="Y9162"/>
      <c r="Z9162"/>
      <c r="AA9162"/>
      <c r="AB9162"/>
      <c r="AC9162"/>
    </row>
    <row r="9163" spans="11:29" x14ac:dyDescent="0.45">
      <c r="K9163"/>
      <c r="S9163"/>
      <c r="T9163"/>
      <c r="U9163"/>
      <c r="V9163"/>
      <c r="W9163"/>
      <c r="X9163"/>
      <c r="Y9163"/>
      <c r="Z9163"/>
      <c r="AA9163"/>
      <c r="AB9163"/>
      <c r="AC9163"/>
    </row>
    <row r="9164" spans="11:29" x14ac:dyDescent="0.45">
      <c r="K9164"/>
      <c r="S9164"/>
      <c r="T9164"/>
      <c r="U9164"/>
      <c r="V9164"/>
      <c r="W9164"/>
      <c r="X9164"/>
      <c r="Y9164"/>
      <c r="Z9164"/>
      <c r="AA9164"/>
      <c r="AB9164"/>
      <c r="AC9164"/>
    </row>
    <row r="9165" spans="11:29" x14ac:dyDescent="0.45">
      <c r="K9165"/>
      <c r="S9165"/>
      <c r="T9165"/>
      <c r="U9165"/>
      <c r="V9165"/>
      <c r="W9165"/>
      <c r="X9165"/>
      <c r="Y9165"/>
      <c r="Z9165"/>
      <c r="AA9165"/>
      <c r="AB9165"/>
      <c r="AC9165"/>
    </row>
    <row r="9166" spans="11:29" x14ac:dyDescent="0.45">
      <c r="K9166"/>
      <c r="S9166"/>
      <c r="T9166"/>
      <c r="U9166"/>
      <c r="V9166"/>
      <c r="W9166"/>
      <c r="X9166"/>
      <c r="Y9166"/>
      <c r="Z9166"/>
      <c r="AA9166"/>
      <c r="AB9166"/>
      <c r="AC9166"/>
    </row>
    <row r="9167" spans="11:29" x14ac:dyDescent="0.45">
      <c r="K9167"/>
      <c r="S9167"/>
      <c r="T9167"/>
      <c r="U9167"/>
      <c r="V9167"/>
      <c r="W9167"/>
      <c r="X9167"/>
      <c r="Y9167"/>
      <c r="Z9167"/>
      <c r="AA9167"/>
      <c r="AB9167"/>
      <c r="AC9167"/>
    </row>
    <row r="9168" spans="11:29" x14ac:dyDescent="0.45">
      <c r="K9168"/>
      <c r="S9168"/>
      <c r="T9168"/>
      <c r="U9168"/>
      <c r="V9168"/>
      <c r="W9168"/>
      <c r="X9168"/>
      <c r="Y9168"/>
      <c r="Z9168"/>
      <c r="AA9168"/>
      <c r="AB9168"/>
      <c r="AC9168"/>
    </row>
    <row r="9169" spans="11:29" x14ac:dyDescent="0.45">
      <c r="K9169"/>
      <c r="S9169"/>
      <c r="T9169"/>
      <c r="U9169"/>
      <c r="V9169"/>
      <c r="W9169"/>
      <c r="X9169"/>
      <c r="Y9169"/>
      <c r="Z9169"/>
      <c r="AA9169"/>
      <c r="AB9169"/>
      <c r="AC9169"/>
    </row>
    <row r="9170" spans="11:29" x14ac:dyDescent="0.45">
      <c r="K9170"/>
      <c r="S9170"/>
      <c r="T9170"/>
      <c r="U9170"/>
      <c r="V9170"/>
      <c r="W9170"/>
      <c r="X9170"/>
      <c r="Y9170"/>
      <c r="Z9170"/>
      <c r="AA9170"/>
      <c r="AB9170"/>
      <c r="AC9170"/>
    </row>
    <row r="9171" spans="11:29" x14ac:dyDescent="0.45">
      <c r="K9171"/>
      <c r="S9171"/>
      <c r="T9171"/>
      <c r="U9171"/>
      <c r="V9171"/>
      <c r="W9171"/>
      <c r="X9171"/>
      <c r="Y9171"/>
      <c r="Z9171"/>
      <c r="AA9171"/>
      <c r="AB9171"/>
      <c r="AC9171"/>
    </row>
    <row r="9172" spans="11:29" x14ac:dyDescent="0.45">
      <c r="K9172"/>
      <c r="S9172"/>
      <c r="T9172"/>
      <c r="U9172"/>
      <c r="V9172"/>
      <c r="W9172"/>
      <c r="X9172"/>
      <c r="Y9172"/>
      <c r="Z9172"/>
      <c r="AA9172"/>
      <c r="AB9172"/>
      <c r="AC9172"/>
    </row>
    <row r="9173" spans="11:29" x14ac:dyDescent="0.45">
      <c r="K9173"/>
      <c r="S9173"/>
      <c r="T9173"/>
      <c r="U9173"/>
      <c r="V9173"/>
      <c r="W9173"/>
      <c r="X9173"/>
      <c r="Y9173"/>
      <c r="Z9173"/>
      <c r="AA9173"/>
      <c r="AB9173"/>
      <c r="AC9173"/>
    </row>
    <row r="9174" spans="11:29" x14ac:dyDescent="0.45">
      <c r="K9174"/>
      <c r="S9174"/>
      <c r="T9174"/>
      <c r="U9174"/>
      <c r="V9174"/>
      <c r="W9174"/>
      <c r="X9174"/>
      <c r="Y9174"/>
      <c r="Z9174"/>
      <c r="AA9174"/>
      <c r="AB9174"/>
      <c r="AC9174"/>
    </row>
    <row r="9175" spans="11:29" x14ac:dyDescent="0.45">
      <c r="K9175"/>
      <c r="S9175"/>
      <c r="T9175"/>
      <c r="U9175"/>
      <c r="V9175"/>
      <c r="W9175"/>
      <c r="X9175"/>
      <c r="Y9175"/>
      <c r="Z9175"/>
      <c r="AA9175"/>
      <c r="AB9175"/>
      <c r="AC9175"/>
    </row>
    <row r="9176" spans="11:29" x14ac:dyDescent="0.45">
      <c r="K9176"/>
      <c r="S9176"/>
      <c r="T9176"/>
      <c r="U9176"/>
      <c r="V9176"/>
      <c r="W9176"/>
      <c r="X9176"/>
      <c r="Y9176"/>
      <c r="Z9176"/>
      <c r="AA9176"/>
      <c r="AB9176"/>
      <c r="AC9176"/>
    </row>
    <row r="9177" spans="11:29" x14ac:dyDescent="0.45">
      <c r="K9177"/>
      <c r="S9177"/>
      <c r="T9177"/>
      <c r="U9177"/>
      <c r="V9177"/>
      <c r="W9177"/>
      <c r="X9177"/>
      <c r="Y9177"/>
      <c r="Z9177"/>
      <c r="AA9177"/>
      <c r="AB9177"/>
      <c r="AC9177"/>
    </row>
    <row r="9178" spans="11:29" x14ac:dyDescent="0.45">
      <c r="K9178"/>
      <c r="S9178"/>
      <c r="T9178"/>
      <c r="U9178"/>
      <c r="V9178"/>
      <c r="W9178"/>
      <c r="X9178"/>
      <c r="Y9178"/>
      <c r="Z9178"/>
      <c r="AA9178"/>
      <c r="AB9178"/>
      <c r="AC9178"/>
    </row>
    <row r="9179" spans="11:29" x14ac:dyDescent="0.45">
      <c r="K9179"/>
      <c r="S9179"/>
      <c r="T9179"/>
      <c r="U9179"/>
      <c r="V9179"/>
      <c r="W9179"/>
      <c r="X9179"/>
      <c r="Y9179"/>
      <c r="Z9179"/>
      <c r="AA9179"/>
      <c r="AB9179"/>
      <c r="AC9179"/>
    </row>
    <row r="9180" spans="11:29" x14ac:dyDescent="0.45">
      <c r="K9180"/>
      <c r="S9180"/>
      <c r="T9180"/>
      <c r="U9180"/>
      <c r="V9180"/>
      <c r="W9180"/>
      <c r="X9180"/>
      <c r="Y9180"/>
      <c r="Z9180"/>
      <c r="AA9180"/>
      <c r="AB9180"/>
      <c r="AC9180"/>
    </row>
    <row r="9181" spans="11:29" x14ac:dyDescent="0.45">
      <c r="K9181"/>
      <c r="S9181"/>
      <c r="T9181"/>
      <c r="U9181"/>
      <c r="V9181"/>
      <c r="W9181"/>
      <c r="X9181"/>
      <c r="Y9181"/>
      <c r="Z9181"/>
      <c r="AA9181"/>
      <c r="AB9181"/>
      <c r="AC9181"/>
    </row>
    <row r="9182" spans="11:29" x14ac:dyDescent="0.45">
      <c r="K9182"/>
      <c r="S9182"/>
      <c r="T9182"/>
      <c r="U9182"/>
      <c r="V9182"/>
      <c r="W9182"/>
      <c r="X9182"/>
      <c r="Y9182"/>
      <c r="Z9182"/>
      <c r="AA9182"/>
      <c r="AB9182"/>
      <c r="AC9182"/>
    </row>
    <row r="9183" spans="11:29" x14ac:dyDescent="0.45">
      <c r="K9183"/>
      <c r="S9183"/>
      <c r="T9183"/>
      <c r="U9183"/>
      <c r="V9183"/>
      <c r="W9183"/>
      <c r="X9183"/>
      <c r="Y9183"/>
      <c r="Z9183"/>
      <c r="AA9183"/>
      <c r="AB9183"/>
      <c r="AC9183"/>
    </row>
    <row r="9184" spans="11:29" x14ac:dyDescent="0.45">
      <c r="K9184"/>
      <c r="S9184"/>
      <c r="T9184"/>
      <c r="U9184"/>
      <c r="V9184"/>
      <c r="W9184"/>
      <c r="X9184"/>
      <c r="Y9184"/>
      <c r="Z9184"/>
      <c r="AA9184"/>
      <c r="AB9184"/>
      <c r="AC9184"/>
    </row>
    <row r="9185" spans="11:29" x14ac:dyDescent="0.45">
      <c r="K9185"/>
      <c r="S9185"/>
      <c r="T9185"/>
      <c r="U9185"/>
      <c r="V9185"/>
      <c r="W9185"/>
      <c r="X9185"/>
      <c r="Y9185"/>
      <c r="Z9185"/>
      <c r="AA9185"/>
      <c r="AB9185"/>
      <c r="AC9185"/>
    </row>
    <row r="9186" spans="11:29" x14ac:dyDescent="0.45">
      <c r="K9186"/>
      <c r="S9186"/>
      <c r="T9186"/>
      <c r="U9186"/>
      <c r="V9186"/>
      <c r="W9186"/>
      <c r="X9186"/>
      <c r="Y9186"/>
      <c r="Z9186"/>
      <c r="AA9186"/>
      <c r="AB9186"/>
      <c r="AC9186"/>
    </row>
    <row r="9187" spans="11:29" x14ac:dyDescent="0.45">
      <c r="K9187"/>
      <c r="S9187"/>
      <c r="T9187"/>
      <c r="U9187"/>
      <c r="V9187"/>
      <c r="W9187"/>
      <c r="X9187"/>
      <c r="Y9187"/>
      <c r="Z9187"/>
      <c r="AA9187"/>
      <c r="AB9187"/>
      <c r="AC9187"/>
    </row>
    <row r="9188" spans="11:29" x14ac:dyDescent="0.45">
      <c r="K9188"/>
      <c r="S9188"/>
      <c r="T9188"/>
      <c r="U9188"/>
      <c r="V9188"/>
      <c r="W9188"/>
      <c r="X9188"/>
      <c r="Y9188"/>
      <c r="Z9188"/>
      <c r="AA9188"/>
      <c r="AB9188"/>
      <c r="AC9188"/>
    </row>
    <row r="9189" spans="11:29" x14ac:dyDescent="0.45">
      <c r="K9189"/>
      <c r="S9189"/>
      <c r="T9189"/>
      <c r="U9189"/>
      <c r="V9189"/>
      <c r="W9189"/>
      <c r="X9189"/>
      <c r="Y9189"/>
      <c r="Z9189"/>
      <c r="AA9189"/>
      <c r="AB9189"/>
      <c r="AC9189"/>
    </row>
    <row r="9190" spans="11:29" x14ac:dyDescent="0.45">
      <c r="K9190"/>
      <c r="S9190"/>
      <c r="T9190"/>
      <c r="U9190"/>
      <c r="V9190"/>
      <c r="W9190"/>
      <c r="X9190"/>
      <c r="Y9190"/>
      <c r="Z9190"/>
      <c r="AA9190"/>
      <c r="AB9190"/>
      <c r="AC9190"/>
    </row>
    <row r="9191" spans="11:29" x14ac:dyDescent="0.45">
      <c r="K9191"/>
      <c r="S9191"/>
      <c r="T9191"/>
      <c r="U9191"/>
      <c r="V9191"/>
      <c r="W9191"/>
      <c r="X9191"/>
      <c r="Y9191"/>
      <c r="Z9191"/>
      <c r="AA9191"/>
      <c r="AB9191"/>
      <c r="AC9191"/>
    </row>
    <row r="9192" spans="11:29" x14ac:dyDescent="0.45">
      <c r="K9192"/>
      <c r="S9192"/>
      <c r="T9192"/>
      <c r="U9192"/>
      <c r="V9192"/>
      <c r="W9192"/>
      <c r="X9192"/>
      <c r="Y9192"/>
      <c r="Z9192"/>
      <c r="AA9192"/>
      <c r="AB9192"/>
      <c r="AC9192"/>
    </row>
    <row r="9193" spans="11:29" x14ac:dyDescent="0.45">
      <c r="K9193"/>
      <c r="S9193"/>
      <c r="T9193"/>
      <c r="U9193"/>
      <c r="V9193"/>
      <c r="W9193"/>
      <c r="X9193"/>
      <c r="Y9193"/>
      <c r="Z9193"/>
      <c r="AA9193"/>
      <c r="AB9193"/>
      <c r="AC9193"/>
    </row>
    <row r="9194" spans="11:29" x14ac:dyDescent="0.45">
      <c r="K9194"/>
      <c r="S9194"/>
      <c r="T9194"/>
      <c r="U9194"/>
      <c r="V9194"/>
      <c r="W9194"/>
      <c r="X9194"/>
      <c r="Y9194"/>
      <c r="Z9194"/>
      <c r="AA9194"/>
      <c r="AB9194"/>
      <c r="AC9194"/>
    </row>
    <row r="9195" spans="11:29" x14ac:dyDescent="0.45">
      <c r="K9195"/>
      <c r="S9195"/>
      <c r="T9195"/>
      <c r="U9195"/>
      <c r="V9195"/>
      <c r="W9195"/>
      <c r="X9195"/>
      <c r="Y9195"/>
      <c r="Z9195"/>
      <c r="AA9195"/>
      <c r="AB9195"/>
      <c r="AC9195"/>
    </row>
    <row r="9196" spans="11:29" x14ac:dyDescent="0.45">
      <c r="K9196"/>
      <c r="S9196"/>
      <c r="T9196"/>
      <c r="U9196"/>
      <c r="V9196"/>
      <c r="W9196"/>
      <c r="X9196"/>
      <c r="Y9196"/>
      <c r="Z9196"/>
      <c r="AA9196"/>
      <c r="AB9196"/>
      <c r="AC9196"/>
    </row>
    <row r="9197" spans="11:29" x14ac:dyDescent="0.45">
      <c r="K9197"/>
      <c r="S9197"/>
      <c r="T9197"/>
      <c r="U9197"/>
      <c r="V9197"/>
      <c r="W9197"/>
      <c r="X9197"/>
      <c r="Y9197"/>
      <c r="Z9197"/>
      <c r="AA9197"/>
      <c r="AB9197"/>
      <c r="AC9197"/>
    </row>
    <row r="9198" spans="11:29" x14ac:dyDescent="0.45">
      <c r="K9198"/>
      <c r="S9198"/>
      <c r="T9198"/>
      <c r="U9198"/>
      <c r="V9198"/>
      <c r="W9198"/>
      <c r="X9198"/>
      <c r="Y9198"/>
      <c r="Z9198"/>
      <c r="AA9198"/>
      <c r="AB9198"/>
      <c r="AC9198"/>
    </row>
    <row r="9199" spans="11:29" x14ac:dyDescent="0.45">
      <c r="K9199"/>
      <c r="S9199"/>
      <c r="T9199"/>
      <c r="U9199"/>
      <c r="V9199"/>
      <c r="W9199"/>
      <c r="X9199"/>
      <c r="Y9199"/>
      <c r="Z9199"/>
      <c r="AA9199"/>
      <c r="AB9199"/>
      <c r="AC9199"/>
    </row>
    <row r="9200" spans="11:29" x14ac:dyDescent="0.45">
      <c r="K9200"/>
      <c r="S9200"/>
      <c r="T9200"/>
      <c r="U9200"/>
      <c r="V9200"/>
      <c r="W9200"/>
      <c r="X9200"/>
      <c r="Y9200"/>
      <c r="Z9200"/>
      <c r="AA9200"/>
      <c r="AB9200"/>
      <c r="AC9200"/>
    </row>
    <row r="9201" spans="11:29" x14ac:dyDescent="0.45">
      <c r="K9201"/>
      <c r="S9201"/>
      <c r="T9201"/>
      <c r="U9201"/>
      <c r="V9201"/>
      <c r="W9201"/>
      <c r="X9201"/>
      <c r="Y9201"/>
      <c r="Z9201"/>
      <c r="AA9201"/>
      <c r="AB9201"/>
      <c r="AC9201"/>
    </row>
    <row r="9202" spans="11:29" x14ac:dyDescent="0.45">
      <c r="K9202"/>
      <c r="S9202"/>
      <c r="T9202"/>
      <c r="U9202"/>
      <c r="V9202"/>
      <c r="W9202"/>
      <c r="X9202"/>
      <c r="Y9202"/>
      <c r="Z9202"/>
      <c r="AA9202"/>
      <c r="AB9202"/>
      <c r="AC9202"/>
    </row>
    <row r="9203" spans="11:29" x14ac:dyDescent="0.45">
      <c r="K9203"/>
      <c r="S9203"/>
      <c r="T9203"/>
      <c r="U9203"/>
      <c r="V9203"/>
      <c r="W9203"/>
      <c r="X9203"/>
      <c r="Y9203"/>
      <c r="Z9203"/>
      <c r="AA9203"/>
      <c r="AB9203"/>
      <c r="AC9203"/>
    </row>
    <row r="9204" spans="11:29" x14ac:dyDescent="0.45">
      <c r="K9204"/>
      <c r="S9204"/>
      <c r="T9204"/>
      <c r="U9204"/>
      <c r="V9204"/>
      <c r="W9204"/>
      <c r="X9204"/>
      <c r="Y9204"/>
      <c r="Z9204"/>
      <c r="AA9204"/>
      <c r="AB9204"/>
      <c r="AC9204"/>
    </row>
    <row r="9205" spans="11:29" x14ac:dyDescent="0.45">
      <c r="K9205"/>
      <c r="S9205"/>
      <c r="T9205"/>
      <c r="U9205"/>
      <c r="V9205"/>
      <c r="W9205"/>
      <c r="X9205"/>
      <c r="Y9205"/>
      <c r="Z9205"/>
      <c r="AA9205"/>
      <c r="AB9205"/>
      <c r="AC9205"/>
    </row>
    <row r="9206" spans="11:29" x14ac:dyDescent="0.45">
      <c r="K9206"/>
      <c r="S9206"/>
      <c r="T9206"/>
      <c r="U9206"/>
      <c r="V9206"/>
      <c r="W9206"/>
      <c r="X9206"/>
      <c r="Y9206"/>
      <c r="Z9206"/>
      <c r="AA9206"/>
      <c r="AB9206"/>
      <c r="AC9206"/>
    </row>
    <row r="9207" spans="11:29" x14ac:dyDescent="0.45">
      <c r="K9207"/>
      <c r="S9207"/>
      <c r="T9207"/>
      <c r="U9207"/>
      <c r="V9207"/>
      <c r="W9207"/>
      <c r="X9207"/>
      <c r="Y9207"/>
      <c r="Z9207"/>
      <c r="AA9207"/>
      <c r="AB9207"/>
      <c r="AC9207"/>
    </row>
    <row r="9208" spans="11:29" x14ac:dyDescent="0.45">
      <c r="K9208"/>
      <c r="S9208"/>
      <c r="T9208"/>
      <c r="U9208"/>
      <c r="V9208"/>
      <c r="W9208"/>
      <c r="X9208"/>
      <c r="Y9208"/>
      <c r="Z9208"/>
      <c r="AA9208"/>
      <c r="AB9208"/>
      <c r="AC9208"/>
    </row>
    <row r="9209" spans="11:29" x14ac:dyDescent="0.45">
      <c r="K9209"/>
      <c r="S9209"/>
      <c r="T9209"/>
      <c r="U9209"/>
      <c r="V9209"/>
      <c r="W9209"/>
      <c r="X9209"/>
      <c r="Y9209"/>
      <c r="Z9209"/>
      <c r="AA9209"/>
      <c r="AB9209"/>
      <c r="AC9209"/>
    </row>
    <row r="9210" spans="11:29" x14ac:dyDescent="0.45">
      <c r="K9210"/>
      <c r="S9210"/>
      <c r="T9210"/>
      <c r="U9210"/>
      <c r="V9210"/>
      <c r="W9210"/>
      <c r="X9210"/>
      <c r="Y9210"/>
      <c r="Z9210"/>
      <c r="AA9210"/>
      <c r="AB9210"/>
      <c r="AC9210"/>
    </row>
    <row r="9211" spans="11:29" x14ac:dyDescent="0.45">
      <c r="K9211"/>
      <c r="S9211"/>
      <c r="T9211"/>
      <c r="U9211"/>
      <c r="V9211"/>
      <c r="W9211"/>
      <c r="X9211"/>
      <c r="Y9211"/>
      <c r="Z9211"/>
      <c r="AA9211"/>
      <c r="AB9211"/>
      <c r="AC9211"/>
    </row>
    <row r="9212" spans="11:29" x14ac:dyDescent="0.45">
      <c r="K9212"/>
      <c r="S9212"/>
      <c r="T9212"/>
      <c r="U9212"/>
      <c r="V9212"/>
      <c r="W9212"/>
      <c r="X9212"/>
      <c r="Y9212"/>
      <c r="Z9212"/>
      <c r="AA9212"/>
      <c r="AB9212"/>
      <c r="AC9212"/>
    </row>
    <row r="9213" spans="11:29" x14ac:dyDescent="0.45">
      <c r="K9213"/>
      <c r="S9213"/>
      <c r="T9213"/>
      <c r="U9213"/>
      <c r="V9213"/>
      <c r="W9213"/>
      <c r="X9213"/>
      <c r="Y9213"/>
      <c r="Z9213"/>
      <c r="AA9213"/>
      <c r="AB9213"/>
      <c r="AC9213"/>
    </row>
    <row r="9214" spans="11:29" x14ac:dyDescent="0.45">
      <c r="K9214"/>
      <c r="S9214"/>
      <c r="T9214"/>
      <c r="U9214"/>
      <c r="V9214"/>
      <c r="W9214"/>
      <c r="X9214"/>
      <c r="Y9214"/>
      <c r="Z9214"/>
      <c r="AA9214"/>
      <c r="AB9214"/>
      <c r="AC9214"/>
    </row>
    <row r="9215" spans="11:29" x14ac:dyDescent="0.45">
      <c r="K9215"/>
      <c r="S9215"/>
      <c r="T9215"/>
      <c r="U9215"/>
      <c r="V9215"/>
      <c r="W9215"/>
      <c r="X9215"/>
      <c r="Y9215"/>
      <c r="Z9215"/>
      <c r="AA9215"/>
      <c r="AB9215"/>
      <c r="AC9215"/>
    </row>
    <row r="9216" spans="11:29" x14ac:dyDescent="0.45">
      <c r="K9216"/>
      <c r="S9216"/>
      <c r="T9216"/>
      <c r="U9216"/>
      <c r="V9216"/>
      <c r="W9216"/>
      <c r="X9216"/>
      <c r="Y9216"/>
      <c r="Z9216"/>
      <c r="AA9216"/>
      <c r="AB9216"/>
      <c r="AC9216"/>
    </row>
    <row r="9217" spans="11:29" x14ac:dyDescent="0.45">
      <c r="K9217"/>
      <c r="S9217"/>
      <c r="T9217"/>
      <c r="U9217"/>
      <c r="V9217"/>
      <c r="W9217"/>
      <c r="X9217"/>
      <c r="Y9217"/>
      <c r="Z9217"/>
      <c r="AA9217"/>
      <c r="AB9217"/>
      <c r="AC9217"/>
    </row>
    <row r="9218" spans="11:29" x14ac:dyDescent="0.45">
      <c r="K9218"/>
      <c r="S9218"/>
      <c r="T9218"/>
      <c r="U9218"/>
      <c r="V9218"/>
      <c r="W9218"/>
      <c r="X9218"/>
      <c r="Y9218"/>
      <c r="Z9218"/>
      <c r="AA9218"/>
      <c r="AB9218"/>
      <c r="AC9218"/>
    </row>
    <row r="9219" spans="11:29" x14ac:dyDescent="0.45">
      <c r="K9219"/>
      <c r="S9219"/>
      <c r="T9219"/>
      <c r="U9219"/>
      <c r="V9219"/>
      <c r="W9219"/>
      <c r="X9219"/>
      <c r="Y9219"/>
      <c r="Z9219"/>
      <c r="AA9219"/>
      <c r="AB9219"/>
      <c r="AC9219"/>
    </row>
    <row r="9220" spans="11:29" x14ac:dyDescent="0.45">
      <c r="K9220"/>
      <c r="S9220"/>
      <c r="T9220"/>
      <c r="U9220"/>
      <c r="V9220"/>
      <c r="W9220"/>
      <c r="X9220"/>
      <c r="Y9220"/>
      <c r="Z9220"/>
      <c r="AA9220"/>
      <c r="AB9220"/>
      <c r="AC9220"/>
    </row>
    <row r="9221" spans="11:29" x14ac:dyDescent="0.45">
      <c r="K9221"/>
      <c r="S9221"/>
      <c r="T9221"/>
      <c r="U9221"/>
      <c r="V9221"/>
      <c r="W9221"/>
      <c r="X9221"/>
      <c r="Y9221"/>
      <c r="Z9221"/>
      <c r="AA9221"/>
      <c r="AB9221"/>
      <c r="AC9221"/>
    </row>
    <row r="9222" spans="11:29" x14ac:dyDescent="0.45">
      <c r="K9222"/>
      <c r="S9222"/>
      <c r="T9222"/>
      <c r="U9222"/>
      <c r="V9222"/>
      <c r="W9222"/>
      <c r="X9222"/>
      <c r="Y9222"/>
      <c r="Z9222"/>
      <c r="AA9222"/>
      <c r="AB9222"/>
      <c r="AC9222"/>
    </row>
    <row r="9223" spans="11:29" x14ac:dyDescent="0.45">
      <c r="K9223"/>
      <c r="S9223"/>
      <c r="T9223"/>
      <c r="U9223"/>
      <c r="V9223"/>
      <c r="W9223"/>
      <c r="X9223"/>
      <c r="Y9223"/>
      <c r="Z9223"/>
      <c r="AA9223"/>
      <c r="AB9223"/>
      <c r="AC9223"/>
    </row>
    <row r="9224" spans="11:29" x14ac:dyDescent="0.45">
      <c r="K9224"/>
      <c r="S9224"/>
      <c r="T9224"/>
      <c r="U9224"/>
      <c r="V9224"/>
      <c r="W9224"/>
      <c r="X9224"/>
      <c r="Y9224"/>
      <c r="Z9224"/>
      <c r="AA9224"/>
      <c r="AB9224"/>
      <c r="AC9224"/>
    </row>
    <row r="9225" spans="11:29" x14ac:dyDescent="0.45">
      <c r="K9225"/>
      <c r="S9225"/>
      <c r="T9225"/>
      <c r="U9225"/>
      <c r="V9225"/>
      <c r="W9225"/>
      <c r="X9225"/>
      <c r="Y9225"/>
      <c r="Z9225"/>
      <c r="AA9225"/>
      <c r="AB9225"/>
      <c r="AC9225"/>
    </row>
    <row r="9226" spans="11:29" x14ac:dyDescent="0.45">
      <c r="K9226"/>
      <c r="S9226"/>
      <c r="T9226"/>
      <c r="U9226"/>
      <c r="V9226"/>
      <c r="W9226"/>
      <c r="X9226"/>
      <c r="Y9226"/>
      <c r="Z9226"/>
      <c r="AA9226"/>
      <c r="AB9226"/>
      <c r="AC9226"/>
    </row>
    <row r="9227" spans="11:29" x14ac:dyDescent="0.45">
      <c r="K9227"/>
      <c r="S9227"/>
      <c r="T9227"/>
      <c r="U9227"/>
      <c r="V9227"/>
      <c r="W9227"/>
      <c r="X9227"/>
      <c r="Y9227"/>
      <c r="Z9227"/>
      <c r="AA9227"/>
      <c r="AB9227"/>
      <c r="AC9227"/>
    </row>
    <row r="9228" spans="11:29" x14ac:dyDescent="0.45">
      <c r="K9228"/>
      <c r="S9228"/>
      <c r="T9228"/>
      <c r="U9228"/>
      <c r="V9228"/>
      <c r="W9228"/>
      <c r="X9228"/>
      <c r="Y9228"/>
      <c r="Z9228"/>
      <c r="AA9228"/>
      <c r="AB9228"/>
      <c r="AC9228"/>
    </row>
    <row r="9229" spans="11:29" x14ac:dyDescent="0.45">
      <c r="K9229"/>
      <c r="S9229"/>
      <c r="T9229"/>
      <c r="U9229"/>
      <c r="V9229"/>
      <c r="W9229"/>
      <c r="X9229"/>
      <c r="Y9229"/>
      <c r="Z9229"/>
      <c r="AA9229"/>
      <c r="AB9229"/>
      <c r="AC9229"/>
    </row>
    <row r="9230" spans="11:29" x14ac:dyDescent="0.45">
      <c r="K9230"/>
      <c r="S9230"/>
      <c r="T9230"/>
      <c r="U9230"/>
      <c r="V9230"/>
      <c r="W9230"/>
      <c r="X9230"/>
      <c r="Y9230"/>
      <c r="Z9230"/>
      <c r="AA9230"/>
      <c r="AB9230"/>
      <c r="AC9230"/>
    </row>
    <row r="9231" spans="11:29" x14ac:dyDescent="0.45">
      <c r="K9231"/>
      <c r="S9231"/>
      <c r="T9231"/>
      <c r="U9231"/>
      <c r="V9231"/>
      <c r="W9231"/>
      <c r="X9231"/>
      <c r="Y9231"/>
      <c r="Z9231"/>
      <c r="AA9231"/>
      <c r="AB9231"/>
      <c r="AC9231"/>
    </row>
    <row r="9232" spans="11:29" x14ac:dyDescent="0.45">
      <c r="K9232"/>
      <c r="S9232"/>
      <c r="T9232"/>
      <c r="U9232"/>
      <c r="V9232"/>
      <c r="W9232"/>
      <c r="X9232"/>
      <c r="Y9232"/>
      <c r="Z9232"/>
      <c r="AA9232"/>
      <c r="AB9232"/>
      <c r="AC9232"/>
    </row>
    <row r="9233" spans="11:29" x14ac:dyDescent="0.45">
      <c r="K9233"/>
      <c r="S9233"/>
      <c r="T9233"/>
      <c r="U9233"/>
      <c r="V9233"/>
      <c r="W9233"/>
      <c r="X9233"/>
      <c r="Y9233"/>
      <c r="Z9233"/>
      <c r="AA9233"/>
      <c r="AB9233"/>
      <c r="AC9233"/>
    </row>
    <row r="9234" spans="11:29" x14ac:dyDescent="0.45">
      <c r="K9234"/>
      <c r="S9234"/>
      <c r="T9234"/>
      <c r="U9234"/>
      <c r="V9234"/>
      <c r="W9234"/>
      <c r="X9234"/>
      <c r="Y9234"/>
      <c r="Z9234"/>
      <c r="AA9234"/>
      <c r="AB9234"/>
      <c r="AC9234"/>
    </row>
    <row r="9235" spans="11:29" x14ac:dyDescent="0.45">
      <c r="K9235"/>
      <c r="S9235"/>
      <c r="T9235"/>
      <c r="U9235"/>
      <c r="V9235"/>
      <c r="W9235"/>
      <c r="X9235"/>
      <c r="Y9235"/>
      <c r="Z9235"/>
      <c r="AA9235"/>
      <c r="AB9235"/>
      <c r="AC9235"/>
    </row>
    <row r="9236" spans="11:29" x14ac:dyDescent="0.45">
      <c r="K9236"/>
      <c r="S9236"/>
      <c r="T9236"/>
      <c r="U9236"/>
      <c r="V9236"/>
      <c r="W9236"/>
      <c r="X9236"/>
      <c r="Y9236"/>
      <c r="Z9236"/>
      <c r="AA9236"/>
      <c r="AB9236"/>
      <c r="AC9236"/>
    </row>
    <row r="9237" spans="11:29" x14ac:dyDescent="0.45">
      <c r="K9237"/>
      <c r="S9237"/>
      <c r="T9237"/>
      <c r="U9237"/>
      <c r="V9237"/>
      <c r="W9237"/>
      <c r="X9237"/>
      <c r="Y9237"/>
      <c r="Z9237"/>
      <c r="AA9237"/>
      <c r="AB9237"/>
      <c r="AC9237"/>
    </row>
    <row r="9238" spans="11:29" x14ac:dyDescent="0.45">
      <c r="K9238"/>
      <c r="S9238"/>
      <c r="T9238"/>
      <c r="U9238"/>
      <c r="V9238"/>
      <c r="W9238"/>
      <c r="X9238"/>
      <c r="Y9238"/>
      <c r="Z9238"/>
      <c r="AA9238"/>
      <c r="AB9238"/>
      <c r="AC9238"/>
    </row>
    <row r="9239" spans="11:29" x14ac:dyDescent="0.45">
      <c r="K9239"/>
      <c r="S9239"/>
      <c r="T9239"/>
      <c r="U9239"/>
      <c r="V9239"/>
      <c r="W9239"/>
      <c r="X9239"/>
      <c r="Y9239"/>
      <c r="Z9239"/>
      <c r="AA9239"/>
      <c r="AB9239"/>
      <c r="AC9239"/>
    </row>
    <row r="9240" spans="11:29" x14ac:dyDescent="0.45">
      <c r="K9240"/>
      <c r="S9240"/>
      <c r="T9240"/>
      <c r="U9240"/>
      <c r="V9240"/>
      <c r="W9240"/>
      <c r="X9240"/>
      <c r="Y9240"/>
      <c r="Z9240"/>
      <c r="AA9240"/>
      <c r="AB9240"/>
      <c r="AC9240"/>
    </row>
    <row r="9241" spans="11:29" x14ac:dyDescent="0.45">
      <c r="K9241"/>
      <c r="S9241"/>
      <c r="T9241"/>
      <c r="U9241"/>
      <c r="V9241"/>
      <c r="W9241"/>
      <c r="X9241"/>
      <c r="Y9241"/>
      <c r="Z9241"/>
      <c r="AA9241"/>
      <c r="AB9241"/>
      <c r="AC9241"/>
    </row>
    <row r="9242" spans="11:29" x14ac:dyDescent="0.45">
      <c r="K9242"/>
      <c r="S9242"/>
      <c r="T9242"/>
      <c r="U9242"/>
      <c r="V9242"/>
      <c r="W9242"/>
      <c r="X9242"/>
      <c r="Y9242"/>
      <c r="Z9242"/>
      <c r="AA9242"/>
      <c r="AB9242"/>
      <c r="AC9242"/>
    </row>
    <row r="9243" spans="11:29" x14ac:dyDescent="0.45">
      <c r="K9243"/>
      <c r="S9243"/>
      <c r="T9243"/>
      <c r="U9243"/>
      <c r="V9243"/>
      <c r="W9243"/>
      <c r="X9243"/>
      <c r="Y9243"/>
      <c r="Z9243"/>
      <c r="AA9243"/>
      <c r="AB9243"/>
      <c r="AC9243"/>
    </row>
    <row r="9244" spans="11:29" x14ac:dyDescent="0.45">
      <c r="K9244"/>
      <c r="S9244"/>
      <c r="T9244"/>
      <c r="U9244"/>
      <c r="V9244"/>
      <c r="W9244"/>
      <c r="X9244"/>
      <c r="Y9244"/>
      <c r="Z9244"/>
      <c r="AA9244"/>
      <c r="AB9244"/>
      <c r="AC9244"/>
    </row>
    <row r="9245" spans="11:29" x14ac:dyDescent="0.45">
      <c r="K9245"/>
      <c r="S9245"/>
      <c r="T9245"/>
      <c r="U9245"/>
      <c r="V9245"/>
      <c r="W9245"/>
      <c r="X9245"/>
      <c r="Y9245"/>
      <c r="Z9245"/>
      <c r="AA9245"/>
      <c r="AB9245"/>
      <c r="AC9245"/>
    </row>
    <row r="9246" spans="11:29" x14ac:dyDescent="0.45">
      <c r="K9246"/>
      <c r="S9246"/>
      <c r="T9246"/>
      <c r="U9246"/>
      <c r="V9246"/>
      <c r="W9246"/>
      <c r="X9246"/>
      <c r="Y9246"/>
      <c r="Z9246"/>
      <c r="AA9246"/>
      <c r="AB9246"/>
      <c r="AC9246"/>
    </row>
    <row r="9247" spans="11:29" x14ac:dyDescent="0.45">
      <c r="K9247"/>
      <c r="S9247"/>
      <c r="T9247"/>
      <c r="U9247"/>
      <c r="V9247"/>
      <c r="W9247"/>
      <c r="X9247"/>
      <c r="Y9247"/>
      <c r="Z9247"/>
      <c r="AA9247"/>
      <c r="AB9247"/>
      <c r="AC9247"/>
    </row>
    <row r="9248" spans="11:29" x14ac:dyDescent="0.45">
      <c r="K9248"/>
      <c r="S9248"/>
      <c r="T9248"/>
      <c r="U9248"/>
      <c r="V9248"/>
      <c r="W9248"/>
      <c r="X9248"/>
      <c r="Y9248"/>
      <c r="Z9248"/>
      <c r="AA9248"/>
      <c r="AB9248"/>
      <c r="AC9248"/>
    </row>
    <row r="9249" spans="11:29" x14ac:dyDescent="0.45">
      <c r="K9249"/>
      <c r="S9249"/>
      <c r="T9249"/>
      <c r="U9249"/>
      <c r="V9249"/>
      <c r="W9249"/>
      <c r="X9249"/>
      <c r="Y9249"/>
      <c r="Z9249"/>
      <c r="AA9249"/>
      <c r="AB9249"/>
      <c r="AC9249"/>
    </row>
    <row r="9250" spans="11:29" x14ac:dyDescent="0.45">
      <c r="K9250"/>
      <c r="S9250"/>
      <c r="T9250"/>
      <c r="U9250"/>
      <c r="V9250"/>
      <c r="W9250"/>
      <c r="X9250"/>
      <c r="Y9250"/>
      <c r="Z9250"/>
      <c r="AA9250"/>
      <c r="AB9250"/>
      <c r="AC9250"/>
    </row>
    <row r="9251" spans="11:29" x14ac:dyDescent="0.45">
      <c r="K9251"/>
      <c r="S9251"/>
      <c r="T9251"/>
      <c r="U9251"/>
      <c r="V9251"/>
      <c r="W9251"/>
      <c r="X9251"/>
      <c r="Y9251"/>
      <c r="Z9251"/>
      <c r="AA9251"/>
      <c r="AB9251"/>
      <c r="AC9251"/>
    </row>
    <row r="9252" spans="11:29" x14ac:dyDescent="0.45">
      <c r="K9252"/>
      <c r="S9252"/>
      <c r="T9252"/>
      <c r="U9252"/>
      <c r="V9252"/>
      <c r="W9252"/>
      <c r="X9252"/>
      <c r="Y9252"/>
      <c r="Z9252"/>
      <c r="AA9252"/>
      <c r="AB9252"/>
      <c r="AC9252"/>
    </row>
    <row r="9253" spans="11:29" x14ac:dyDescent="0.45">
      <c r="K9253"/>
      <c r="S9253"/>
      <c r="T9253"/>
      <c r="U9253"/>
      <c r="V9253"/>
      <c r="W9253"/>
      <c r="X9253"/>
      <c r="Y9253"/>
      <c r="Z9253"/>
      <c r="AA9253"/>
      <c r="AB9253"/>
      <c r="AC9253"/>
    </row>
    <row r="9254" spans="11:29" x14ac:dyDescent="0.45">
      <c r="K9254"/>
      <c r="S9254"/>
      <c r="T9254"/>
      <c r="U9254"/>
      <c r="V9254"/>
      <c r="W9254"/>
      <c r="X9254"/>
      <c r="Y9254"/>
      <c r="Z9254"/>
      <c r="AA9254"/>
      <c r="AB9254"/>
      <c r="AC9254"/>
    </row>
    <row r="9255" spans="11:29" x14ac:dyDescent="0.45">
      <c r="K9255"/>
      <c r="S9255"/>
      <c r="T9255"/>
      <c r="U9255"/>
      <c r="V9255"/>
      <c r="W9255"/>
      <c r="X9255"/>
      <c r="Y9255"/>
      <c r="Z9255"/>
      <c r="AA9255"/>
      <c r="AB9255"/>
      <c r="AC9255"/>
    </row>
    <row r="9256" spans="11:29" x14ac:dyDescent="0.45">
      <c r="K9256"/>
      <c r="S9256"/>
      <c r="T9256"/>
      <c r="U9256"/>
      <c r="V9256"/>
      <c r="W9256"/>
      <c r="X9256"/>
      <c r="Y9256"/>
      <c r="Z9256"/>
      <c r="AA9256"/>
      <c r="AB9256"/>
      <c r="AC9256"/>
    </row>
    <row r="9257" spans="11:29" x14ac:dyDescent="0.45">
      <c r="K9257"/>
      <c r="S9257"/>
      <c r="T9257"/>
      <c r="U9257"/>
      <c r="V9257"/>
      <c r="W9257"/>
      <c r="X9257"/>
      <c r="Y9257"/>
      <c r="Z9257"/>
      <c r="AA9257"/>
      <c r="AB9257"/>
      <c r="AC9257"/>
    </row>
    <row r="9258" spans="11:29" x14ac:dyDescent="0.45">
      <c r="K9258"/>
      <c r="S9258"/>
      <c r="T9258"/>
      <c r="U9258"/>
      <c r="V9258"/>
      <c r="W9258"/>
      <c r="X9258"/>
      <c r="Y9258"/>
      <c r="Z9258"/>
      <c r="AA9258"/>
      <c r="AB9258"/>
      <c r="AC9258"/>
    </row>
    <row r="9259" spans="11:29" x14ac:dyDescent="0.45">
      <c r="K9259"/>
      <c r="S9259"/>
      <c r="T9259"/>
      <c r="U9259"/>
      <c r="V9259"/>
      <c r="W9259"/>
      <c r="X9259"/>
      <c r="Y9259"/>
      <c r="Z9259"/>
      <c r="AA9259"/>
      <c r="AB9259"/>
      <c r="AC9259"/>
    </row>
    <row r="9260" spans="11:29" x14ac:dyDescent="0.45">
      <c r="K9260"/>
      <c r="S9260"/>
      <c r="T9260"/>
      <c r="U9260"/>
      <c r="V9260"/>
      <c r="W9260"/>
      <c r="X9260"/>
      <c r="Y9260"/>
      <c r="Z9260"/>
      <c r="AA9260"/>
      <c r="AB9260"/>
      <c r="AC9260"/>
    </row>
    <row r="9261" spans="11:29" x14ac:dyDescent="0.45">
      <c r="K9261"/>
      <c r="S9261"/>
      <c r="T9261"/>
      <c r="U9261"/>
      <c r="V9261"/>
      <c r="W9261"/>
      <c r="X9261"/>
      <c r="Y9261"/>
      <c r="Z9261"/>
      <c r="AA9261"/>
      <c r="AB9261"/>
      <c r="AC9261"/>
    </row>
    <row r="9262" spans="11:29" x14ac:dyDescent="0.45">
      <c r="K9262"/>
      <c r="S9262"/>
      <c r="T9262"/>
      <c r="U9262"/>
      <c r="V9262"/>
      <c r="W9262"/>
      <c r="X9262"/>
      <c r="Y9262"/>
      <c r="Z9262"/>
      <c r="AA9262"/>
      <c r="AB9262"/>
      <c r="AC9262"/>
    </row>
    <row r="9263" spans="11:29" x14ac:dyDescent="0.45">
      <c r="K9263"/>
      <c r="S9263"/>
      <c r="T9263"/>
      <c r="U9263"/>
      <c r="V9263"/>
      <c r="W9263"/>
      <c r="X9263"/>
      <c r="Y9263"/>
      <c r="Z9263"/>
      <c r="AA9263"/>
      <c r="AB9263"/>
      <c r="AC9263"/>
    </row>
    <row r="9264" spans="11:29" x14ac:dyDescent="0.45">
      <c r="K9264"/>
      <c r="S9264"/>
      <c r="T9264"/>
      <c r="U9264"/>
      <c r="V9264"/>
      <c r="W9264"/>
      <c r="X9264"/>
      <c r="Y9264"/>
      <c r="Z9264"/>
      <c r="AA9264"/>
      <c r="AB9264"/>
      <c r="AC9264"/>
    </row>
    <row r="9265" spans="11:29" x14ac:dyDescent="0.45">
      <c r="K9265"/>
      <c r="S9265"/>
      <c r="T9265"/>
      <c r="U9265"/>
      <c r="V9265"/>
      <c r="W9265"/>
      <c r="X9265"/>
      <c r="Y9265"/>
      <c r="Z9265"/>
      <c r="AA9265"/>
      <c r="AB9265"/>
      <c r="AC9265"/>
    </row>
    <row r="9266" spans="11:29" x14ac:dyDescent="0.45">
      <c r="K9266"/>
      <c r="S9266"/>
      <c r="T9266"/>
      <c r="U9266"/>
      <c r="V9266"/>
      <c r="W9266"/>
      <c r="X9266"/>
      <c r="Y9266"/>
      <c r="Z9266"/>
      <c r="AA9266"/>
      <c r="AB9266"/>
      <c r="AC9266"/>
    </row>
    <row r="9267" spans="11:29" x14ac:dyDescent="0.45">
      <c r="K9267"/>
      <c r="S9267"/>
      <c r="T9267"/>
      <c r="U9267"/>
      <c r="V9267"/>
      <c r="W9267"/>
      <c r="X9267"/>
      <c r="Y9267"/>
      <c r="Z9267"/>
      <c r="AA9267"/>
      <c r="AB9267"/>
      <c r="AC9267"/>
    </row>
    <row r="9268" spans="11:29" x14ac:dyDescent="0.45">
      <c r="K9268"/>
      <c r="S9268"/>
      <c r="T9268"/>
      <c r="U9268"/>
      <c r="V9268"/>
      <c r="W9268"/>
      <c r="X9268"/>
      <c r="Y9268"/>
      <c r="Z9268"/>
      <c r="AA9268"/>
      <c r="AB9268"/>
      <c r="AC9268"/>
    </row>
    <row r="9269" spans="11:29" x14ac:dyDescent="0.45">
      <c r="K9269"/>
      <c r="S9269"/>
      <c r="T9269"/>
      <c r="U9269"/>
      <c r="V9269"/>
      <c r="W9269"/>
      <c r="X9269"/>
      <c r="Y9269"/>
      <c r="Z9269"/>
      <c r="AA9269"/>
      <c r="AB9269"/>
      <c r="AC9269"/>
    </row>
    <row r="9270" spans="11:29" x14ac:dyDescent="0.45">
      <c r="K9270"/>
      <c r="S9270"/>
      <c r="T9270"/>
      <c r="U9270"/>
      <c r="V9270"/>
      <c r="W9270"/>
      <c r="X9270"/>
      <c r="Y9270"/>
      <c r="Z9270"/>
      <c r="AA9270"/>
      <c r="AB9270"/>
      <c r="AC9270"/>
    </row>
    <row r="9271" spans="11:29" x14ac:dyDescent="0.45">
      <c r="K9271"/>
      <c r="S9271"/>
      <c r="T9271"/>
      <c r="U9271"/>
      <c r="V9271"/>
      <c r="W9271"/>
      <c r="X9271"/>
      <c r="Y9271"/>
      <c r="Z9271"/>
      <c r="AA9271"/>
      <c r="AB9271"/>
      <c r="AC9271"/>
    </row>
    <row r="9272" spans="11:29" x14ac:dyDescent="0.45">
      <c r="K9272"/>
      <c r="S9272"/>
      <c r="T9272"/>
      <c r="U9272"/>
      <c r="V9272"/>
      <c r="W9272"/>
      <c r="X9272"/>
      <c r="Y9272"/>
      <c r="Z9272"/>
      <c r="AA9272"/>
      <c r="AB9272"/>
      <c r="AC9272"/>
    </row>
    <row r="9273" spans="11:29" x14ac:dyDescent="0.45">
      <c r="K9273"/>
      <c r="S9273"/>
      <c r="T9273"/>
      <c r="U9273"/>
      <c r="V9273"/>
      <c r="W9273"/>
      <c r="X9273"/>
      <c r="Y9273"/>
      <c r="Z9273"/>
      <c r="AA9273"/>
      <c r="AB9273"/>
      <c r="AC9273"/>
    </row>
    <row r="9274" spans="11:29" x14ac:dyDescent="0.45">
      <c r="K9274"/>
      <c r="S9274"/>
      <c r="T9274"/>
      <c r="U9274"/>
      <c r="V9274"/>
      <c r="W9274"/>
      <c r="X9274"/>
      <c r="Y9274"/>
      <c r="Z9274"/>
      <c r="AA9274"/>
      <c r="AB9274"/>
      <c r="AC9274"/>
    </row>
    <row r="9275" spans="11:29" x14ac:dyDescent="0.45">
      <c r="K9275"/>
      <c r="S9275"/>
      <c r="T9275"/>
      <c r="U9275"/>
      <c r="V9275"/>
      <c r="W9275"/>
      <c r="X9275"/>
      <c r="Y9275"/>
      <c r="Z9275"/>
      <c r="AA9275"/>
      <c r="AB9275"/>
      <c r="AC9275"/>
    </row>
    <row r="9276" spans="11:29" x14ac:dyDescent="0.45">
      <c r="K9276"/>
      <c r="S9276"/>
      <c r="T9276"/>
      <c r="U9276"/>
      <c r="V9276"/>
      <c r="W9276"/>
      <c r="X9276"/>
      <c r="Y9276"/>
      <c r="Z9276"/>
      <c r="AA9276"/>
      <c r="AB9276"/>
      <c r="AC9276"/>
    </row>
    <row r="9277" spans="11:29" x14ac:dyDescent="0.45">
      <c r="K9277"/>
      <c r="S9277"/>
      <c r="T9277"/>
      <c r="U9277"/>
      <c r="V9277"/>
      <c r="W9277"/>
      <c r="X9277"/>
      <c r="Y9277"/>
      <c r="Z9277"/>
      <c r="AA9277"/>
      <c r="AB9277"/>
      <c r="AC9277"/>
    </row>
    <row r="9278" spans="11:29" x14ac:dyDescent="0.45">
      <c r="K9278"/>
      <c r="S9278"/>
      <c r="T9278"/>
      <c r="U9278"/>
      <c r="V9278"/>
      <c r="W9278"/>
      <c r="X9278"/>
      <c r="Y9278"/>
      <c r="Z9278"/>
      <c r="AA9278"/>
      <c r="AB9278"/>
      <c r="AC9278"/>
    </row>
    <row r="9279" spans="11:29" x14ac:dyDescent="0.45">
      <c r="K9279"/>
      <c r="S9279"/>
      <c r="T9279"/>
      <c r="U9279"/>
      <c r="V9279"/>
      <c r="W9279"/>
      <c r="X9279"/>
      <c r="Y9279"/>
      <c r="Z9279"/>
      <c r="AA9279"/>
      <c r="AB9279"/>
      <c r="AC9279"/>
    </row>
    <row r="9280" spans="11:29" x14ac:dyDescent="0.45">
      <c r="K9280"/>
      <c r="S9280"/>
      <c r="T9280"/>
      <c r="U9280"/>
      <c r="V9280"/>
      <c r="W9280"/>
      <c r="X9280"/>
      <c r="Y9280"/>
      <c r="Z9280"/>
      <c r="AA9280"/>
      <c r="AB9280"/>
      <c r="AC9280"/>
    </row>
    <row r="9281" spans="11:29" x14ac:dyDescent="0.45">
      <c r="K9281"/>
      <c r="S9281"/>
      <c r="T9281"/>
      <c r="U9281"/>
      <c r="V9281"/>
      <c r="W9281"/>
      <c r="X9281"/>
      <c r="Y9281"/>
      <c r="Z9281"/>
      <c r="AA9281"/>
      <c r="AB9281"/>
      <c r="AC9281"/>
    </row>
    <row r="9282" spans="11:29" x14ac:dyDescent="0.45">
      <c r="K9282"/>
      <c r="S9282"/>
      <c r="T9282"/>
      <c r="U9282"/>
      <c r="V9282"/>
      <c r="W9282"/>
      <c r="X9282"/>
      <c r="Y9282"/>
      <c r="Z9282"/>
      <c r="AA9282"/>
      <c r="AB9282"/>
      <c r="AC9282"/>
    </row>
    <row r="9283" spans="11:29" x14ac:dyDescent="0.45">
      <c r="K9283"/>
      <c r="S9283"/>
      <c r="T9283"/>
      <c r="U9283"/>
      <c r="V9283"/>
      <c r="W9283"/>
      <c r="X9283"/>
      <c r="Y9283"/>
      <c r="Z9283"/>
      <c r="AA9283"/>
      <c r="AB9283"/>
      <c r="AC9283"/>
    </row>
    <row r="9284" spans="11:29" x14ac:dyDescent="0.45">
      <c r="K9284"/>
      <c r="S9284"/>
      <c r="T9284"/>
      <c r="U9284"/>
      <c r="V9284"/>
      <c r="W9284"/>
      <c r="X9284"/>
      <c r="Y9284"/>
      <c r="Z9284"/>
      <c r="AA9284"/>
      <c r="AB9284"/>
      <c r="AC9284"/>
    </row>
    <row r="9285" spans="11:29" x14ac:dyDescent="0.45">
      <c r="K9285"/>
      <c r="S9285"/>
      <c r="T9285"/>
      <c r="U9285"/>
      <c r="V9285"/>
      <c r="W9285"/>
      <c r="X9285"/>
      <c r="Y9285"/>
      <c r="Z9285"/>
      <c r="AA9285"/>
      <c r="AB9285"/>
      <c r="AC9285"/>
    </row>
    <row r="9286" spans="11:29" x14ac:dyDescent="0.45">
      <c r="K9286"/>
      <c r="S9286"/>
      <c r="T9286"/>
      <c r="U9286"/>
      <c r="V9286"/>
      <c r="W9286"/>
      <c r="X9286"/>
      <c r="Y9286"/>
      <c r="Z9286"/>
      <c r="AA9286"/>
      <c r="AB9286"/>
      <c r="AC9286"/>
    </row>
    <row r="9287" spans="11:29" x14ac:dyDescent="0.45">
      <c r="K9287"/>
      <c r="S9287"/>
      <c r="T9287"/>
      <c r="U9287"/>
      <c r="V9287"/>
      <c r="W9287"/>
      <c r="X9287"/>
      <c r="Y9287"/>
      <c r="Z9287"/>
      <c r="AA9287"/>
      <c r="AB9287"/>
      <c r="AC9287"/>
    </row>
    <row r="9288" spans="11:29" x14ac:dyDescent="0.45">
      <c r="K9288"/>
      <c r="S9288"/>
      <c r="T9288"/>
      <c r="U9288"/>
      <c r="V9288"/>
      <c r="W9288"/>
      <c r="X9288"/>
      <c r="Y9288"/>
      <c r="Z9288"/>
      <c r="AA9288"/>
      <c r="AB9288"/>
      <c r="AC9288"/>
    </row>
    <row r="9289" spans="11:29" x14ac:dyDescent="0.45">
      <c r="K9289"/>
      <c r="S9289"/>
      <c r="T9289"/>
      <c r="U9289"/>
      <c r="V9289"/>
      <c r="W9289"/>
      <c r="X9289"/>
      <c r="Y9289"/>
      <c r="Z9289"/>
      <c r="AA9289"/>
      <c r="AB9289"/>
      <c r="AC9289"/>
    </row>
    <row r="9290" spans="11:29" x14ac:dyDescent="0.45">
      <c r="K9290"/>
      <c r="S9290"/>
      <c r="T9290"/>
      <c r="U9290"/>
      <c r="V9290"/>
      <c r="W9290"/>
      <c r="X9290"/>
      <c r="Y9290"/>
      <c r="Z9290"/>
      <c r="AA9290"/>
      <c r="AB9290"/>
      <c r="AC9290"/>
    </row>
    <row r="9291" spans="11:29" x14ac:dyDescent="0.45">
      <c r="K9291"/>
      <c r="S9291"/>
      <c r="T9291"/>
      <c r="U9291"/>
      <c r="V9291"/>
      <c r="W9291"/>
      <c r="X9291"/>
      <c r="Y9291"/>
      <c r="Z9291"/>
      <c r="AA9291"/>
      <c r="AB9291"/>
      <c r="AC9291"/>
    </row>
    <row r="9292" spans="11:29" x14ac:dyDescent="0.45">
      <c r="K9292"/>
      <c r="S9292"/>
      <c r="T9292"/>
      <c r="U9292"/>
      <c r="V9292"/>
      <c r="W9292"/>
      <c r="X9292"/>
      <c r="Y9292"/>
      <c r="Z9292"/>
      <c r="AA9292"/>
      <c r="AB9292"/>
      <c r="AC9292"/>
    </row>
    <row r="9293" spans="11:29" x14ac:dyDescent="0.45">
      <c r="K9293"/>
      <c r="S9293"/>
      <c r="T9293"/>
      <c r="U9293"/>
      <c r="V9293"/>
      <c r="W9293"/>
      <c r="X9293"/>
      <c r="Y9293"/>
      <c r="Z9293"/>
      <c r="AA9293"/>
      <c r="AB9293"/>
      <c r="AC9293"/>
    </row>
    <row r="9294" spans="11:29" x14ac:dyDescent="0.45">
      <c r="K9294"/>
      <c r="S9294"/>
      <c r="T9294"/>
      <c r="U9294"/>
      <c r="V9294"/>
      <c r="W9294"/>
      <c r="X9294"/>
      <c r="Y9294"/>
      <c r="Z9294"/>
      <c r="AA9294"/>
      <c r="AB9294"/>
      <c r="AC9294"/>
    </row>
    <row r="9295" spans="11:29" x14ac:dyDescent="0.45">
      <c r="K9295"/>
      <c r="S9295"/>
      <c r="T9295"/>
      <c r="U9295"/>
      <c r="V9295"/>
      <c r="W9295"/>
      <c r="X9295"/>
      <c r="Y9295"/>
      <c r="Z9295"/>
      <c r="AA9295"/>
      <c r="AB9295"/>
      <c r="AC9295"/>
    </row>
    <row r="9296" spans="11:29" x14ac:dyDescent="0.45">
      <c r="K9296"/>
      <c r="S9296"/>
      <c r="T9296"/>
      <c r="U9296"/>
      <c r="V9296"/>
      <c r="W9296"/>
      <c r="X9296"/>
      <c r="Y9296"/>
      <c r="Z9296"/>
      <c r="AA9296"/>
      <c r="AB9296"/>
      <c r="AC9296"/>
    </row>
    <row r="9297" spans="11:29" x14ac:dyDescent="0.45">
      <c r="K9297"/>
      <c r="S9297"/>
      <c r="T9297"/>
      <c r="U9297"/>
      <c r="V9297"/>
      <c r="W9297"/>
      <c r="X9297"/>
      <c r="Y9297"/>
      <c r="Z9297"/>
      <c r="AA9297"/>
      <c r="AB9297"/>
      <c r="AC9297"/>
    </row>
    <row r="9298" spans="11:29" x14ac:dyDescent="0.45">
      <c r="K9298"/>
      <c r="S9298"/>
      <c r="T9298"/>
      <c r="U9298"/>
      <c r="V9298"/>
      <c r="W9298"/>
      <c r="X9298"/>
      <c r="Y9298"/>
      <c r="Z9298"/>
      <c r="AA9298"/>
      <c r="AB9298"/>
      <c r="AC9298"/>
    </row>
    <row r="9299" spans="11:29" x14ac:dyDescent="0.45">
      <c r="K9299"/>
      <c r="S9299"/>
      <c r="T9299"/>
      <c r="U9299"/>
      <c r="V9299"/>
      <c r="W9299"/>
      <c r="X9299"/>
      <c r="Y9299"/>
      <c r="Z9299"/>
      <c r="AA9299"/>
      <c r="AB9299"/>
      <c r="AC9299"/>
    </row>
    <row r="9300" spans="11:29" x14ac:dyDescent="0.45">
      <c r="K9300"/>
      <c r="S9300"/>
      <c r="T9300"/>
      <c r="U9300"/>
      <c r="V9300"/>
      <c r="W9300"/>
      <c r="X9300"/>
      <c r="Y9300"/>
      <c r="Z9300"/>
      <c r="AA9300"/>
      <c r="AB9300"/>
      <c r="AC9300"/>
    </row>
    <row r="9301" spans="11:29" x14ac:dyDescent="0.45">
      <c r="K9301"/>
      <c r="S9301"/>
      <c r="T9301"/>
      <c r="U9301"/>
      <c r="V9301"/>
      <c r="W9301"/>
      <c r="X9301"/>
      <c r="Y9301"/>
      <c r="Z9301"/>
      <c r="AA9301"/>
      <c r="AB9301"/>
      <c r="AC9301"/>
    </row>
    <row r="9302" spans="11:29" x14ac:dyDescent="0.45">
      <c r="K9302"/>
      <c r="S9302"/>
      <c r="T9302"/>
      <c r="U9302"/>
      <c r="V9302"/>
      <c r="W9302"/>
      <c r="X9302"/>
      <c r="Y9302"/>
      <c r="Z9302"/>
      <c r="AA9302"/>
      <c r="AB9302"/>
      <c r="AC9302"/>
    </row>
    <row r="9303" spans="11:29" x14ac:dyDescent="0.45">
      <c r="K9303"/>
      <c r="S9303"/>
      <c r="T9303"/>
      <c r="U9303"/>
      <c r="V9303"/>
      <c r="W9303"/>
      <c r="X9303"/>
      <c r="Y9303"/>
      <c r="Z9303"/>
      <c r="AA9303"/>
      <c r="AB9303"/>
      <c r="AC9303"/>
    </row>
    <row r="9304" spans="11:29" x14ac:dyDescent="0.45">
      <c r="K9304"/>
      <c r="S9304"/>
      <c r="T9304"/>
      <c r="U9304"/>
      <c r="V9304"/>
      <c r="W9304"/>
      <c r="X9304"/>
      <c r="Y9304"/>
      <c r="Z9304"/>
      <c r="AA9304"/>
      <c r="AB9304"/>
      <c r="AC9304"/>
    </row>
    <row r="9305" spans="11:29" x14ac:dyDescent="0.45">
      <c r="K9305"/>
      <c r="S9305"/>
      <c r="T9305"/>
      <c r="U9305"/>
      <c r="V9305"/>
      <c r="W9305"/>
      <c r="X9305"/>
      <c r="Y9305"/>
      <c r="Z9305"/>
      <c r="AA9305"/>
      <c r="AB9305"/>
      <c r="AC9305"/>
    </row>
    <row r="9306" spans="11:29" x14ac:dyDescent="0.45">
      <c r="K9306"/>
      <c r="S9306"/>
      <c r="T9306"/>
      <c r="U9306"/>
      <c r="V9306"/>
      <c r="W9306"/>
      <c r="X9306"/>
      <c r="Y9306"/>
      <c r="Z9306"/>
      <c r="AA9306"/>
      <c r="AB9306"/>
      <c r="AC9306"/>
    </row>
    <row r="9307" spans="11:29" x14ac:dyDescent="0.45">
      <c r="K9307"/>
      <c r="S9307"/>
      <c r="T9307"/>
      <c r="U9307"/>
      <c r="V9307"/>
      <c r="W9307"/>
      <c r="X9307"/>
      <c r="Y9307"/>
      <c r="Z9307"/>
      <c r="AA9307"/>
      <c r="AB9307"/>
      <c r="AC9307"/>
    </row>
    <row r="9308" spans="11:29" x14ac:dyDescent="0.45">
      <c r="K9308"/>
      <c r="S9308"/>
      <c r="T9308"/>
      <c r="U9308"/>
      <c r="V9308"/>
      <c r="W9308"/>
      <c r="X9308"/>
      <c r="Y9308"/>
      <c r="Z9308"/>
      <c r="AA9308"/>
      <c r="AB9308"/>
      <c r="AC9308"/>
    </row>
    <row r="9309" spans="11:29" x14ac:dyDescent="0.45">
      <c r="K9309"/>
      <c r="S9309"/>
      <c r="T9309"/>
      <c r="U9309"/>
      <c r="V9309"/>
      <c r="W9309"/>
      <c r="X9309"/>
      <c r="Y9309"/>
      <c r="Z9309"/>
      <c r="AA9309"/>
      <c r="AB9309"/>
      <c r="AC9309"/>
    </row>
    <row r="9310" spans="11:29" x14ac:dyDescent="0.45">
      <c r="K9310"/>
      <c r="S9310"/>
      <c r="T9310"/>
      <c r="U9310"/>
      <c r="V9310"/>
      <c r="W9310"/>
      <c r="X9310"/>
      <c r="Y9310"/>
      <c r="Z9310"/>
      <c r="AA9310"/>
      <c r="AB9310"/>
      <c r="AC9310"/>
    </row>
    <row r="9311" spans="11:29" x14ac:dyDescent="0.45">
      <c r="K9311"/>
      <c r="S9311"/>
      <c r="T9311"/>
      <c r="U9311"/>
      <c r="V9311"/>
      <c r="W9311"/>
      <c r="X9311"/>
      <c r="Y9311"/>
      <c r="Z9311"/>
      <c r="AA9311"/>
      <c r="AB9311"/>
      <c r="AC9311"/>
    </row>
    <row r="9312" spans="11:29" x14ac:dyDescent="0.45">
      <c r="K9312"/>
      <c r="S9312"/>
      <c r="T9312"/>
      <c r="U9312"/>
      <c r="V9312"/>
      <c r="W9312"/>
      <c r="X9312"/>
      <c r="Y9312"/>
      <c r="Z9312"/>
      <c r="AA9312"/>
      <c r="AB9312"/>
      <c r="AC9312"/>
    </row>
    <row r="9313" spans="11:29" x14ac:dyDescent="0.45">
      <c r="K9313"/>
      <c r="S9313"/>
      <c r="T9313"/>
      <c r="U9313"/>
      <c r="V9313"/>
      <c r="W9313"/>
      <c r="X9313"/>
      <c r="Y9313"/>
      <c r="Z9313"/>
      <c r="AA9313"/>
      <c r="AB9313"/>
      <c r="AC9313"/>
    </row>
    <row r="9314" spans="11:29" x14ac:dyDescent="0.45">
      <c r="K9314"/>
      <c r="S9314"/>
      <c r="T9314"/>
      <c r="U9314"/>
      <c r="V9314"/>
      <c r="W9314"/>
      <c r="X9314"/>
      <c r="Y9314"/>
      <c r="Z9314"/>
      <c r="AA9314"/>
      <c r="AB9314"/>
      <c r="AC9314"/>
    </row>
    <row r="9315" spans="11:29" x14ac:dyDescent="0.45">
      <c r="K9315"/>
      <c r="S9315"/>
      <c r="T9315"/>
      <c r="U9315"/>
      <c r="V9315"/>
      <c r="W9315"/>
      <c r="X9315"/>
      <c r="Y9315"/>
      <c r="Z9315"/>
      <c r="AA9315"/>
      <c r="AB9315"/>
      <c r="AC9315"/>
    </row>
    <row r="9316" spans="11:29" x14ac:dyDescent="0.45">
      <c r="K9316"/>
      <c r="S9316"/>
      <c r="T9316"/>
      <c r="U9316"/>
      <c r="V9316"/>
      <c r="W9316"/>
      <c r="X9316"/>
      <c r="Y9316"/>
      <c r="Z9316"/>
      <c r="AA9316"/>
      <c r="AB9316"/>
      <c r="AC9316"/>
    </row>
    <row r="9317" spans="11:29" x14ac:dyDescent="0.45">
      <c r="K9317"/>
      <c r="S9317"/>
      <c r="T9317"/>
      <c r="U9317"/>
      <c r="V9317"/>
      <c r="W9317"/>
      <c r="X9317"/>
      <c r="Y9317"/>
      <c r="Z9317"/>
      <c r="AA9317"/>
      <c r="AB9317"/>
      <c r="AC9317"/>
    </row>
    <row r="9318" spans="11:29" x14ac:dyDescent="0.45">
      <c r="K9318"/>
      <c r="S9318"/>
      <c r="T9318"/>
      <c r="U9318"/>
      <c r="V9318"/>
      <c r="W9318"/>
      <c r="X9318"/>
      <c r="Y9318"/>
      <c r="Z9318"/>
      <c r="AA9318"/>
      <c r="AB9318"/>
      <c r="AC9318"/>
    </row>
    <row r="9319" spans="11:29" x14ac:dyDescent="0.45">
      <c r="K9319"/>
      <c r="S9319"/>
      <c r="T9319"/>
      <c r="U9319"/>
      <c r="V9319"/>
      <c r="W9319"/>
      <c r="X9319"/>
      <c r="Y9319"/>
      <c r="Z9319"/>
      <c r="AA9319"/>
      <c r="AB9319"/>
      <c r="AC9319"/>
    </row>
    <row r="9320" spans="11:29" x14ac:dyDescent="0.45">
      <c r="K9320"/>
      <c r="S9320"/>
      <c r="T9320"/>
      <c r="U9320"/>
      <c r="V9320"/>
      <c r="W9320"/>
      <c r="X9320"/>
      <c r="Y9320"/>
      <c r="Z9320"/>
      <c r="AA9320"/>
      <c r="AB9320"/>
      <c r="AC9320"/>
    </row>
    <row r="9321" spans="11:29" x14ac:dyDescent="0.45">
      <c r="K9321"/>
      <c r="S9321"/>
      <c r="T9321"/>
      <c r="U9321"/>
      <c r="V9321"/>
      <c r="W9321"/>
      <c r="X9321"/>
      <c r="Y9321"/>
      <c r="Z9321"/>
      <c r="AA9321"/>
      <c r="AB9321"/>
      <c r="AC9321"/>
    </row>
    <row r="9322" spans="11:29" x14ac:dyDescent="0.45">
      <c r="K9322"/>
      <c r="S9322"/>
      <c r="T9322"/>
      <c r="U9322"/>
      <c r="V9322"/>
      <c r="W9322"/>
      <c r="X9322"/>
      <c r="Y9322"/>
      <c r="Z9322"/>
      <c r="AA9322"/>
      <c r="AB9322"/>
      <c r="AC9322"/>
    </row>
    <row r="9323" spans="11:29" x14ac:dyDescent="0.45">
      <c r="K9323"/>
      <c r="S9323"/>
      <c r="T9323"/>
      <c r="U9323"/>
      <c r="V9323"/>
      <c r="W9323"/>
      <c r="X9323"/>
      <c r="Y9323"/>
      <c r="Z9323"/>
      <c r="AA9323"/>
      <c r="AB9323"/>
      <c r="AC9323"/>
    </row>
    <row r="9324" spans="11:29" x14ac:dyDescent="0.45">
      <c r="K9324"/>
      <c r="S9324"/>
      <c r="T9324"/>
      <c r="U9324"/>
      <c r="V9324"/>
      <c r="W9324"/>
      <c r="X9324"/>
      <c r="Y9324"/>
      <c r="Z9324"/>
      <c r="AA9324"/>
      <c r="AB9324"/>
      <c r="AC9324"/>
    </row>
    <row r="9325" spans="11:29" x14ac:dyDescent="0.45">
      <c r="K9325"/>
      <c r="S9325"/>
      <c r="T9325"/>
      <c r="U9325"/>
      <c r="V9325"/>
      <c r="W9325"/>
      <c r="X9325"/>
      <c r="Y9325"/>
      <c r="Z9325"/>
      <c r="AA9325"/>
      <c r="AB9325"/>
      <c r="AC9325"/>
    </row>
    <row r="9326" spans="11:29" x14ac:dyDescent="0.45">
      <c r="K9326"/>
      <c r="S9326"/>
      <c r="T9326"/>
      <c r="U9326"/>
      <c r="V9326"/>
      <c r="W9326"/>
      <c r="X9326"/>
      <c r="Y9326"/>
      <c r="Z9326"/>
      <c r="AA9326"/>
      <c r="AB9326"/>
      <c r="AC9326"/>
    </row>
    <row r="9327" spans="11:29" x14ac:dyDescent="0.45">
      <c r="K9327"/>
      <c r="S9327"/>
      <c r="T9327"/>
      <c r="U9327"/>
      <c r="V9327"/>
      <c r="W9327"/>
      <c r="X9327"/>
      <c r="Y9327"/>
      <c r="Z9327"/>
      <c r="AA9327"/>
      <c r="AB9327"/>
      <c r="AC9327"/>
    </row>
    <row r="9328" spans="11:29" x14ac:dyDescent="0.45">
      <c r="K9328"/>
      <c r="S9328"/>
      <c r="T9328"/>
      <c r="U9328"/>
      <c r="V9328"/>
      <c r="W9328"/>
      <c r="X9328"/>
      <c r="Y9328"/>
      <c r="Z9328"/>
      <c r="AA9328"/>
      <c r="AB9328"/>
      <c r="AC9328"/>
    </row>
    <row r="9329" spans="11:29" x14ac:dyDescent="0.45">
      <c r="K9329"/>
      <c r="S9329"/>
      <c r="T9329"/>
      <c r="U9329"/>
      <c r="V9329"/>
      <c r="W9329"/>
      <c r="X9329"/>
      <c r="Y9329"/>
      <c r="Z9329"/>
      <c r="AA9329"/>
      <c r="AB9329"/>
      <c r="AC9329"/>
    </row>
    <row r="9330" spans="11:29" x14ac:dyDescent="0.45">
      <c r="K9330"/>
      <c r="S9330"/>
      <c r="T9330"/>
      <c r="U9330"/>
      <c r="V9330"/>
      <c r="W9330"/>
      <c r="X9330"/>
      <c r="Y9330"/>
      <c r="Z9330"/>
      <c r="AA9330"/>
      <c r="AB9330"/>
      <c r="AC9330"/>
    </row>
    <row r="9331" spans="11:29" x14ac:dyDescent="0.45">
      <c r="K9331"/>
      <c r="S9331"/>
      <c r="T9331"/>
      <c r="U9331"/>
      <c r="V9331"/>
      <c r="W9331"/>
      <c r="X9331"/>
      <c r="Y9331"/>
      <c r="Z9331"/>
      <c r="AA9331"/>
      <c r="AB9331"/>
      <c r="AC9331"/>
    </row>
    <row r="9332" spans="11:29" x14ac:dyDescent="0.45">
      <c r="K9332"/>
      <c r="S9332"/>
      <c r="T9332"/>
      <c r="U9332"/>
      <c r="V9332"/>
      <c r="W9332"/>
      <c r="X9332"/>
      <c r="Y9332"/>
      <c r="Z9332"/>
      <c r="AA9332"/>
      <c r="AB9332"/>
      <c r="AC9332"/>
    </row>
    <row r="9333" spans="11:29" x14ac:dyDescent="0.45">
      <c r="K9333"/>
      <c r="S9333"/>
      <c r="T9333"/>
      <c r="U9333"/>
      <c r="V9333"/>
      <c r="W9333"/>
      <c r="X9333"/>
      <c r="Y9333"/>
      <c r="Z9333"/>
      <c r="AA9333"/>
      <c r="AB9333"/>
      <c r="AC9333"/>
    </row>
    <row r="9334" spans="11:29" x14ac:dyDescent="0.45">
      <c r="K9334"/>
      <c r="S9334"/>
      <c r="T9334"/>
      <c r="U9334"/>
      <c r="V9334"/>
      <c r="W9334"/>
      <c r="X9334"/>
      <c r="Y9334"/>
      <c r="Z9334"/>
      <c r="AA9334"/>
      <c r="AB9334"/>
      <c r="AC9334"/>
    </row>
    <row r="9335" spans="11:29" x14ac:dyDescent="0.45">
      <c r="K9335"/>
      <c r="S9335"/>
      <c r="T9335"/>
      <c r="U9335"/>
      <c r="V9335"/>
      <c r="W9335"/>
      <c r="X9335"/>
      <c r="Y9335"/>
      <c r="Z9335"/>
      <c r="AA9335"/>
      <c r="AB9335"/>
      <c r="AC9335"/>
    </row>
    <row r="9336" spans="11:29" x14ac:dyDescent="0.45">
      <c r="K9336"/>
      <c r="S9336"/>
      <c r="T9336"/>
      <c r="U9336"/>
      <c r="V9336"/>
      <c r="W9336"/>
      <c r="X9336"/>
      <c r="Y9336"/>
      <c r="Z9336"/>
      <c r="AA9336"/>
      <c r="AB9336"/>
      <c r="AC9336"/>
    </row>
    <row r="9337" spans="11:29" x14ac:dyDescent="0.45">
      <c r="K9337"/>
      <c r="S9337"/>
      <c r="T9337"/>
      <c r="U9337"/>
      <c r="V9337"/>
      <c r="W9337"/>
      <c r="X9337"/>
      <c r="Y9337"/>
      <c r="Z9337"/>
      <c r="AA9337"/>
      <c r="AB9337"/>
      <c r="AC9337"/>
    </row>
    <row r="9338" spans="11:29" x14ac:dyDescent="0.45">
      <c r="K9338"/>
      <c r="S9338"/>
      <c r="T9338"/>
      <c r="U9338"/>
      <c r="V9338"/>
      <c r="W9338"/>
      <c r="X9338"/>
      <c r="Y9338"/>
      <c r="Z9338"/>
      <c r="AA9338"/>
      <c r="AB9338"/>
      <c r="AC9338"/>
    </row>
    <row r="9339" spans="11:29" x14ac:dyDescent="0.45">
      <c r="K9339"/>
      <c r="S9339"/>
      <c r="T9339"/>
      <c r="U9339"/>
      <c r="V9339"/>
      <c r="W9339"/>
      <c r="X9339"/>
      <c r="Y9339"/>
      <c r="Z9339"/>
      <c r="AA9339"/>
      <c r="AB9339"/>
      <c r="AC9339"/>
    </row>
    <row r="9340" spans="11:29" x14ac:dyDescent="0.45">
      <c r="K9340"/>
      <c r="S9340"/>
      <c r="T9340"/>
      <c r="U9340"/>
      <c r="V9340"/>
      <c r="W9340"/>
      <c r="X9340"/>
      <c r="Y9340"/>
      <c r="Z9340"/>
      <c r="AA9340"/>
      <c r="AB9340"/>
      <c r="AC9340"/>
    </row>
    <row r="9341" spans="11:29" x14ac:dyDescent="0.45">
      <c r="K9341"/>
      <c r="S9341"/>
      <c r="T9341"/>
      <c r="U9341"/>
      <c r="V9341"/>
      <c r="W9341"/>
      <c r="X9341"/>
      <c r="Y9341"/>
      <c r="Z9341"/>
      <c r="AA9341"/>
      <c r="AB9341"/>
      <c r="AC9341"/>
    </row>
    <row r="9342" spans="11:29" x14ac:dyDescent="0.45">
      <c r="K9342"/>
      <c r="S9342"/>
      <c r="T9342"/>
      <c r="U9342"/>
      <c r="V9342"/>
      <c r="W9342"/>
      <c r="X9342"/>
      <c r="Y9342"/>
      <c r="Z9342"/>
      <c r="AA9342"/>
      <c r="AB9342"/>
      <c r="AC9342"/>
    </row>
    <row r="9343" spans="11:29" x14ac:dyDescent="0.45">
      <c r="K9343"/>
      <c r="S9343"/>
      <c r="T9343"/>
      <c r="U9343"/>
      <c r="V9343"/>
      <c r="W9343"/>
      <c r="X9343"/>
      <c r="Y9343"/>
      <c r="Z9343"/>
      <c r="AA9343"/>
      <c r="AB9343"/>
      <c r="AC9343"/>
    </row>
    <row r="9344" spans="11:29" x14ac:dyDescent="0.45">
      <c r="K9344"/>
      <c r="S9344"/>
      <c r="T9344"/>
      <c r="U9344"/>
      <c r="V9344"/>
      <c r="W9344"/>
      <c r="X9344"/>
      <c r="Y9344"/>
      <c r="Z9344"/>
      <c r="AA9344"/>
      <c r="AB9344"/>
      <c r="AC9344"/>
    </row>
    <row r="9345" spans="11:29" x14ac:dyDescent="0.45">
      <c r="K9345"/>
      <c r="S9345"/>
      <c r="T9345"/>
      <c r="U9345"/>
      <c r="V9345"/>
      <c r="W9345"/>
      <c r="X9345"/>
      <c r="Y9345"/>
      <c r="Z9345"/>
      <c r="AA9345"/>
      <c r="AB9345"/>
      <c r="AC9345"/>
    </row>
    <row r="9346" spans="11:29" x14ac:dyDescent="0.45">
      <c r="K9346"/>
      <c r="S9346"/>
      <c r="T9346"/>
      <c r="U9346"/>
      <c r="V9346"/>
      <c r="W9346"/>
      <c r="X9346"/>
      <c r="Y9346"/>
      <c r="Z9346"/>
      <c r="AA9346"/>
      <c r="AB9346"/>
      <c r="AC9346"/>
    </row>
    <row r="9347" spans="11:29" x14ac:dyDescent="0.45">
      <c r="K9347"/>
      <c r="S9347"/>
      <c r="T9347"/>
      <c r="U9347"/>
      <c r="V9347"/>
      <c r="W9347"/>
      <c r="X9347"/>
      <c r="Y9347"/>
      <c r="Z9347"/>
      <c r="AA9347"/>
      <c r="AB9347"/>
      <c r="AC9347"/>
    </row>
    <row r="9348" spans="11:29" x14ac:dyDescent="0.45">
      <c r="K9348"/>
      <c r="S9348"/>
      <c r="T9348"/>
      <c r="U9348"/>
      <c r="V9348"/>
      <c r="W9348"/>
      <c r="X9348"/>
      <c r="Y9348"/>
      <c r="Z9348"/>
      <c r="AA9348"/>
      <c r="AB9348"/>
      <c r="AC9348"/>
    </row>
    <row r="9349" spans="11:29" x14ac:dyDescent="0.45">
      <c r="K9349"/>
      <c r="S9349"/>
      <c r="T9349"/>
      <c r="U9349"/>
      <c r="V9349"/>
      <c r="W9349"/>
      <c r="X9349"/>
      <c r="Y9349"/>
      <c r="Z9349"/>
      <c r="AA9349"/>
      <c r="AB9349"/>
      <c r="AC9349"/>
    </row>
    <row r="9350" spans="11:29" x14ac:dyDescent="0.45">
      <c r="K9350"/>
      <c r="S9350"/>
      <c r="T9350"/>
      <c r="U9350"/>
      <c r="V9350"/>
      <c r="W9350"/>
      <c r="X9350"/>
      <c r="Y9350"/>
      <c r="Z9350"/>
      <c r="AA9350"/>
      <c r="AB9350"/>
      <c r="AC9350"/>
    </row>
    <row r="9351" spans="11:29" x14ac:dyDescent="0.45">
      <c r="K9351"/>
      <c r="S9351"/>
      <c r="T9351"/>
      <c r="U9351"/>
      <c r="V9351"/>
      <c r="W9351"/>
      <c r="X9351"/>
      <c r="Y9351"/>
      <c r="Z9351"/>
      <c r="AA9351"/>
      <c r="AB9351"/>
      <c r="AC9351"/>
    </row>
    <row r="9352" spans="11:29" x14ac:dyDescent="0.45">
      <c r="K9352"/>
      <c r="S9352"/>
      <c r="T9352"/>
      <c r="U9352"/>
      <c r="V9352"/>
      <c r="W9352"/>
      <c r="X9352"/>
      <c r="Y9352"/>
      <c r="Z9352"/>
      <c r="AA9352"/>
      <c r="AB9352"/>
      <c r="AC9352"/>
    </row>
    <row r="9353" spans="11:29" x14ac:dyDescent="0.45">
      <c r="K9353"/>
      <c r="S9353"/>
      <c r="T9353"/>
      <c r="U9353"/>
      <c r="V9353"/>
      <c r="W9353"/>
      <c r="X9353"/>
      <c r="Y9353"/>
      <c r="Z9353"/>
      <c r="AA9353"/>
      <c r="AB9353"/>
      <c r="AC9353"/>
    </row>
    <row r="9354" spans="11:29" x14ac:dyDescent="0.45">
      <c r="K9354"/>
      <c r="S9354"/>
      <c r="T9354"/>
      <c r="U9354"/>
      <c r="V9354"/>
      <c r="W9354"/>
      <c r="X9354"/>
      <c r="Y9354"/>
      <c r="Z9354"/>
      <c r="AA9354"/>
      <c r="AB9354"/>
      <c r="AC9354"/>
    </row>
    <row r="9355" spans="11:29" x14ac:dyDescent="0.45">
      <c r="K9355"/>
      <c r="S9355"/>
      <c r="T9355"/>
      <c r="U9355"/>
      <c r="V9355"/>
      <c r="W9355"/>
      <c r="X9355"/>
      <c r="Y9355"/>
      <c r="Z9355"/>
      <c r="AA9355"/>
      <c r="AB9355"/>
      <c r="AC9355"/>
    </row>
    <row r="9356" spans="11:29" x14ac:dyDescent="0.45">
      <c r="K9356"/>
      <c r="S9356"/>
      <c r="T9356"/>
      <c r="U9356"/>
      <c r="V9356"/>
      <c r="W9356"/>
      <c r="X9356"/>
      <c r="Y9356"/>
      <c r="Z9356"/>
      <c r="AA9356"/>
      <c r="AB9356"/>
      <c r="AC9356"/>
    </row>
    <row r="9357" spans="11:29" x14ac:dyDescent="0.45">
      <c r="K9357"/>
      <c r="S9357"/>
      <c r="T9357"/>
      <c r="U9357"/>
      <c r="V9357"/>
      <c r="W9357"/>
      <c r="X9357"/>
      <c r="Y9357"/>
      <c r="Z9357"/>
      <c r="AA9357"/>
      <c r="AB9357"/>
      <c r="AC9357"/>
    </row>
    <row r="9358" spans="11:29" x14ac:dyDescent="0.45">
      <c r="K9358"/>
      <c r="S9358"/>
      <c r="T9358"/>
      <c r="U9358"/>
      <c r="V9358"/>
      <c r="W9358"/>
      <c r="X9358"/>
      <c r="Y9358"/>
      <c r="Z9358"/>
      <c r="AA9358"/>
      <c r="AB9358"/>
      <c r="AC9358"/>
    </row>
    <row r="9359" spans="11:29" x14ac:dyDescent="0.45">
      <c r="K9359"/>
      <c r="S9359"/>
      <c r="T9359"/>
      <c r="U9359"/>
      <c r="V9359"/>
      <c r="W9359"/>
      <c r="X9359"/>
      <c r="Y9359"/>
      <c r="Z9359"/>
      <c r="AA9359"/>
      <c r="AB9359"/>
      <c r="AC9359"/>
    </row>
    <row r="9360" spans="11:29" x14ac:dyDescent="0.45">
      <c r="K9360"/>
      <c r="S9360"/>
      <c r="T9360"/>
      <c r="U9360"/>
      <c r="V9360"/>
      <c r="W9360"/>
      <c r="X9360"/>
      <c r="Y9360"/>
      <c r="Z9360"/>
      <c r="AA9360"/>
      <c r="AB9360"/>
      <c r="AC9360"/>
    </row>
    <row r="9361" spans="11:29" x14ac:dyDescent="0.45">
      <c r="K9361"/>
      <c r="S9361"/>
      <c r="T9361"/>
      <c r="U9361"/>
      <c r="V9361"/>
      <c r="W9361"/>
      <c r="X9361"/>
      <c r="Y9361"/>
      <c r="Z9361"/>
      <c r="AA9361"/>
      <c r="AB9361"/>
      <c r="AC9361"/>
    </row>
    <row r="9362" spans="11:29" x14ac:dyDescent="0.45">
      <c r="K9362"/>
      <c r="S9362"/>
      <c r="T9362"/>
      <c r="U9362"/>
      <c r="V9362"/>
      <c r="W9362"/>
      <c r="X9362"/>
      <c r="Y9362"/>
      <c r="Z9362"/>
      <c r="AA9362"/>
      <c r="AB9362"/>
      <c r="AC9362"/>
    </row>
    <row r="9363" spans="11:29" x14ac:dyDescent="0.45">
      <c r="K9363"/>
      <c r="S9363"/>
      <c r="T9363"/>
      <c r="U9363"/>
      <c r="V9363"/>
      <c r="W9363"/>
      <c r="X9363"/>
      <c r="Y9363"/>
      <c r="Z9363"/>
      <c r="AA9363"/>
      <c r="AB9363"/>
      <c r="AC9363"/>
    </row>
    <row r="9364" spans="11:29" x14ac:dyDescent="0.45">
      <c r="K9364"/>
      <c r="S9364"/>
      <c r="T9364"/>
      <c r="U9364"/>
      <c r="V9364"/>
      <c r="W9364"/>
      <c r="X9364"/>
      <c r="Y9364"/>
      <c r="Z9364"/>
      <c r="AA9364"/>
      <c r="AB9364"/>
      <c r="AC9364"/>
    </row>
    <row r="9365" spans="11:29" x14ac:dyDescent="0.45">
      <c r="K9365"/>
      <c r="S9365"/>
      <c r="T9365"/>
      <c r="U9365"/>
      <c r="V9365"/>
      <c r="W9365"/>
      <c r="X9365"/>
      <c r="Y9365"/>
      <c r="Z9365"/>
      <c r="AA9365"/>
      <c r="AB9365"/>
      <c r="AC9365"/>
    </row>
    <row r="9366" spans="11:29" x14ac:dyDescent="0.45">
      <c r="K9366"/>
      <c r="S9366"/>
      <c r="T9366"/>
      <c r="U9366"/>
      <c r="V9366"/>
      <c r="W9366"/>
      <c r="X9366"/>
      <c r="Y9366"/>
      <c r="Z9366"/>
      <c r="AA9366"/>
      <c r="AB9366"/>
      <c r="AC9366"/>
    </row>
    <row r="9367" spans="11:29" x14ac:dyDescent="0.45">
      <c r="K9367"/>
      <c r="S9367"/>
      <c r="T9367"/>
      <c r="U9367"/>
      <c r="V9367"/>
      <c r="W9367"/>
      <c r="X9367"/>
      <c r="Y9367"/>
      <c r="Z9367"/>
      <c r="AA9367"/>
      <c r="AB9367"/>
      <c r="AC9367"/>
    </row>
    <row r="9368" spans="11:29" x14ac:dyDescent="0.45">
      <c r="K9368"/>
      <c r="S9368"/>
      <c r="T9368"/>
      <c r="U9368"/>
      <c r="V9368"/>
      <c r="W9368"/>
      <c r="X9368"/>
      <c r="Y9368"/>
      <c r="Z9368"/>
      <c r="AA9368"/>
      <c r="AB9368"/>
      <c r="AC9368"/>
    </row>
    <row r="9369" spans="11:29" x14ac:dyDescent="0.45">
      <c r="K9369"/>
      <c r="S9369"/>
      <c r="T9369"/>
      <c r="U9369"/>
      <c r="V9369"/>
      <c r="W9369"/>
      <c r="X9369"/>
      <c r="Y9369"/>
      <c r="Z9369"/>
      <c r="AA9369"/>
      <c r="AB9369"/>
      <c r="AC9369"/>
    </row>
    <row r="9370" spans="11:29" x14ac:dyDescent="0.45">
      <c r="K9370"/>
      <c r="S9370"/>
      <c r="T9370"/>
      <c r="U9370"/>
      <c r="V9370"/>
      <c r="W9370"/>
      <c r="X9370"/>
      <c r="Y9370"/>
      <c r="Z9370"/>
      <c r="AA9370"/>
      <c r="AB9370"/>
      <c r="AC9370"/>
    </row>
    <row r="9371" spans="11:29" x14ac:dyDescent="0.45">
      <c r="K9371"/>
      <c r="S9371"/>
      <c r="T9371"/>
      <c r="U9371"/>
      <c r="V9371"/>
      <c r="W9371"/>
      <c r="X9371"/>
      <c r="Y9371"/>
      <c r="Z9371"/>
      <c r="AA9371"/>
      <c r="AB9371"/>
      <c r="AC9371"/>
    </row>
    <row r="9372" spans="11:29" x14ac:dyDescent="0.45">
      <c r="K9372"/>
      <c r="S9372"/>
      <c r="T9372"/>
      <c r="U9372"/>
      <c r="V9372"/>
      <c r="W9372"/>
      <c r="X9372"/>
      <c r="Y9372"/>
      <c r="Z9372"/>
      <c r="AA9372"/>
      <c r="AB9372"/>
      <c r="AC9372"/>
    </row>
    <row r="9373" spans="11:29" x14ac:dyDescent="0.45">
      <c r="K9373"/>
      <c r="S9373"/>
      <c r="T9373"/>
      <c r="U9373"/>
      <c r="V9373"/>
      <c r="W9373"/>
      <c r="X9373"/>
      <c r="Y9373"/>
      <c r="Z9373"/>
      <c r="AA9373"/>
      <c r="AB9373"/>
      <c r="AC9373"/>
    </row>
    <row r="9374" spans="11:29" x14ac:dyDescent="0.45">
      <c r="K9374"/>
      <c r="S9374"/>
      <c r="T9374"/>
      <c r="U9374"/>
      <c r="V9374"/>
      <c r="W9374"/>
      <c r="X9374"/>
      <c r="Y9374"/>
      <c r="Z9374"/>
      <c r="AA9374"/>
      <c r="AB9374"/>
      <c r="AC9374"/>
    </row>
    <row r="9375" spans="11:29" x14ac:dyDescent="0.45">
      <c r="K9375"/>
      <c r="S9375"/>
      <c r="T9375"/>
      <c r="U9375"/>
      <c r="V9375"/>
      <c r="W9375"/>
      <c r="X9375"/>
      <c r="Y9375"/>
      <c r="Z9375"/>
      <c r="AA9375"/>
      <c r="AB9375"/>
      <c r="AC9375"/>
    </row>
    <row r="9376" spans="11:29" x14ac:dyDescent="0.45">
      <c r="K9376"/>
      <c r="S9376"/>
      <c r="T9376"/>
      <c r="U9376"/>
      <c r="V9376"/>
      <c r="W9376"/>
      <c r="X9376"/>
      <c r="Y9376"/>
      <c r="Z9376"/>
      <c r="AA9376"/>
      <c r="AB9376"/>
      <c r="AC9376"/>
    </row>
    <row r="9377" spans="11:29" x14ac:dyDescent="0.45">
      <c r="K9377"/>
      <c r="S9377"/>
      <c r="T9377"/>
      <c r="U9377"/>
      <c r="V9377"/>
      <c r="W9377"/>
      <c r="X9377"/>
      <c r="Y9377"/>
      <c r="Z9377"/>
      <c r="AA9377"/>
      <c r="AB9377"/>
      <c r="AC9377"/>
    </row>
    <row r="9378" spans="11:29" x14ac:dyDescent="0.45">
      <c r="K9378"/>
      <c r="S9378"/>
      <c r="T9378"/>
      <c r="U9378"/>
      <c r="V9378"/>
      <c r="W9378"/>
      <c r="X9378"/>
      <c r="Y9378"/>
      <c r="Z9378"/>
      <c r="AA9378"/>
      <c r="AB9378"/>
      <c r="AC9378"/>
    </row>
    <row r="9379" spans="11:29" x14ac:dyDescent="0.45">
      <c r="K9379"/>
      <c r="S9379"/>
      <c r="T9379"/>
      <c r="U9379"/>
      <c r="V9379"/>
      <c r="W9379"/>
      <c r="X9379"/>
      <c r="Y9379"/>
      <c r="Z9379"/>
      <c r="AA9379"/>
      <c r="AB9379"/>
      <c r="AC9379"/>
    </row>
    <row r="9380" spans="11:29" x14ac:dyDescent="0.45">
      <c r="K9380"/>
      <c r="S9380"/>
      <c r="T9380"/>
      <c r="U9380"/>
      <c r="V9380"/>
      <c r="W9380"/>
      <c r="X9380"/>
      <c r="Y9380"/>
      <c r="Z9380"/>
      <c r="AA9380"/>
      <c r="AB9380"/>
      <c r="AC9380"/>
    </row>
    <row r="9381" spans="11:29" x14ac:dyDescent="0.45">
      <c r="K9381"/>
      <c r="S9381"/>
      <c r="T9381"/>
      <c r="U9381"/>
      <c r="V9381"/>
      <c r="W9381"/>
      <c r="X9381"/>
      <c r="Y9381"/>
      <c r="Z9381"/>
      <c r="AA9381"/>
      <c r="AB9381"/>
      <c r="AC9381"/>
    </row>
    <row r="9382" spans="11:29" x14ac:dyDescent="0.45">
      <c r="K9382"/>
      <c r="S9382"/>
      <c r="T9382"/>
      <c r="U9382"/>
      <c r="V9382"/>
      <c r="W9382"/>
      <c r="X9382"/>
      <c r="Y9382"/>
      <c r="Z9382"/>
      <c r="AA9382"/>
      <c r="AB9382"/>
      <c r="AC9382"/>
    </row>
    <row r="9383" spans="11:29" x14ac:dyDescent="0.45">
      <c r="K9383"/>
      <c r="S9383"/>
      <c r="T9383"/>
      <c r="U9383"/>
      <c r="V9383"/>
      <c r="W9383"/>
      <c r="X9383"/>
      <c r="Y9383"/>
      <c r="Z9383"/>
      <c r="AA9383"/>
      <c r="AB9383"/>
      <c r="AC9383"/>
    </row>
    <row r="9384" spans="11:29" x14ac:dyDescent="0.45">
      <c r="K9384"/>
      <c r="S9384"/>
      <c r="T9384"/>
      <c r="U9384"/>
      <c r="V9384"/>
      <c r="W9384"/>
      <c r="X9384"/>
      <c r="Y9384"/>
      <c r="Z9384"/>
      <c r="AA9384"/>
      <c r="AB9384"/>
      <c r="AC9384"/>
    </row>
    <row r="9385" spans="11:29" x14ac:dyDescent="0.45">
      <c r="K9385"/>
      <c r="S9385"/>
      <c r="T9385"/>
      <c r="U9385"/>
      <c r="V9385"/>
      <c r="W9385"/>
      <c r="X9385"/>
      <c r="Y9385"/>
      <c r="Z9385"/>
      <c r="AA9385"/>
      <c r="AB9385"/>
      <c r="AC9385"/>
    </row>
    <row r="9386" spans="11:29" x14ac:dyDescent="0.45">
      <c r="K9386"/>
      <c r="S9386"/>
      <c r="T9386"/>
      <c r="U9386"/>
      <c r="V9386"/>
      <c r="W9386"/>
      <c r="X9386"/>
      <c r="Y9386"/>
      <c r="Z9386"/>
      <c r="AA9386"/>
      <c r="AB9386"/>
      <c r="AC9386"/>
    </row>
    <row r="9387" spans="11:29" x14ac:dyDescent="0.45">
      <c r="K9387"/>
      <c r="S9387"/>
      <c r="T9387"/>
      <c r="U9387"/>
      <c r="V9387"/>
      <c r="W9387"/>
      <c r="X9387"/>
      <c r="Y9387"/>
      <c r="Z9387"/>
      <c r="AA9387"/>
      <c r="AB9387"/>
      <c r="AC9387"/>
    </row>
    <row r="9388" spans="11:29" x14ac:dyDescent="0.45">
      <c r="K9388"/>
      <c r="S9388"/>
      <c r="T9388"/>
      <c r="U9388"/>
      <c r="V9388"/>
      <c r="W9388"/>
      <c r="X9388"/>
      <c r="Y9388"/>
      <c r="Z9388"/>
      <c r="AA9388"/>
      <c r="AB9388"/>
      <c r="AC9388"/>
    </row>
    <row r="9389" spans="11:29" x14ac:dyDescent="0.45">
      <c r="K9389"/>
      <c r="S9389"/>
      <c r="T9389"/>
      <c r="U9389"/>
      <c r="V9389"/>
      <c r="W9389"/>
      <c r="X9389"/>
      <c r="Y9389"/>
      <c r="Z9389"/>
      <c r="AA9389"/>
      <c r="AB9389"/>
      <c r="AC9389"/>
    </row>
    <row r="9390" spans="11:29" x14ac:dyDescent="0.45">
      <c r="K9390"/>
      <c r="S9390"/>
      <c r="T9390"/>
      <c r="U9390"/>
      <c r="V9390"/>
      <c r="W9390"/>
      <c r="X9390"/>
      <c r="Y9390"/>
      <c r="Z9390"/>
      <c r="AA9390"/>
      <c r="AB9390"/>
      <c r="AC9390"/>
    </row>
    <row r="9391" spans="11:29" x14ac:dyDescent="0.45">
      <c r="K9391"/>
      <c r="S9391"/>
      <c r="T9391"/>
      <c r="U9391"/>
      <c r="V9391"/>
      <c r="W9391"/>
      <c r="X9391"/>
      <c r="Y9391"/>
      <c r="Z9391"/>
      <c r="AA9391"/>
      <c r="AB9391"/>
      <c r="AC9391"/>
    </row>
    <row r="9392" spans="11:29" x14ac:dyDescent="0.45">
      <c r="K9392"/>
      <c r="S9392"/>
      <c r="T9392"/>
      <c r="U9392"/>
      <c r="V9392"/>
      <c r="W9392"/>
      <c r="X9392"/>
      <c r="Y9392"/>
      <c r="Z9392"/>
      <c r="AA9392"/>
      <c r="AB9392"/>
      <c r="AC9392"/>
    </row>
    <row r="9393" spans="11:29" x14ac:dyDescent="0.45">
      <c r="K9393"/>
      <c r="S9393"/>
      <c r="T9393"/>
      <c r="U9393"/>
      <c r="V9393"/>
      <c r="W9393"/>
      <c r="X9393"/>
      <c r="Y9393"/>
      <c r="Z9393"/>
      <c r="AA9393"/>
      <c r="AB9393"/>
      <c r="AC9393"/>
    </row>
    <row r="9394" spans="11:29" x14ac:dyDescent="0.45">
      <c r="K9394"/>
      <c r="S9394"/>
      <c r="T9394"/>
      <c r="U9394"/>
      <c r="V9394"/>
      <c r="W9394"/>
      <c r="X9394"/>
      <c r="Y9394"/>
      <c r="Z9394"/>
      <c r="AA9394"/>
      <c r="AB9394"/>
      <c r="AC9394"/>
    </row>
    <row r="9395" spans="11:29" x14ac:dyDescent="0.45">
      <c r="K9395"/>
      <c r="S9395"/>
      <c r="T9395"/>
      <c r="U9395"/>
      <c r="V9395"/>
      <c r="W9395"/>
      <c r="X9395"/>
      <c r="Y9395"/>
      <c r="Z9395"/>
      <c r="AA9395"/>
      <c r="AB9395"/>
      <c r="AC9395"/>
    </row>
    <row r="9396" spans="11:29" x14ac:dyDescent="0.45">
      <c r="K9396"/>
      <c r="S9396"/>
      <c r="T9396"/>
      <c r="U9396"/>
      <c r="V9396"/>
      <c r="W9396"/>
      <c r="X9396"/>
      <c r="Y9396"/>
      <c r="Z9396"/>
      <c r="AA9396"/>
      <c r="AB9396"/>
      <c r="AC9396"/>
    </row>
    <row r="9397" spans="11:29" x14ac:dyDescent="0.45">
      <c r="K9397"/>
      <c r="S9397"/>
      <c r="T9397"/>
      <c r="U9397"/>
      <c r="V9397"/>
      <c r="W9397"/>
      <c r="X9397"/>
      <c r="Y9397"/>
      <c r="Z9397"/>
      <c r="AA9397"/>
      <c r="AB9397"/>
      <c r="AC9397"/>
    </row>
    <row r="9398" spans="11:29" x14ac:dyDescent="0.45">
      <c r="K9398"/>
      <c r="S9398"/>
      <c r="T9398"/>
      <c r="U9398"/>
      <c r="V9398"/>
      <c r="W9398"/>
      <c r="X9398"/>
      <c r="Y9398"/>
      <c r="Z9398"/>
      <c r="AA9398"/>
      <c r="AB9398"/>
      <c r="AC9398"/>
    </row>
    <row r="9399" spans="11:29" x14ac:dyDescent="0.45">
      <c r="K9399"/>
      <c r="S9399"/>
      <c r="T9399"/>
      <c r="U9399"/>
      <c r="V9399"/>
      <c r="W9399"/>
      <c r="X9399"/>
      <c r="Y9399"/>
      <c r="Z9399"/>
      <c r="AA9399"/>
      <c r="AB9399"/>
      <c r="AC9399"/>
    </row>
    <row r="9400" spans="11:29" x14ac:dyDescent="0.45">
      <c r="K9400"/>
      <c r="S9400"/>
      <c r="T9400"/>
      <c r="U9400"/>
      <c r="V9400"/>
      <c r="W9400"/>
      <c r="X9400"/>
      <c r="Y9400"/>
      <c r="Z9400"/>
      <c r="AA9400"/>
      <c r="AB9400"/>
      <c r="AC9400"/>
    </row>
    <row r="9401" spans="11:29" x14ac:dyDescent="0.45">
      <c r="K9401"/>
      <c r="S9401"/>
      <c r="T9401"/>
      <c r="U9401"/>
      <c r="V9401"/>
      <c r="W9401"/>
      <c r="X9401"/>
      <c r="Y9401"/>
      <c r="Z9401"/>
      <c r="AA9401"/>
      <c r="AB9401"/>
      <c r="AC9401"/>
    </row>
    <row r="9402" spans="11:29" x14ac:dyDescent="0.45">
      <c r="K9402"/>
      <c r="S9402"/>
      <c r="T9402"/>
      <c r="U9402"/>
      <c r="V9402"/>
      <c r="W9402"/>
      <c r="X9402"/>
      <c r="Y9402"/>
      <c r="Z9402"/>
      <c r="AA9402"/>
      <c r="AB9402"/>
      <c r="AC9402"/>
    </row>
    <row r="9403" spans="11:29" x14ac:dyDescent="0.45">
      <c r="K9403"/>
      <c r="S9403"/>
      <c r="T9403"/>
      <c r="U9403"/>
      <c r="V9403"/>
      <c r="W9403"/>
      <c r="X9403"/>
      <c r="Y9403"/>
      <c r="Z9403"/>
      <c r="AA9403"/>
      <c r="AB9403"/>
      <c r="AC9403"/>
    </row>
    <row r="9404" spans="11:29" x14ac:dyDescent="0.45">
      <c r="K9404"/>
      <c r="S9404"/>
      <c r="T9404"/>
      <c r="U9404"/>
      <c r="V9404"/>
      <c r="W9404"/>
      <c r="X9404"/>
      <c r="Y9404"/>
      <c r="Z9404"/>
      <c r="AA9404"/>
      <c r="AB9404"/>
      <c r="AC9404"/>
    </row>
    <row r="9405" spans="11:29" x14ac:dyDescent="0.45">
      <c r="K9405"/>
      <c r="S9405"/>
      <c r="T9405"/>
      <c r="U9405"/>
      <c r="V9405"/>
      <c r="W9405"/>
      <c r="X9405"/>
      <c r="Y9405"/>
      <c r="Z9405"/>
      <c r="AA9405"/>
      <c r="AB9405"/>
      <c r="AC9405"/>
    </row>
    <row r="9406" spans="11:29" x14ac:dyDescent="0.45">
      <c r="K9406"/>
      <c r="S9406"/>
      <c r="T9406"/>
      <c r="U9406"/>
      <c r="V9406"/>
      <c r="W9406"/>
      <c r="X9406"/>
      <c r="Y9406"/>
      <c r="Z9406"/>
      <c r="AA9406"/>
      <c r="AB9406"/>
      <c r="AC9406"/>
    </row>
    <row r="9407" spans="11:29" x14ac:dyDescent="0.45">
      <c r="K9407"/>
      <c r="S9407"/>
      <c r="T9407"/>
      <c r="U9407"/>
      <c r="V9407"/>
      <c r="W9407"/>
      <c r="X9407"/>
      <c r="Y9407"/>
      <c r="Z9407"/>
      <c r="AA9407"/>
      <c r="AB9407"/>
      <c r="AC9407"/>
    </row>
    <row r="9408" spans="11:29" x14ac:dyDescent="0.45">
      <c r="K9408"/>
      <c r="S9408"/>
      <c r="T9408"/>
      <c r="U9408"/>
      <c r="V9408"/>
      <c r="W9408"/>
      <c r="X9408"/>
      <c r="Y9408"/>
      <c r="Z9408"/>
      <c r="AA9408"/>
      <c r="AB9408"/>
      <c r="AC9408"/>
    </row>
    <row r="9409" spans="11:29" x14ac:dyDescent="0.45">
      <c r="K9409"/>
      <c r="S9409"/>
      <c r="T9409"/>
      <c r="U9409"/>
      <c r="V9409"/>
      <c r="W9409"/>
      <c r="X9409"/>
      <c r="Y9409"/>
      <c r="Z9409"/>
      <c r="AA9409"/>
      <c r="AB9409"/>
      <c r="AC9409"/>
    </row>
    <row r="9410" spans="11:29" x14ac:dyDescent="0.45">
      <c r="K9410"/>
      <c r="S9410"/>
      <c r="T9410"/>
      <c r="U9410"/>
      <c r="V9410"/>
      <c r="W9410"/>
      <c r="X9410"/>
      <c r="Y9410"/>
      <c r="Z9410"/>
      <c r="AA9410"/>
      <c r="AB9410"/>
      <c r="AC9410"/>
    </row>
    <row r="9411" spans="11:29" x14ac:dyDescent="0.45">
      <c r="K9411"/>
      <c r="S9411"/>
      <c r="T9411"/>
      <c r="U9411"/>
      <c r="V9411"/>
      <c r="W9411"/>
      <c r="X9411"/>
      <c r="Y9411"/>
      <c r="Z9411"/>
      <c r="AA9411"/>
      <c r="AB9411"/>
      <c r="AC9411"/>
    </row>
    <row r="9412" spans="11:29" x14ac:dyDescent="0.45">
      <c r="K9412"/>
      <c r="S9412"/>
      <c r="T9412"/>
      <c r="U9412"/>
      <c r="V9412"/>
      <c r="W9412"/>
      <c r="X9412"/>
      <c r="Y9412"/>
      <c r="Z9412"/>
      <c r="AA9412"/>
      <c r="AB9412"/>
      <c r="AC9412"/>
    </row>
    <row r="9413" spans="11:29" x14ac:dyDescent="0.45">
      <c r="K9413"/>
      <c r="S9413"/>
      <c r="T9413"/>
      <c r="U9413"/>
      <c r="V9413"/>
      <c r="W9413"/>
      <c r="X9413"/>
      <c r="Y9413"/>
      <c r="Z9413"/>
      <c r="AA9413"/>
      <c r="AB9413"/>
      <c r="AC9413"/>
    </row>
    <row r="9414" spans="11:29" x14ac:dyDescent="0.45">
      <c r="K9414"/>
      <c r="S9414"/>
      <c r="T9414"/>
      <c r="U9414"/>
      <c r="V9414"/>
      <c r="W9414"/>
      <c r="X9414"/>
      <c r="Y9414"/>
      <c r="Z9414"/>
      <c r="AA9414"/>
      <c r="AB9414"/>
      <c r="AC9414"/>
    </row>
    <row r="9415" spans="11:29" x14ac:dyDescent="0.45">
      <c r="K9415"/>
      <c r="S9415"/>
      <c r="T9415"/>
      <c r="U9415"/>
      <c r="V9415"/>
      <c r="W9415"/>
      <c r="X9415"/>
      <c r="Y9415"/>
      <c r="Z9415"/>
      <c r="AA9415"/>
      <c r="AB9415"/>
      <c r="AC9415"/>
    </row>
    <row r="9416" spans="11:29" x14ac:dyDescent="0.45">
      <c r="K9416"/>
      <c r="S9416"/>
      <c r="T9416"/>
      <c r="U9416"/>
      <c r="V9416"/>
      <c r="W9416"/>
      <c r="X9416"/>
      <c r="Y9416"/>
      <c r="Z9416"/>
      <c r="AA9416"/>
      <c r="AB9416"/>
      <c r="AC9416"/>
    </row>
    <row r="9417" spans="11:29" x14ac:dyDescent="0.45">
      <c r="K9417"/>
      <c r="S9417"/>
      <c r="T9417"/>
      <c r="U9417"/>
      <c r="V9417"/>
      <c r="W9417"/>
      <c r="X9417"/>
      <c r="Y9417"/>
      <c r="Z9417"/>
      <c r="AA9417"/>
      <c r="AB9417"/>
      <c r="AC9417"/>
    </row>
    <row r="9418" spans="11:29" x14ac:dyDescent="0.45">
      <c r="K9418"/>
      <c r="S9418"/>
      <c r="T9418"/>
      <c r="U9418"/>
      <c r="V9418"/>
      <c r="W9418"/>
      <c r="X9418"/>
      <c r="Y9418"/>
      <c r="Z9418"/>
      <c r="AA9418"/>
      <c r="AB9418"/>
      <c r="AC9418"/>
    </row>
    <row r="9419" spans="11:29" x14ac:dyDescent="0.45">
      <c r="K9419"/>
      <c r="S9419"/>
      <c r="T9419"/>
      <c r="U9419"/>
      <c r="V9419"/>
      <c r="W9419"/>
      <c r="X9419"/>
      <c r="Y9419"/>
      <c r="Z9419"/>
      <c r="AA9419"/>
      <c r="AB9419"/>
      <c r="AC9419"/>
    </row>
    <row r="9420" spans="11:29" x14ac:dyDescent="0.45">
      <c r="K9420"/>
      <c r="S9420"/>
      <c r="T9420"/>
      <c r="U9420"/>
      <c r="V9420"/>
      <c r="W9420"/>
      <c r="X9420"/>
      <c r="Y9420"/>
      <c r="Z9420"/>
      <c r="AA9420"/>
      <c r="AB9420"/>
      <c r="AC9420"/>
    </row>
    <row r="9421" spans="11:29" x14ac:dyDescent="0.45">
      <c r="K9421"/>
      <c r="S9421"/>
      <c r="T9421"/>
      <c r="U9421"/>
      <c r="V9421"/>
      <c r="W9421"/>
      <c r="X9421"/>
      <c r="Y9421"/>
      <c r="Z9421"/>
      <c r="AA9421"/>
      <c r="AB9421"/>
      <c r="AC9421"/>
    </row>
    <row r="9422" spans="11:29" x14ac:dyDescent="0.45">
      <c r="K9422"/>
      <c r="S9422"/>
      <c r="T9422"/>
      <c r="U9422"/>
      <c r="V9422"/>
      <c r="W9422"/>
      <c r="X9422"/>
      <c r="Y9422"/>
      <c r="Z9422"/>
      <c r="AA9422"/>
      <c r="AB9422"/>
      <c r="AC9422"/>
    </row>
    <row r="9423" spans="11:29" x14ac:dyDescent="0.45">
      <c r="K9423"/>
      <c r="S9423"/>
      <c r="T9423"/>
      <c r="U9423"/>
      <c r="V9423"/>
      <c r="W9423"/>
      <c r="X9423"/>
      <c r="Y9423"/>
      <c r="Z9423"/>
      <c r="AA9423"/>
      <c r="AB9423"/>
      <c r="AC9423"/>
    </row>
    <row r="9424" spans="11:29" x14ac:dyDescent="0.45">
      <c r="K9424"/>
      <c r="S9424"/>
      <c r="T9424"/>
      <c r="U9424"/>
      <c r="V9424"/>
      <c r="W9424"/>
      <c r="X9424"/>
      <c r="Y9424"/>
      <c r="Z9424"/>
      <c r="AA9424"/>
      <c r="AB9424"/>
      <c r="AC9424"/>
    </row>
    <row r="9425" spans="11:29" x14ac:dyDescent="0.45">
      <c r="K9425"/>
      <c r="S9425"/>
      <c r="T9425"/>
      <c r="U9425"/>
      <c r="V9425"/>
      <c r="W9425"/>
      <c r="X9425"/>
      <c r="Y9425"/>
      <c r="Z9425"/>
      <c r="AA9425"/>
      <c r="AB9425"/>
      <c r="AC9425"/>
    </row>
    <row r="9426" spans="11:29" x14ac:dyDescent="0.45">
      <c r="K9426"/>
      <c r="S9426"/>
      <c r="T9426"/>
      <c r="U9426"/>
      <c r="V9426"/>
      <c r="W9426"/>
      <c r="X9426"/>
      <c r="Y9426"/>
      <c r="Z9426"/>
      <c r="AA9426"/>
      <c r="AB9426"/>
      <c r="AC9426"/>
    </row>
    <row r="9427" spans="11:29" x14ac:dyDescent="0.45">
      <c r="K9427"/>
      <c r="S9427"/>
      <c r="T9427"/>
      <c r="U9427"/>
      <c r="V9427"/>
      <c r="W9427"/>
      <c r="X9427"/>
      <c r="Y9427"/>
      <c r="Z9427"/>
      <c r="AA9427"/>
      <c r="AB9427"/>
      <c r="AC9427"/>
    </row>
    <row r="9428" spans="11:29" x14ac:dyDescent="0.45">
      <c r="K9428"/>
      <c r="S9428"/>
      <c r="T9428"/>
      <c r="U9428"/>
      <c r="V9428"/>
      <c r="W9428"/>
      <c r="X9428"/>
      <c r="Y9428"/>
      <c r="Z9428"/>
      <c r="AA9428"/>
      <c r="AB9428"/>
      <c r="AC9428"/>
    </row>
    <row r="9429" spans="11:29" x14ac:dyDescent="0.45">
      <c r="K9429"/>
      <c r="S9429"/>
      <c r="T9429"/>
      <c r="U9429"/>
      <c r="V9429"/>
      <c r="W9429"/>
      <c r="X9429"/>
      <c r="Y9429"/>
      <c r="Z9429"/>
      <c r="AA9429"/>
      <c r="AB9429"/>
      <c r="AC9429"/>
    </row>
    <row r="9430" spans="11:29" x14ac:dyDescent="0.45">
      <c r="K9430"/>
      <c r="S9430"/>
      <c r="T9430"/>
      <c r="U9430"/>
      <c r="V9430"/>
      <c r="W9430"/>
      <c r="X9430"/>
      <c r="Y9430"/>
      <c r="Z9430"/>
      <c r="AA9430"/>
      <c r="AB9430"/>
      <c r="AC9430"/>
    </row>
    <row r="9431" spans="11:29" x14ac:dyDescent="0.45">
      <c r="K9431"/>
      <c r="S9431"/>
      <c r="T9431"/>
      <c r="U9431"/>
      <c r="V9431"/>
      <c r="W9431"/>
      <c r="X9431"/>
      <c r="Y9431"/>
      <c r="Z9431"/>
      <c r="AA9431"/>
      <c r="AB9431"/>
      <c r="AC9431"/>
    </row>
    <row r="9432" spans="11:29" x14ac:dyDescent="0.45">
      <c r="K9432"/>
      <c r="S9432"/>
      <c r="T9432"/>
      <c r="U9432"/>
      <c r="V9432"/>
      <c r="W9432"/>
      <c r="X9432"/>
      <c r="Y9432"/>
      <c r="Z9432"/>
      <c r="AA9432"/>
      <c r="AB9432"/>
      <c r="AC9432"/>
    </row>
    <row r="9433" spans="11:29" x14ac:dyDescent="0.45">
      <c r="K9433"/>
      <c r="S9433"/>
      <c r="T9433"/>
      <c r="U9433"/>
      <c r="V9433"/>
      <c r="W9433"/>
      <c r="X9433"/>
      <c r="Y9433"/>
      <c r="Z9433"/>
      <c r="AA9433"/>
      <c r="AB9433"/>
      <c r="AC9433"/>
    </row>
    <row r="9434" spans="11:29" x14ac:dyDescent="0.45">
      <c r="K9434"/>
      <c r="S9434"/>
      <c r="T9434"/>
      <c r="U9434"/>
      <c r="V9434"/>
      <c r="W9434"/>
      <c r="X9434"/>
      <c r="Y9434"/>
      <c r="Z9434"/>
      <c r="AA9434"/>
      <c r="AB9434"/>
      <c r="AC9434"/>
    </row>
    <row r="9435" spans="11:29" x14ac:dyDescent="0.45">
      <c r="K9435"/>
      <c r="S9435"/>
      <c r="T9435"/>
      <c r="U9435"/>
      <c r="V9435"/>
      <c r="W9435"/>
      <c r="X9435"/>
      <c r="Y9435"/>
      <c r="Z9435"/>
      <c r="AA9435"/>
      <c r="AB9435"/>
      <c r="AC9435"/>
    </row>
    <row r="9436" spans="11:29" x14ac:dyDescent="0.45">
      <c r="K9436"/>
      <c r="S9436"/>
      <c r="T9436"/>
      <c r="U9436"/>
      <c r="V9436"/>
      <c r="W9436"/>
      <c r="X9436"/>
      <c r="Y9436"/>
      <c r="Z9436"/>
      <c r="AA9436"/>
      <c r="AB9436"/>
      <c r="AC9436"/>
    </row>
    <row r="9437" spans="11:29" x14ac:dyDescent="0.45">
      <c r="K9437"/>
      <c r="S9437"/>
      <c r="T9437"/>
      <c r="U9437"/>
      <c r="V9437"/>
      <c r="W9437"/>
      <c r="X9437"/>
      <c r="Y9437"/>
      <c r="Z9437"/>
      <c r="AA9437"/>
      <c r="AB9437"/>
      <c r="AC9437"/>
    </row>
    <row r="9438" spans="11:29" x14ac:dyDescent="0.45">
      <c r="K9438"/>
      <c r="S9438"/>
      <c r="T9438"/>
      <c r="U9438"/>
      <c r="V9438"/>
      <c r="W9438"/>
      <c r="X9438"/>
      <c r="Y9438"/>
      <c r="Z9438"/>
      <c r="AA9438"/>
      <c r="AB9438"/>
      <c r="AC9438"/>
    </row>
    <row r="9439" spans="11:29" x14ac:dyDescent="0.45">
      <c r="K9439"/>
      <c r="S9439"/>
      <c r="T9439"/>
      <c r="U9439"/>
      <c r="V9439"/>
      <c r="W9439"/>
      <c r="X9439"/>
      <c r="Y9439"/>
      <c r="Z9439"/>
      <c r="AA9439"/>
      <c r="AB9439"/>
      <c r="AC9439"/>
    </row>
    <row r="9440" spans="11:29" x14ac:dyDescent="0.45">
      <c r="K9440"/>
      <c r="S9440"/>
      <c r="T9440"/>
      <c r="U9440"/>
      <c r="V9440"/>
      <c r="W9440"/>
      <c r="X9440"/>
      <c r="Y9440"/>
      <c r="Z9440"/>
      <c r="AA9440"/>
      <c r="AB9440"/>
      <c r="AC9440"/>
    </row>
    <row r="9441" spans="11:29" x14ac:dyDescent="0.45">
      <c r="K9441"/>
      <c r="S9441"/>
      <c r="T9441"/>
      <c r="U9441"/>
      <c r="V9441"/>
      <c r="W9441"/>
      <c r="X9441"/>
      <c r="Y9441"/>
      <c r="Z9441"/>
      <c r="AA9441"/>
      <c r="AB9441"/>
      <c r="AC9441"/>
    </row>
    <row r="9442" spans="11:29" x14ac:dyDescent="0.45">
      <c r="K9442"/>
      <c r="S9442"/>
      <c r="T9442"/>
      <c r="U9442"/>
      <c r="V9442"/>
      <c r="W9442"/>
      <c r="X9442"/>
      <c r="Y9442"/>
      <c r="Z9442"/>
      <c r="AA9442"/>
      <c r="AB9442"/>
      <c r="AC9442"/>
    </row>
    <row r="9443" spans="11:29" x14ac:dyDescent="0.45">
      <c r="K9443"/>
      <c r="S9443"/>
      <c r="T9443"/>
      <c r="U9443"/>
      <c r="V9443"/>
      <c r="W9443"/>
      <c r="X9443"/>
      <c r="Y9443"/>
      <c r="Z9443"/>
      <c r="AA9443"/>
      <c r="AB9443"/>
      <c r="AC9443"/>
    </row>
    <row r="9444" spans="11:29" x14ac:dyDescent="0.45">
      <c r="K9444"/>
      <c r="S9444"/>
      <c r="T9444"/>
      <c r="U9444"/>
      <c r="V9444"/>
      <c r="W9444"/>
      <c r="X9444"/>
      <c r="Y9444"/>
      <c r="Z9444"/>
      <c r="AA9444"/>
      <c r="AB9444"/>
      <c r="AC9444"/>
    </row>
    <row r="9445" spans="11:29" x14ac:dyDescent="0.45">
      <c r="K9445"/>
      <c r="S9445"/>
      <c r="T9445"/>
      <c r="U9445"/>
      <c r="V9445"/>
      <c r="W9445"/>
      <c r="X9445"/>
      <c r="Y9445"/>
      <c r="Z9445"/>
      <c r="AA9445"/>
      <c r="AB9445"/>
      <c r="AC9445"/>
    </row>
    <row r="9446" spans="11:29" x14ac:dyDescent="0.45">
      <c r="K9446"/>
      <c r="S9446"/>
      <c r="T9446"/>
      <c r="U9446"/>
      <c r="V9446"/>
      <c r="W9446"/>
      <c r="X9446"/>
      <c r="Y9446"/>
      <c r="Z9446"/>
      <c r="AA9446"/>
      <c r="AB9446"/>
      <c r="AC9446"/>
    </row>
    <row r="9447" spans="11:29" x14ac:dyDescent="0.45">
      <c r="K9447"/>
      <c r="S9447"/>
      <c r="T9447"/>
      <c r="U9447"/>
      <c r="V9447"/>
      <c r="W9447"/>
      <c r="X9447"/>
      <c r="Y9447"/>
      <c r="Z9447"/>
      <c r="AA9447"/>
      <c r="AB9447"/>
      <c r="AC9447"/>
    </row>
    <row r="9448" spans="11:29" x14ac:dyDescent="0.45">
      <c r="K9448"/>
      <c r="S9448"/>
      <c r="T9448"/>
      <c r="U9448"/>
      <c r="V9448"/>
      <c r="W9448"/>
      <c r="X9448"/>
      <c r="Y9448"/>
      <c r="Z9448"/>
      <c r="AA9448"/>
      <c r="AB9448"/>
      <c r="AC9448"/>
    </row>
    <row r="9449" spans="11:29" x14ac:dyDescent="0.45">
      <c r="K9449"/>
      <c r="S9449"/>
      <c r="T9449"/>
      <c r="U9449"/>
      <c r="V9449"/>
      <c r="W9449"/>
      <c r="X9449"/>
      <c r="Y9449"/>
      <c r="Z9449"/>
      <c r="AA9449"/>
      <c r="AB9449"/>
      <c r="AC9449"/>
    </row>
    <row r="9450" spans="11:29" x14ac:dyDescent="0.45">
      <c r="K9450"/>
      <c r="S9450"/>
      <c r="T9450"/>
      <c r="U9450"/>
      <c r="V9450"/>
      <c r="W9450"/>
      <c r="X9450"/>
      <c r="Y9450"/>
      <c r="Z9450"/>
      <c r="AA9450"/>
      <c r="AB9450"/>
      <c r="AC9450"/>
    </row>
    <row r="9451" spans="11:29" x14ac:dyDescent="0.45">
      <c r="K9451"/>
      <c r="S9451"/>
      <c r="T9451"/>
      <c r="U9451"/>
      <c r="V9451"/>
      <c r="W9451"/>
      <c r="X9451"/>
      <c r="Y9451"/>
      <c r="Z9451"/>
      <c r="AA9451"/>
      <c r="AB9451"/>
      <c r="AC9451"/>
    </row>
    <row r="9452" spans="11:29" x14ac:dyDescent="0.45">
      <c r="K9452"/>
      <c r="S9452"/>
      <c r="T9452"/>
      <c r="U9452"/>
      <c r="V9452"/>
      <c r="W9452"/>
      <c r="X9452"/>
      <c r="Y9452"/>
      <c r="Z9452"/>
      <c r="AA9452"/>
      <c r="AB9452"/>
      <c r="AC9452"/>
    </row>
    <row r="9453" spans="11:29" x14ac:dyDescent="0.45">
      <c r="K9453"/>
      <c r="S9453"/>
      <c r="T9453"/>
      <c r="U9453"/>
      <c r="V9453"/>
      <c r="W9453"/>
      <c r="X9453"/>
      <c r="Y9453"/>
      <c r="Z9453"/>
      <c r="AA9453"/>
      <c r="AB9453"/>
      <c r="AC9453"/>
    </row>
    <row r="9454" spans="11:29" x14ac:dyDescent="0.45">
      <c r="K9454"/>
      <c r="S9454"/>
      <c r="T9454"/>
      <c r="U9454"/>
      <c r="V9454"/>
      <c r="W9454"/>
      <c r="X9454"/>
      <c r="Y9454"/>
      <c r="Z9454"/>
      <c r="AA9454"/>
      <c r="AB9454"/>
      <c r="AC9454"/>
    </row>
    <row r="9455" spans="11:29" x14ac:dyDescent="0.45">
      <c r="K9455"/>
      <c r="S9455"/>
      <c r="T9455"/>
      <c r="U9455"/>
      <c r="V9455"/>
      <c r="W9455"/>
      <c r="X9455"/>
      <c r="Y9455"/>
      <c r="Z9455"/>
      <c r="AA9455"/>
      <c r="AB9455"/>
      <c r="AC9455"/>
    </row>
    <row r="9456" spans="11:29" x14ac:dyDescent="0.45">
      <c r="K9456"/>
      <c r="S9456"/>
      <c r="T9456"/>
      <c r="U9456"/>
      <c r="V9456"/>
      <c r="W9456"/>
      <c r="X9456"/>
      <c r="Y9456"/>
      <c r="Z9456"/>
      <c r="AA9456"/>
      <c r="AB9456"/>
      <c r="AC9456"/>
    </row>
    <row r="9457" spans="11:29" x14ac:dyDescent="0.45">
      <c r="K9457"/>
      <c r="S9457"/>
      <c r="T9457"/>
      <c r="U9457"/>
      <c r="V9457"/>
      <c r="W9457"/>
      <c r="X9457"/>
      <c r="Y9457"/>
      <c r="Z9457"/>
      <c r="AA9457"/>
      <c r="AB9457"/>
      <c r="AC9457"/>
    </row>
    <row r="9458" spans="11:29" x14ac:dyDescent="0.45">
      <c r="K9458"/>
      <c r="S9458"/>
      <c r="T9458"/>
      <c r="U9458"/>
      <c r="V9458"/>
      <c r="W9458"/>
      <c r="X9458"/>
      <c r="Y9458"/>
      <c r="Z9458"/>
      <c r="AA9458"/>
      <c r="AB9458"/>
      <c r="AC9458"/>
    </row>
    <row r="9459" spans="11:29" x14ac:dyDescent="0.45">
      <c r="K9459"/>
      <c r="S9459"/>
      <c r="T9459"/>
      <c r="U9459"/>
      <c r="V9459"/>
      <c r="W9459"/>
      <c r="X9459"/>
      <c r="Y9459"/>
      <c r="Z9459"/>
      <c r="AA9459"/>
      <c r="AB9459"/>
      <c r="AC9459"/>
    </row>
    <row r="9460" spans="11:29" x14ac:dyDescent="0.45">
      <c r="K9460"/>
      <c r="S9460"/>
      <c r="T9460"/>
      <c r="U9460"/>
      <c r="V9460"/>
      <c r="W9460"/>
      <c r="X9460"/>
      <c r="Y9460"/>
      <c r="Z9460"/>
      <c r="AA9460"/>
      <c r="AB9460"/>
      <c r="AC9460"/>
    </row>
    <row r="9461" spans="11:29" x14ac:dyDescent="0.45">
      <c r="K9461"/>
      <c r="S9461"/>
      <c r="T9461"/>
      <c r="U9461"/>
      <c r="V9461"/>
      <c r="W9461"/>
      <c r="X9461"/>
      <c r="Y9461"/>
      <c r="Z9461"/>
      <c r="AA9461"/>
      <c r="AB9461"/>
      <c r="AC9461"/>
    </row>
    <row r="9462" spans="11:29" x14ac:dyDescent="0.45">
      <c r="K9462"/>
      <c r="S9462"/>
      <c r="T9462"/>
      <c r="U9462"/>
      <c r="V9462"/>
      <c r="W9462"/>
      <c r="X9462"/>
      <c r="Y9462"/>
      <c r="Z9462"/>
      <c r="AA9462"/>
      <c r="AB9462"/>
      <c r="AC9462"/>
    </row>
    <row r="9463" spans="11:29" x14ac:dyDescent="0.45">
      <c r="K9463"/>
      <c r="S9463"/>
      <c r="T9463"/>
      <c r="U9463"/>
      <c r="V9463"/>
      <c r="W9463"/>
      <c r="X9463"/>
      <c r="Y9463"/>
      <c r="Z9463"/>
      <c r="AA9463"/>
      <c r="AB9463"/>
      <c r="AC9463"/>
    </row>
    <row r="9464" spans="11:29" x14ac:dyDescent="0.45">
      <c r="K9464"/>
      <c r="S9464"/>
      <c r="T9464"/>
      <c r="U9464"/>
      <c r="V9464"/>
      <c r="W9464"/>
      <c r="X9464"/>
      <c r="Y9464"/>
      <c r="Z9464"/>
      <c r="AA9464"/>
      <c r="AB9464"/>
      <c r="AC9464"/>
    </row>
    <row r="9465" spans="11:29" x14ac:dyDescent="0.45">
      <c r="K9465"/>
      <c r="S9465"/>
      <c r="T9465"/>
      <c r="U9465"/>
      <c r="V9465"/>
      <c r="W9465"/>
      <c r="X9465"/>
      <c r="Y9465"/>
      <c r="Z9465"/>
      <c r="AA9465"/>
      <c r="AB9465"/>
      <c r="AC9465"/>
    </row>
    <row r="9466" spans="11:29" x14ac:dyDescent="0.45">
      <c r="K9466"/>
      <c r="S9466"/>
      <c r="T9466"/>
      <c r="U9466"/>
      <c r="V9466"/>
      <c r="W9466"/>
      <c r="X9466"/>
      <c r="Y9466"/>
      <c r="Z9466"/>
      <c r="AA9466"/>
      <c r="AB9466"/>
      <c r="AC9466"/>
    </row>
    <row r="9467" spans="11:29" x14ac:dyDescent="0.45">
      <c r="K9467"/>
      <c r="S9467"/>
      <c r="T9467"/>
      <c r="U9467"/>
      <c r="V9467"/>
      <c r="W9467"/>
      <c r="X9467"/>
      <c r="Y9467"/>
      <c r="Z9467"/>
      <c r="AA9467"/>
      <c r="AB9467"/>
      <c r="AC9467"/>
    </row>
    <row r="9468" spans="11:29" x14ac:dyDescent="0.45">
      <c r="K9468"/>
      <c r="S9468"/>
      <c r="T9468"/>
      <c r="U9468"/>
      <c r="V9468"/>
      <c r="W9468"/>
      <c r="X9468"/>
      <c r="Y9468"/>
      <c r="Z9468"/>
      <c r="AA9468"/>
      <c r="AB9468"/>
      <c r="AC9468"/>
    </row>
    <row r="9469" spans="11:29" x14ac:dyDescent="0.45">
      <c r="K9469"/>
      <c r="S9469"/>
      <c r="T9469"/>
      <c r="U9469"/>
      <c r="V9469"/>
      <c r="W9469"/>
      <c r="X9469"/>
      <c r="Y9469"/>
      <c r="Z9469"/>
      <c r="AA9469"/>
      <c r="AB9469"/>
      <c r="AC9469"/>
    </row>
    <row r="9470" spans="11:29" x14ac:dyDescent="0.45">
      <c r="K9470"/>
      <c r="S9470"/>
      <c r="T9470"/>
      <c r="U9470"/>
      <c r="V9470"/>
      <c r="W9470"/>
      <c r="X9470"/>
      <c r="Y9470"/>
      <c r="Z9470"/>
      <c r="AA9470"/>
      <c r="AB9470"/>
      <c r="AC9470"/>
    </row>
    <row r="9471" spans="11:29" x14ac:dyDescent="0.45">
      <c r="K9471"/>
      <c r="S9471"/>
      <c r="T9471"/>
      <c r="U9471"/>
      <c r="V9471"/>
      <c r="W9471"/>
      <c r="X9471"/>
      <c r="Y9471"/>
      <c r="Z9471"/>
      <c r="AA9471"/>
      <c r="AB9471"/>
      <c r="AC9471"/>
    </row>
    <row r="9472" spans="11:29" x14ac:dyDescent="0.45">
      <c r="K9472"/>
      <c r="S9472"/>
      <c r="T9472"/>
      <c r="U9472"/>
      <c r="V9472"/>
      <c r="W9472"/>
      <c r="X9472"/>
      <c r="Y9472"/>
      <c r="Z9472"/>
      <c r="AA9472"/>
      <c r="AB9472"/>
      <c r="AC9472"/>
    </row>
    <row r="9473" spans="11:29" x14ac:dyDescent="0.45">
      <c r="K9473"/>
      <c r="S9473"/>
      <c r="T9473"/>
      <c r="U9473"/>
      <c r="V9473"/>
      <c r="W9473"/>
      <c r="X9473"/>
      <c r="Y9473"/>
      <c r="Z9473"/>
      <c r="AA9473"/>
      <c r="AB9473"/>
      <c r="AC9473"/>
    </row>
    <row r="9474" spans="11:29" x14ac:dyDescent="0.45">
      <c r="K9474"/>
      <c r="S9474"/>
      <c r="T9474"/>
      <c r="U9474"/>
      <c r="V9474"/>
      <c r="W9474"/>
      <c r="X9474"/>
      <c r="Y9474"/>
      <c r="Z9474"/>
      <c r="AA9474"/>
      <c r="AB9474"/>
      <c r="AC9474"/>
    </row>
    <row r="9475" spans="11:29" x14ac:dyDescent="0.45">
      <c r="K9475"/>
      <c r="S9475"/>
      <c r="T9475"/>
      <c r="U9475"/>
      <c r="V9475"/>
      <c r="W9475"/>
      <c r="X9475"/>
      <c r="Y9475"/>
      <c r="Z9475"/>
      <c r="AA9475"/>
      <c r="AB9475"/>
      <c r="AC9475"/>
    </row>
    <row r="9476" spans="11:29" x14ac:dyDescent="0.45">
      <c r="K9476"/>
      <c r="S9476"/>
      <c r="T9476"/>
      <c r="U9476"/>
      <c r="V9476"/>
      <c r="W9476"/>
      <c r="X9476"/>
      <c r="Y9476"/>
      <c r="Z9476"/>
      <c r="AA9476"/>
      <c r="AB9476"/>
      <c r="AC9476"/>
    </row>
    <row r="9477" spans="11:29" x14ac:dyDescent="0.45">
      <c r="K9477"/>
      <c r="S9477"/>
      <c r="T9477"/>
      <c r="U9477"/>
      <c r="V9477"/>
      <c r="W9477"/>
      <c r="X9477"/>
      <c r="Y9477"/>
      <c r="Z9477"/>
      <c r="AA9477"/>
      <c r="AB9477"/>
      <c r="AC9477"/>
    </row>
    <row r="9478" spans="11:29" x14ac:dyDescent="0.45">
      <c r="K9478"/>
      <c r="S9478"/>
      <c r="T9478"/>
      <c r="U9478"/>
      <c r="V9478"/>
      <c r="W9478"/>
      <c r="X9478"/>
      <c r="Y9478"/>
      <c r="Z9478"/>
      <c r="AA9478"/>
      <c r="AB9478"/>
      <c r="AC9478"/>
    </row>
    <row r="9479" spans="11:29" x14ac:dyDescent="0.45">
      <c r="K9479"/>
      <c r="S9479"/>
      <c r="T9479"/>
      <c r="U9479"/>
      <c r="V9479"/>
      <c r="W9479"/>
      <c r="X9479"/>
      <c r="Y9479"/>
      <c r="Z9479"/>
      <c r="AA9479"/>
      <c r="AB9479"/>
      <c r="AC9479"/>
    </row>
    <row r="9480" spans="11:29" x14ac:dyDescent="0.45">
      <c r="K9480"/>
      <c r="S9480"/>
      <c r="T9480"/>
      <c r="U9480"/>
      <c r="V9480"/>
      <c r="W9480"/>
      <c r="X9480"/>
      <c r="Y9480"/>
      <c r="Z9480"/>
      <c r="AA9480"/>
      <c r="AB9480"/>
      <c r="AC9480"/>
    </row>
    <row r="9481" spans="11:29" x14ac:dyDescent="0.45">
      <c r="K9481"/>
      <c r="S9481"/>
      <c r="T9481"/>
      <c r="U9481"/>
      <c r="V9481"/>
      <c r="W9481"/>
      <c r="X9481"/>
      <c r="Y9481"/>
      <c r="Z9481"/>
      <c r="AA9481"/>
      <c r="AB9481"/>
      <c r="AC9481"/>
    </row>
    <row r="9482" spans="11:29" x14ac:dyDescent="0.45">
      <c r="K9482"/>
      <c r="S9482"/>
      <c r="T9482"/>
      <c r="U9482"/>
      <c r="V9482"/>
      <c r="W9482"/>
      <c r="X9482"/>
      <c r="Y9482"/>
      <c r="Z9482"/>
      <c r="AA9482"/>
      <c r="AB9482"/>
      <c r="AC9482"/>
    </row>
    <row r="9483" spans="11:29" x14ac:dyDescent="0.45">
      <c r="K9483"/>
      <c r="S9483"/>
      <c r="T9483"/>
      <c r="U9483"/>
      <c r="V9483"/>
      <c r="W9483"/>
      <c r="X9483"/>
      <c r="Y9483"/>
      <c r="Z9483"/>
      <c r="AA9483"/>
      <c r="AB9483"/>
      <c r="AC9483"/>
    </row>
    <row r="9484" spans="11:29" x14ac:dyDescent="0.45">
      <c r="K9484"/>
      <c r="S9484"/>
      <c r="T9484"/>
      <c r="U9484"/>
      <c r="V9484"/>
      <c r="W9484"/>
      <c r="X9484"/>
      <c r="Y9484"/>
      <c r="Z9484"/>
      <c r="AA9484"/>
      <c r="AB9484"/>
      <c r="AC9484"/>
    </row>
    <row r="9485" spans="11:29" x14ac:dyDescent="0.45">
      <c r="K9485"/>
      <c r="S9485"/>
      <c r="T9485"/>
      <c r="U9485"/>
      <c r="V9485"/>
      <c r="W9485"/>
      <c r="X9485"/>
      <c r="Y9485"/>
      <c r="Z9485"/>
      <c r="AA9485"/>
      <c r="AB9485"/>
      <c r="AC9485"/>
    </row>
    <row r="9486" spans="11:29" x14ac:dyDescent="0.45">
      <c r="K9486"/>
      <c r="S9486"/>
      <c r="T9486"/>
      <c r="U9486"/>
      <c r="V9486"/>
      <c r="W9486"/>
      <c r="X9486"/>
      <c r="Y9486"/>
      <c r="Z9486"/>
      <c r="AA9486"/>
      <c r="AB9486"/>
      <c r="AC9486"/>
    </row>
    <row r="9487" spans="11:29" x14ac:dyDescent="0.45">
      <c r="K9487"/>
      <c r="S9487"/>
      <c r="T9487"/>
      <c r="U9487"/>
      <c r="V9487"/>
      <c r="W9487"/>
      <c r="X9487"/>
      <c r="Y9487"/>
      <c r="Z9487"/>
      <c r="AA9487"/>
      <c r="AB9487"/>
      <c r="AC9487"/>
    </row>
    <row r="9488" spans="11:29" x14ac:dyDescent="0.45">
      <c r="K9488"/>
      <c r="S9488"/>
      <c r="T9488"/>
      <c r="U9488"/>
      <c r="V9488"/>
      <c r="W9488"/>
      <c r="X9488"/>
      <c r="Y9488"/>
      <c r="Z9488"/>
      <c r="AA9488"/>
      <c r="AB9488"/>
      <c r="AC9488"/>
    </row>
    <row r="9489" spans="11:29" x14ac:dyDescent="0.45">
      <c r="K9489"/>
      <c r="S9489"/>
      <c r="T9489"/>
      <c r="U9489"/>
      <c r="V9489"/>
      <c r="W9489"/>
      <c r="X9489"/>
      <c r="Y9489"/>
      <c r="Z9489"/>
      <c r="AA9489"/>
      <c r="AB9489"/>
      <c r="AC9489"/>
    </row>
    <row r="9490" spans="11:29" x14ac:dyDescent="0.45">
      <c r="K9490"/>
      <c r="S9490"/>
      <c r="T9490"/>
      <c r="U9490"/>
      <c r="V9490"/>
      <c r="W9490"/>
      <c r="X9490"/>
      <c r="Y9490"/>
      <c r="Z9490"/>
      <c r="AA9490"/>
      <c r="AB9490"/>
      <c r="AC9490"/>
    </row>
    <row r="9491" spans="11:29" x14ac:dyDescent="0.45">
      <c r="K9491"/>
      <c r="S9491"/>
      <c r="T9491"/>
      <c r="U9491"/>
      <c r="V9491"/>
      <c r="W9491"/>
      <c r="X9491"/>
      <c r="Y9491"/>
      <c r="Z9491"/>
      <c r="AA9491"/>
      <c r="AB9491"/>
      <c r="AC9491"/>
    </row>
    <row r="9492" spans="11:29" x14ac:dyDescent="0.45">
      <c r="K9492"/>
      <c r="S9492"/>
      <c r="T9492"/>
      <c r="U9492"/>
      <c r="V9492"/>
      <c r="W9492"/>
      <c r="X9492"/>
      <c r="Y9492"/>
      <c r="Z9492"/>
      <c r="AA9492"/>
      <c r="AB9492"/>
      <c r="AC9492"/>
    </row>
    <row r="9493" spans="11:29" x14ac:dyDescent="0.45">
      <c r="K9493"/>
      <c r="S9493"/>
      <c r="T9493"/>
      <c r="U9493"/>
      <c r="V9493"/>
      <c r="W9493"/>
      <c r="X9493"/>
      <c r="Y9493"/>
      <c r="Z9493"/>
      <c r="AA9493"/>
      <c r="AB9493"/>
      <c r="AC9493"/>
    </row>
    <row r="9494" spans="11:29" x14ac:dyDescent="0.45">
      <c r="K9494"/>
      <c r="S9494"/>
      <c r="T9494"/>
      <c r="U9494"/>
      <c r="V9494"/>
      <c r="W9494"/>
      <c r="X9494"/>
      <c r="Y9494"/>
      <c r="Z9494"/>
      <c r="AA9494"/>
      <c r="AB9494"/>
      <c r="AC9494"/>
    </row>
    <row r="9495" spans="11:29" x14ac:dyDescent="0.45">
      <c r="K9495"/>
      <c r="S9495"/>
      <c r="T9495"/>
      <c r="U9495"/>
      <c r="V9495"/>
      <c r="W9495"/>
      <c r="X9495"/>
      <c r="Y9495"/>
      <c r="Z9495"/>
      <c r="AA9495"/>
      <c r="AB9495"/>
      <c r="AC9495"/>
    </row>
    <row r="9496" spans="11:29" x14ac:dyDescent="0.45">
      <c r="K9496"/>
      <c r="S9496"/>
      <c r="T9496"/>
      <c r="U9496"/>
      <c r="V9496"/>
      <c r="W9496"/>
      <c r="X9496"/>
      <c r="Y9496"/>
      <c r="Z9496"/>
      <c r="AA9496"/>
      <c r="AB9496"/>
      <c r="AC9496"/>
    </row>
    <row r="9497" spans="11:29" x14ac:dyDescent="0.45">
      <c r="K9497"/>
      <c r="S9497"/>
      <c r="T9497"/>
      <c r="U9497"/>
      <c r="V9497"/>
      <c r="W9497"/>
      <c r="X9497"/>
      <c r="Y9497"/>
      <c r="Z9497"/>
      <c r="AA9497"/>
      <c r="AB9497"/>
      <c r="AC9497"/>
    </row>
    <row r="9498" spans="11:29" x14ac:dyDescent="0.45">
      <c r="K9498"/>
      <c r="S9498"/>
      <c r="T9498"/>
      <c r="U9498"/>
      <c r="V9498"/>
      <c r="W9498"/>
      <c r="X9498"/>
      <c r="Y9498"/>
      <c r="Z9498"/>
      <c r="AA9498"/>
      <c r="AB9498"/>
      <c r="AC9498"/>
    </row>
    <row r="9499" spans="11:29" x14ac:dyDescent="0.45">
      <c r="K9499"/>
      <c r="S9499"/>
      <c r="T9499"/>
      <c r="U9499"/>
      <c r="V9499"/>
      <c r="W9499"/>
      <c r="X9499"/>
      <c r="Y9499"/>
      <c r="Z9499"/>
      <c r="AA9499"/>
      <c r="AB9499"/>
      <c r="AC9499"/>
    </row>
    <row r="9500" spans="11:29" x14ac:dyDescent="0.45">
      <c r="K9500"/>
      <c r="S9500"/>
      <c r="T9500"/>
      <c r="U9500"/>
      <c r="V9500"/>
      <c r="W9500"/>
      <c r="X9500"/>
      <c r="Y9500"/>
      <c r="Z9500"/>
      <c r="AA9500"/>
      <c r="AB9500"/>
      <c r="AC9500"/>
    </row>
    <row r="9501" spans="11:29" x14ac:dyDescent="0.45">
      <c r="K9501"/>
      <c r="S9501"/>
      <c r="T9501"/>
      <c r="U9501"/>
      <c r="V9501"/>
      <c r="W9501"/>
      <c r="X9501"/>
      <c r="Y9501"/>
      <c r="Z9501"/>
      <c r="AA9501"/>
      <c r="AB9501"/>
      <c r="AC9501"/>
    </row>
    <row r="9502" spans="11:29" x14ac:dyDescent="0.45">
      <c r="K9502"/>
      <c r="S9502"/>
      <c r="T9502"/>
      <c r="U9502"/>
      <c r="V9502"/>
      <c r="W9502"/>
      <c r="X9502"/>
      <c r="Y9502"/>
      <c r="Z9502"/>
      <c r="AA9502"/>
      <c r="AB9502"/>
      <c r="AC9502"/>
    </row>
    <row r="9503" spans="11:29" x14ac:dyDescent="0.45">
      <c r="K9503"/>
      <c r="S9503"/>
      <c r="T9503"/>
      <c r="U9503"/>
      <c r="V9503"/>
      <c r="W9503"/>
      <c r="X9503"/>
      <c r="Y9503"/>
      <c r="Z9503"/>
      <c r="AA9503"/>
      <c r="AB9503"/>
      <c r="AC9503"/>
    </row>
    <row r="9504" spans="11:29" x14ac:dyDescent="0.45">
      <c r="K9504"/>
      <c r="S9504"/>
      <c r="T9504"/>
      <c r="U9504"/>
      <c r="V9504"/>
      <c r="W9504"/>
      <c r="X9504"/>
      <c r="Y9504"/>
      <c r="Z9504"/>
      <c r="AA9504"/>
      <c r="AB9504"/>
      <c r="AC9504"/>
    </row>
    <row r="9505" spans="11:29" x14ac:dyDescent="0.45">
      <c r="K9505"/>
      <c r="S9505"/>
      <c r="T9505"/>
      <c r="U9505"/>
      <c r="V9505"/>
      <c r="W9505"/>
      <c r="X9505"/>
      <c r="Y9505"/>
      <c r="Z9505"/>
      <c r="AA9505"/>
      <c r="AB9505"/>
      <c r="AC9505"/>
    </row>
    <row r="9506" spans="11:29" x14ac:dyDescent="0.45">
      <c r="K9506"/>
      <c r="S9506"/>
      <c r="T9506"/>
      <c r="U9506"/>
      <c r="V9506"/>
      <c r="W9506"/>
      <c r="X9506"/>
      <c r="Y9506"/>
      <c r="Z9506"/>
      <c r="AA9506"/>
      <c r="AB9506"/>
      <c r="AC9506"/>
    </row>
    <row r="9507" spans="11:29" x14ac:dyDescent="0.45">
      <c r="K9507"/>
      <c r="S9507"/>
      <c r="T9507"/>
      <c r="U9507"/>
      <c r="V9507"/>
      <c r="W9507"/>
      <c r="X9507"/>
      <c r="Y9507"/>
      <c r="Z9507"/>
      <c r="AA9507"/>
      <c r="AB9507"/>
      <c r="AC9507"/>
    </row>
    <row r="9508" spans="11:29" x14ac:dyDescent="0.45">
      <c r="K9508"/>
      <c r="S9508"/>
      <c r="T9508"/>
      <c r="U9508"/>
      <c r="V9508"/>
      <c r="W9508"/>
      <c r="X9508"/>
      <c r="Y9508"/>
      <c r="Z9508"/>
      <c r="AA9508"/>
      <c r="AB9508"/>
      <c r="AC9508"/>
    </row>
    <row r="9509" spans="11:29" x14ac:dyDescent="0.45">
      <c r="K9509"/>
      <c r="S9509"/>
      <c r="T9509"/>
      <c r="U9509"/>
      <c r="V9509"/>
      <c r="W9509"/>
      <c r="X9509"/>
      <c r="Y9509"/>
      <c r="Z9509"/>
      <c r="AA9509"/>
      <c r="AB9509"/>
      <c r="AC9509"/>
    </row>
    <row r="9510" spans="11:29" x14ac:dyDescent="0.45">
      <c r="K9510"/>
      <c r="S9510"/>
      <c r="T9510"/>
      <c r="U9510"/>
      <c r="V9510"/>
      <c r="W9510"/>
      <c r="X9510"/>
      <c r="Y9510"/>
      <c r="Z9510"/>
      <c r="AA9510"/>
      <c r="AB9510"/>
      <c r="AC9510"/>
    </row>
    <row r="9511" spans="11:29" x14ac:dyDescent="0.45">
      <c r="K9511"/>
      <c r="S9511"/>
      <c r="T9511"/>
      <c r="U9511"/>
      <c r="V9511"/>
      <c r="W9511"/>
      <c r="X9511"/>
      <c r="Y9511"/>
      <c r="Z9511"/>
      <c r="AA9511"/>
      <c r="AB9511"/>
      <c r="AC9511"/>
    </row>
    <row r="9512" spans="11:29" x14ac:dyDescent="0.45">
      <c r="K9512"/>
      <c r="S9512"/>
      <c r="T9512"/>
      <c r="U9512"/>
      <c r="V9512"/>
      <c r="W9512"/>
      <c r="X9512"/>
      <c r="Y9512"/>
      <c r="Z9512"/>
      <c r="AA9512"/>
      <c r="AB9512"/>
      <c r="AC9512"/>
    </row>
    <row r="9513" spans="11:29" x14ac:dyDescent="0.45">
      <c r="K9513"/>
      <c r="S9513"/>
      <c r="T9513"/>
      <c r="U9513"/>
      <c r="V9513"/>
      <c r="W9513"/>
      <c r="X9513"/>
      <c r="Y9513"/>
      <c r="Z9513"/>
      <c r="AA9513"/>
      <c r="AB9513"/>
      <c r="AC9513"/>
    </row>
    <row r="9514" spans="11:29" x14ac:dyDescent="0.45">
      <c r="K9514"/>
      <c r="S9514"/>
      <c r="T9514"/>
      <c r="U9514"/>
      <c r="V9514"/>
      <c r="W9514"/>
      <c r="X9514"/>
      <c r="Y9514"/>
      <c r="Z9514"/>
      <c r="AA9514"/>
      <c r="AB9514"/>
      <c r="AC9514"/>
    </row>
    <row r="9515" spans="11:29" x14ac:dyDescent="0.45">
      <c r="K9515"/>
      <c r="S9515"/>
      <c r="T9515"/>
      <c r="U9515"/>
      <c r="V9515"/>
      <c r="W9515"/>
      <c r="X9515"/>
      <c r="Y9515"/>
      <c r="Z9515"/>
      <c r="AA9515"/>
      <c r="AB9515"/>
      <c r="AC9515"/>
    </row>
    <row r="9516" spans="11:29" x14ac:dyDescent="0.45">
      <c r="K9516"/>
      <c r="S9516"/>
      <c r="T9516"/>
      <c r="U9516"/>
      <c r="V9516"/>
      <c r="W9516"/>
      <c r="X9516"/>
      <c r="Y9516"/>
      <c r="Z9516"/>
      <c r="AA9516"/>
      <c r="AB9516"/>
      <c r="AC9516"/>
    </row>
    <row r="9517" spans="11:29" x14ac:dyDescent="0.45">
      <c r="K9517"/>
      <c r="S9517"/>
      <c r="T9517"/>
      <c r="U9517"/>
      <c r="V9517"/>
      <c r="W9517"/>
      <c r="X9517"/>
      <c r="Y9517"/>
      <c r="Z9517"/>
      <c r="AA9517"/>
      <c r="AB9517"/>
      <c r="AC9517"/>
    </row>
    <row r="9518" spans="11:29" x14ac:dyDescent="0.45">
      <c r="K9518"/>
      <c r="S9518"/>
      <c r="T9518"/>
      <c r="U9518"/>
      <c r="V9518"/>
      <c r="W9518"/>
      <c r="X9518"/>
      <c r="Y9518"/>
      <c r="Z9518"/>
      <c r="AA9518"/>
      <c r="AB9518"/>
      <c r="AC9518"/>
    </row>
    <row r="9519" spans="11:29" x14ac:dyDescent="0.45">
      <c r="K9519"/>
      <c r="S9519"/>
      <c r="T9519"/>
      <c r="U9519"/>
      <c r="V9519"/>
      <c r="W9519"/>
      <c r="X9519"/>
      <c r="Y9519"/>
      <c r="Z9519"/>
      <c r="AA9519"/>
      <c r="AB9519"/>
      <c r="AC9519"/>
    </row>
    <row r="9520" spans="11:29" x14ac:dyDescent="0.45">
      <c r="K9520"/>
      <c r="S9520"/>
      <c r="T9520"/>
      <c r="U9520"/>
      <c r="V9520"/>
      <c r="W9520"/>
      <c r="X9520"/>
      <c r="Y9520"/>
      <c r="Z9520"/>
      <c r="AA9520"/>
      <c r="AB9520"/>
      <c r="AC9520"/>
    </row>
    <row r="9521" spans="11:29" x14ac:dyDescent="0.45">
      <c r="K9521"/>
      <c r="S9521"/>
      <c r="T9521"/>
      <c r="U9521"/>
      <c r="V9521"/>
      <c r="W9521"/>
      <c r="X9521"/>
      <c r="Y9521"/>
      <c r="Z9521"/>
      <c r="AA9521"/>
      <c r="AB9521"/>
      <c r="AC9521"/>
    </row>
    <row r="9522" spans="11:29" x14ac:dyDescent="0.45">
      <c r="K9522"/>
      <c r="S9522"/>
      <c r="T9522"/>
      <c r="U9522"/>
      <c r="V9522"/>
      <c r="W9522"/>
      <c r="X9522"/>
      <c r="Y9522"/>
      <c r="Z9522"/>
      <c r="AA9522"/>
      <c r="AB9522"/>
      <c r="AC9522"/>
    </row>
    <row r="9523" spans="11:29" x14ac:dyDescent="0.45">
      <c r="K9523"/>
      <c r="S9523"/>
      <c r="T9523"/>
      <c r="U9523"/>
      <c r="V9523"/>
      <c r="W9523"/>
      <c r="X9523"/>
      <c r="Y9523"/>
      <c r="Z9523"/>
      <c r="AA9523"/>
      <c r="AB9523"/>
      <c r="AC9523"/>
    </row>
    <row r="9524" spans="11:29" x14ac:dyDescent="0.45">
      <c r="K9524"/>
      <c r="S9524"/>
      <c r="T9524"/>
      <c r="U9524"/>
      <c r="V9524"/>
      <c r="W9524"/>
      <c r="X9524"/>
      <c r="Y9524"/>
      <c r="Z9524"/>
      <c r="AA9524"/>
      <c r="AB9524"/>
      <c r="AC9524"/>
    </row>
    <row r="9525" spans="11:29" x14ac:dyDescent="0.45">
      <c r="K9525"/>
      <c r="S9525"/>
      <c r="T9525"/>
      <c r="U9525"/>
      <c r="V9525"/>
      <c r="W9525"/>
      <c r="X9525"/>
      <c r="Y9525"/>
      <c r="Z9525"/>
      <c r="AA9525"/>
      <c r="AB9525"/>
      <c r="AC9525"/>
    </row>
    <row r="9526" spans="11:29" x14ac:dyDescent="0.45">
      <c r="K9526"/>
      <c r="S9526"/>
      <c r="T9526"/>
      <c r="U9526"/>
      <c r="V9526"/>
      <c r="W9526"/>
      <c r="X9526"/>
      <c r="Y9526"/>
      <c r="Z9526"/>
      <c r="AA9526"/>
      <c r="AB9526"/>
      <c r="AC9526"/>
    </row>
    <row r="9527" spans="11:29" x14ac:dyDescent="0.45">
      <c r="K9527"/>
      <c r="S9527"/>
      <c r="T9527"/>
      <c r="U9527"/>
      <c r="V9527"/>
      <c r="W9527"/>
      <c r="X9527"/>
      <c r="Y9527"/>
      <c r="Z9527"/>
      <c r="AA9527"/>
      <c r="AB9527"/>
      <c r="AC9527"/>
    </row>
    <row r="9528" spans="11:29" x14ac:dyDescent="0.45">
      <c r="K9528"/>
      <c r="S9528"/>
      <c r="T9528"/>
      <c r="U9528"/>
      <c r="V9528"/>
      <c r="W9528"/>
      <c r="X9528"/>
      <c r="Y9528"/>
      <c r="Z9528"/>
      <c r="AA9528"/>
      <c r="AB9528"/>
      <c r="AC9528"/>
    </row>
    <row r="9529" spans="11:29" x14ac:dyDescent="0.45">
      <c r="K9529"/>
      <c r="S9529"/>
      <c r="T9529"/>
      <c r="U9529"/>
      <c r="V9529"/>
      <c r="W9529"/>
      <c r="X9529"/>
      <c r="Y9529"/>
      <c r="Z9529"/>
      <c r="AA9529"/>
      <c r="AB9529"/>
      <c r="AC9529"/>
    </row>
    <row r="9530" spans="11:29" x14ac:dyDescent="0.45">
      <c r="K9530"/>
      <c r="S9530"/>
      <c r="T9530"/>
      <c r="U9530"/>
      <c r="V9530"/>
      <c r="W9530"/>
      <c r="X9530"/>
      <c r="Y9530"/>
      <c r="Z9530"/>
      <c r="AA9530"/>
      <c r="AB9530"/>
      <c r="AC9530"/>
    </row>
    <row r="9531" spans="11:29" x14ac:dyDescent="0.45">
      <c r="K9531"/>
      <c r="S9531"/>
      <c r="T9531"/>
      <c r="U9531"/>
      <c r="V9531"/>
      <c r="W9531"/>
      <c r="X9531"/>
      <c r="Y9531"/>
      <c r="Z9531"/>
      <c r="AA9531"/>
      <c r="AB9531"/>
      <c r="AC9531"/>
    </row>
    <row r="9532" spans="11:29" x14ac:dyDescent="0.45">
      <c r="K9532"/>
      <c r="S9532"/>
      <c r="T9532"/>
      <c r="U9532"/>
      <c r="V9532"/>
      <c r="W9532"/>
      <c r="X9532"/>
      <c r="Y9532"/>
      <c r="Z9532"/>
      <c r="AA9532"/>
      <c r="AB9532"/>
      <c r="AC9532"/>
    </row>
    <row r="9533" spans="11:29" x14ac:dyDescent="0.45">
      <c r="K9533"/>
      <c r="S9533"/>
      <c r="T9533"/>
      <c r="U9533"/>
      <c r="V9533"/>
      <c r="W9533"/>
      <c r="X9533"/>
      <c r="Y9533"/>
      <c r="Z9533"/>
      <c r="AA9533"/>
      <c r="AB9533"/>
      <c r="AC9533"/>
    </row>
    <row r="9534" spans="11:29" x14ac:dyDescent="0.45">
      <c r="K9534"/>
      <c r="S9534"/>
      <c r="T9534"/>
      <c r="U9534"/>
      <c r="V9534"/>
      <c r="W9534"/>
      <c r="X9534"/>
      <c r="Y9534"/>
      <c r="Z9534"/>
      <c r="AA9534"/>
      <c r="AB9534"/>
      <c r="AC9534"/>
    </row>
    <row r="9535" spans="11:29" x14ac:dyDescent="0.45">
      <c r="K9535"/>
      <c r="S9535"/>
      <c r="T9535"/>
      <c r="U9535"/>
      <c r="V9535"/>
      <c r="W9535"/>
      <c r="X9535"/>
      <c r="Y9535"/>
      <c r="Z9535"/>
      <c r="AA9535"/>
      <c r="AB9535"/>
      <c r="AC9535"/>
    </row>
    <row r="9536" spans="11:29" x14ac:dyDescent="0.45">
      <c r="K9536"/>
      <c r="S9536"/>
      <c r="T9536"/>
      <c r="U9536"/>
      <c r="V9536"/>
      <c r="W9536"/>
      <c r="X9536"/>
      <c r="Y9536"/>
      <c r="Z9536"/>
      <c r="AA9536"/>
      <c r="AB9536"/>
      <c r="AC9536"/>
    </row>
    <row r="9537" spans="11:29" x14ac:dyDescent="0.45">
      <c r="K9537"/>
      <c r="S9537"/>
      <c r="T9537"/>
      <c r="U9537"/>
      <c r="V9537"/>
      <c r="W9537"/>
      <c r="X9537"/>
      <c r="Y9537"/>
      <c r="Z9537"/>
      <c r="AA9537"/>
      <c r="AB9537"/>
      <c r="AC9537"/>
    </row>
    <row r="9538" spans="11:29" x14ac:dyDescent="0.45">
      <c r="K9538"/>
      <c r="S9538"/>
      <c r="T9538"/>
      <c r="U9538"/>
      <c r="V9538"/>
      <c r="W9538"/>
      <c r="X9538"/>
      <c r="Y9538"/>
      <c r="Z9538"/>
      <c r="AA9538"/>
      <c r="AB9538"/>
      <c r="AC9538"/>
    </row>
    <row r="9539" spans="11:29" x14ac:dyDescent="0.45">
      <c r="K9539"/>
      <c r="S9539"/>
      <c r="T9539"/>
      <c r="U9539"/>
      <c r="V9539"/>
      <c r="W9539"/>
      <c r="X9539"/>
      <c r="Y9539"/>
      <c r="Z9539"/>
      <c r="AA9539"/>
      <c r="AB9539"/>
      <c r="AC9539"/>
    </row>
    <row r="9540" spans="11:29" x14ac:dyDescent="0.45">
      <c r="K9540"/>
      <c r="S9540"/>
      <c r="T9540"/>
      <c r="U9540"/>
      <c r="V9540"/>
      <c r="W9540"/>
      <c r="X9540"/>
      <c r="Y9540"/>
      <c r="Z9540"/>
      <c r="AA9540"/>
      <c r="AB9540"/>
      <c r="AC9540"/>
    </row>
    <row r="9541" spans="11:29" x14ac:dyDescent="0.45">
      <c r="K9541"/>
      <c r="S9541"/>
      <c r="T9541"/>
      <c r="U9541"/>
      <c r="V9541"/>
      <c r="W9541"/>
      <c r="X9541"/>
      <c r="Y9541"/>
      <c r="Z9541"/>
      <c r="AA9541"/>
      <c r="AB9541"/>
      <c r="AC9541"/>
    </row>
    <row r="9542" spans="11:29" x14ac:dyDescent="0.45">
      <c r="K9542"/>
      <c r="S9542"/>
      <c r="T9542"/>
      <c r="U9542"/>
      <c r="V9542"/>
      <c r="W9542"/>
      <c r="X9542"/>
      <c r="Y9542"/>
      <c r="Z9542"/>
      <c r="AA9542"/>
      <c r="AB9542"/>
      <c r="AC9542"/>
    </row>
    <row r="9543" spans="11:29" x14ac:dyDescent="0.45">
      <c r="K9543"/>
      <c r="S9543"/>
      <c r="T9543"/>
      <c r="U9543"/>
      <c r="V9543"/>
      <c r="W9543"/>
      <c r="X9543"/>
      <c r="Y9543"/>
      <c r="Z9543"/>
      <c r="AA9543"/>
      <c r="AB9543"/>
      <c r="AC9543"/>
    </row>
    <row r="9544" spans="11:29" x14ac:dyDescent="0.45">
      <c r="K9544"/>
      <c r="S9544"/>
      <c r="T9544"/>
      <c r="U9544"/>
      <c r="V9544"/>
      <c r="W9544"/>
      <c r="X9544"/>
      <c r="Y9544"/>
      <c r="Z9544"/>
      <c r="AA9544"/>
      <c r="AB9544"/>
      <c r="AC9544"/>
    </row>
    <row r="9545" spans="11:29" x14ac:dyDescent="0.45">
      <c r="K9545"/>
      <c r="S9545"/>
      <c r="T9545"/>
      <c r="U9545"/>
      <c r="V9545"/>
      <c r="W9545"/>
      <c r="X9545"/>
      <c r="Y9545"/>
      <c r="Z9545"/>
      <c r="AA9545"/>
      <c r="AB9545"/>
      <c r="AC9545"/>
    </row>
    <row r="9546" spans="11:29" x14ac:dyDescent="0.45">
      <c r="K9546"/>
      <c r="S9546"/>
      <c r="T9546"/>
      <c r="U9546"/>
      <c r="V9546"/>
      <c r="W9546"/>
      <c r="X9546"/>
      <c r="Y9546"/>
      <c r="Z9546"/>
      <c r="AA9546"/>
      <c r="AB9546"/>
      <c r="AC9546"/>
    </row>
    <row r="9547" spans="11:29" x14ac:dyDescent="0.45">
      <c r="K9547"/>
      <c r="S9547"/>
      <c r="T9547"/>
      <c r="U9547"/>
      <c r="V9547"/>
      <c r="W9547"/>
      <c r="X9547"/>
      <c r="Y9547"/>
      <c r="Z9547"/>
      <c r="AA9547"/>
      <c r="AB9547"/>
      <c r="AC9547"/>
    </row>
    <row r="9548" spans="11:29" x14ac:dyDescent="0.45">
      <c r="K9548"/>
      <c r="S9548"/>
      <c r="T9548"/>
      <c r="U9548"/>
      <c r="V9548"/>
      <c r="W9548"/>
      <c r="X9548"/>
      <c r="Y9548"/>
      <c r="Z9548"/>
      <c r="AA9548"/>
      <c r="AB9548"/>
      <c r="AC9548"/>
    </row>
    <row r="9549" spans="11:29" x14ac:dyDescent="0.45">
      <c r="K9549"/>
      <c r="S9549"/>
      <c r="T9549"/>
      <c r="U9549"/>
      <c r="V9549"/>
      <c r="W9549"/>
      <c r="X9549"/>
      <c r="Y9549"/>
      <c r="Z9549"/>
      <c r="AA9549"/>
      <c r="AB9549"/>
      <c r="AC9549"/>
    </row>
    <row r="9550" spans="11:29" x14ac:dyDescent="0.45">
      <c r="K9550"/>
      <c r="S9550"/>
      <c r="T9550"/>
      <c r="U9550"/>
      <c r="V9550"/>
      <c r="W9550"/>
      <c r="X9550"/>
      <c r="Y9550"/>
      <c r="Z9550"/>
      <c r="AA9550"/>
      <c r="AB9550"/>
      <c r="AC9550"/>
    </row>
    <row r="9551" spans="11:29" x14ac:dyDescent="0.45">
      <c r="K9551"/>
      <c r="S9551"/>
      <c r="T9551"/>
      <c r="U9551"/>
      <c r="V9551"/>
      <c r="W9551"/>
      <c r="X9551"/>
      <c r="Y9551"/>
      <c r="Z9551"/>
      <c r="AA9551"/>
      <c r="AB9551"/>
      <c r="AC9551"/>
    </row>
    <row r="9552" spans="11:29" x14ac:dyDescent="0.45">
      <c r="K9552"/>
      <c r="S9552"/>
      <c r="T9552"/>
      <c r="U9552"/>
      <c r="V9552"/>
      <c r="W9552"/>
      <c r="X9552"/>
      <c r="Y9552"/>
      <c r="Z9552"/>
      <c r="AA9552"/>
      <c r="AB9552"/>
      <c r="AC9552"/>
    </row>
    <row r="9553" spans="11:29" x14ac:dyDescent="0.45">
      <c r="K9553"/>
      <c r="S9553"/>
      <c r="T9553"/>
      <c r="U9553"/>
      <c r="V9553"/>
      <c r="W9553"/>
      <c r="X9553"/>
      <c r="Y9553"/>
      <c r="Z9553"/>
      <c r="AA9553"/>
      <c r="AB9553"/>
      <c r="AC9553"/>
    </row>
    <row r="9554" spans="11:29" x14ac:dyDescent="0.45">
      <c r="K9554"/>
      <c r="S9554"/>
      <c r="T9554"/>
      <c r="U9554"/>
      <c r="V9554"/>
      <c r="W9554"/>
      <c r="X9554"/>
      <c r="Y9554"/>
      <c r="Z9554"/>
      <c r="AA9554"/>
      <c r="AB9554"/>
      <c r="AC9554"/>
    </row>
    <row r="9555" spans="11:29" x14ac:dyDescent="0.45">
      <c r="K9555"/>
      <c r="S9555"/>
      <c r="T9555"/>
      <c r="U9555"/>
      <c r="V9555"/>
      <c r="W9555"/>
      <c r="X9555"/>
      <c r="Y9555"/>
      <c r="Z9555"/>
      <c r="AA9555"/>
      <c r="AB9555"/>
      <c r="AC9555"/>
    </row>
    <row r="9556" spans="11:29" x14ac:dyDescent="0.45">
      <c r="K9556"/>
      <c r="S9556"/>
      <c r="T9556"/>
      <c r="U9556"/>
      <c r="V9556"/>
      <c r="W9556"/>
      <c r="X9556"/>
      <c r="Y9556"/>
      <c r="Z9556"/>
      <c r="AA9556"/>
      <c r="AB9556"/>
      <c r="AC9556"/>
    </row>
    <row r="9557" spans="11:29" x14ac:dyDescent="0.45">
      <c r="K9557"/>
      <c r="S9557"/>
      <c r="T9557"/>
      <c r="U9557"/>
      <c r="V9557"/>
      <c r="W9557"/>
      <c r="X9557"/>
      <c r="Y9557"/>
      <c r="Z9557"/>
      <c r="AA9557"/>
      <c r="AB9557"/>
      <c r="AC9557"/>
    </row>
    <row r="9558" spans="11:29" x14ac:dyDescent="0.45">
      <c r="K9558"/>
      <c r="S9558"/>
      <c r="T9558"/>
      <c r="U9558"/>
      <c r="V9558"/>
      <c r="W9558"/>
      <c r="X9558"/>
      <c r="Y9558"/>
      <c r="Z9558"/>
      <c r="AA9558"/>
      <c r="AB9558"/>
      <c r="AC9558"/>
    </row>
    <row r="9559" spans="11:29" x14ac:dyDescent="0.45">
      <c r="K9559"/>
      <c r="S9559"/>
      <c r="T9559"/>
      <c r="U9559"/>
      <c r="V9559"/>
      <c r="W9559"/>
      <c r="X9559"/>
      <c r="Y9559"/>
      <c r="Z9559"/>
      <c r="AA9559"/>
      <c r="AB9559"/>
      <c r="AC9559"/>
    </row>
    <row r="9560" spans="11:29" x14ac:dyDescent="0.45">
      <c r="K9560"/>
      <c r="S9560"/>
      <c r="T9560"/>
      <c r="U9560"/>
      <c r="V9560"/>
      <c r="W9560"/>
      <c r="X9560"/>
      <c r="Y9560"/>
      <c r="Z9560"/>
      <c r="AA9560"/>
      <c r="AB9560"/>
      <c r="AC9560"/>
    </row>
    <row r="9561" spans="11:29" x14ac:dyDescent="0.45">
      <c r="K9561"/>
      <c r="S9561"/>
      <c r="T9561"/>
      <c r="U9561"/>
      <c r="V9561"/>
      <c r="W9561"/>
      <c r="X9561"/>
      <c r="Y9561"/>
      <c r="Z9561"/>
      <c r="AA9561"/>
      <c r="AB9561"/>
      <c r="AC9561"/>
    </row>
    <row r="9562" spans="11:29" x14ac:dyDescent="0.45">
      <c r="K9562"/>
      <c r="S9562"/>
      <c r="T9562"/>
      <c r="U9562"/>
      <c r="V9562"/>
      <c r="W9562"/>
      <c r="X9562"/>
      <c r="Y9562"/>
      <c r="Z9562"/>
      <c r="AA9562"/>
      <c r="AB9562"/>
      <c r="AC9562"/>
    </row>
    <row r="9563" spans="11:29" x14ac:dyDescent="0.45">
      <c r="K9563"/>
      <c r="S9563"/>
      <c r="T9563"/>
      <c r="U9563"/>
      <c r="V9563"/>
      <c r="W9563"/>
      <c r="X9563"/>
      <c r="Y9563"/>
      <c r="Z9563"/>
      <c r="AA9563"/>
      <c r="AB9563"/>
      <c r="AC9563"/>
    </row>
    <row r="9564" spans="11:29" x14ac:dyDescent="0.45">
      <c r="K9564"/>
      <c r="S9564"/>
      <c r="T9564"/>
      <c r="U9564"/>
      <c r="V9564"/>
      <c r="W9564"/>
      <c r="X9564"/>
      <c r="Y9564"/>
      <c r="Z9564"/>
      <c r="AA9564"/>
      <c r="AB9564"/>
      <c r="AC9564"/>
    </row>
    <row r="9565" spans="11:29" x14ac:dyDescent="0.45">
      <c r="K9565"/>
      <c r="S9565"/>
      <c r="T9565"/>
      <c r="U9565"/>
      <c r="V9565"/>
      <c r="W9565"/>
      <c r="X9565"/>
      <c r="Y9565"/>
      <c r="Z9565"/>
      <c r="AA9565"/>
      <c r="AB9565"/>
      <c r="AC9565"/>
    </row>
    <row r="9566" spans="11:29" x14ac:dyDescent="0.45">
      <c r="K9566"/>
      <c r="S9566"/>
      <c r="T9566"/>
      <c r="U9566"/>
      <c r="V9566"/>
      <c r="W9566"/>
      <c r="X9566"/>
      <c r="Y9566"/>
      <c r="Z9566"/>
      <c r="AA9566"/>
      <c r="AB9566"/>
      <c r="AC9566"/>
    </row>
    <row r="9567" spans="11:29" x14ac:dyDescent="0.45">
      <c r="K9567"/>
      <c r="S9567"/>
      <c r="T9567"/>
      <c r="U9567"/>
      <c r="V9567"/>
      <c r="W9567"/>
      <c r="X9567"/>
      <c r="Y9567"/>
      <c r="Z9567"/>
      <c r="AA9567"/>
      <c r="AB9567"/>
      <c r="AC9567"/>
    </row>
    <row r="9568" spans="11:29" x14ac:dyDescent="0.45">
      <c r="K9568"/>
      <c r="S9568"/>
      <c r="T9568"/>
      <c r="U9568"/>
      <c r="V9568"/>
      <c r="W9568"/>
      <c r="X9568"/>
      <c r="Y9568"/>
      <c r="Z9568"/>
      <c r="AA9568"/>
      <c r="AB9568"/>
      <c r="AC9568"/>
    </row>
    <row r="9569" spans="11:29" x14ac:dyDescent="0.45">
      <c r="K9569"/>
      <c r="S9569"/>
      <c r="T9569"/>
      <c r="U9569"/>
      <c r="V9569"/>
      <c r="W9569"/>
      <c r="X9569"/>
      <c r="Y9569"/>
      <c r="Z9569"/>
      <c r="AA9569"/>
      <c r="AB9569"/>
      <c r="AC9569"/>
    </row>
    <row r="9570" spans="11:29" x14ac:dyDescent="0.45">
      <c r="K9570"/>
      <c r="S9570"/>
      <c r="T9570"/>
      <c r="U9570"/>
      <c r="V9570"/>
      <c r="W9570"/>
      <c r="X9570"/>
      <c r="Y9570"/>
      <c r="Z9570"/>
      <c r="AA9570"/>
      <c r="AB9570"/>
      <c r="AC9570"/>
    </row>
    <row r="9571" spans="11:29" x14ac:dyDescent="0.45">
      <c r="K9571"/>
      <c r="S9571"/>
      <c r="T9571"/>
      <c r="U9571"/>
      <c r="V9571"/>
      <c r="W9571"/>
      <c r="X9571"/>
      <c r="Y9571"/>
      <c r="Z9571"/>
      <c r="AA9571"/>
      <c r="AB9571"/>
      <c r="AC9571"/>
    </row>
    <row r="9572" spans="11:29" x14ac:dyDescent="0.45">
      <c r="K9572"/>
      <c r="S9572"/>
      <c r="T9572"/>
      <c r="U9572"/>
      <c r="V9572"/>
      <c r="W9572"/>
      <c r="X9572"/>
      <c r="Y9572"/>
      <c r="Z9572"/>
      <c r="AA9572"/>
      <c r="AB9572"/>
      <c r="AC9572"/>
    </row>
    <row r="9573" spans="11:29" x14ac:dyDescent="0.45">
      <c r="K9573"/>
      <c r="S9573"/>
      <c r="T9573"/>
      <c r="U9573"/>
      <c r="V9573"/>
      <c r="W9573"/>
      <c r="X9573"/>
      <c r="Y9573"/>
      <c r="Z9573"/>
      <c r="AA9573"/>
      <c r="AB9573"/>
      <c r="AC9573"/>
    </row>
    <row r="9574" spans="11:29" x14ac:dyDescent="0.45">
      <c r="K9574"/>
      <c r="S9574"/>
      <c r="T9574"/>
      <c r="U9574"/>
      <c r="V9574"/>
      <c r="W9574"/>
      <c r="X9574"/>
      <c r="Y9574"/>
      <c r="Z9574"/>
      <c r="AA9574"/>
      <c r="AB9574"/>
      <c r="AC9574"/>
    </row>
    <row r="9575" spans="11:29" x14ac:dyDescent="0.45">
      <c r="K9575"/>
      <c r="S9575"/>
      <c r="T9575"/>
      <c r="U9575"/>
      <c r="V9575"/>
      <c r="W9575"/>
      <c r="X9575"/>
      <c r="Y9575"/>
      <c r="Z9575"/>
      <c r="AA9575"/>
      <c r="AB9575"/>
      <c r="AC9575"/>
    </row>
    <row r="9576" spans="11:29" x14ac:dyDescent="0.45">
      <c r="K9576"/>
      <c r="S9576"/>
      <c r="T9576"/>
      <c r="U9576"/>
      <c r="V9576"/>
      <c r="W9576"/>
      <c r="X9576"/>
      <c r="Y9576"/>
      <c r="Z9576"/>
      <c r="AA9576"/>
      <c r="AB9576"/>
      <c r="AC9576"/>
    </row>
    <row r="9577" spans="11:29" x14ac:dyDescent="0.45">
      <c r="K9577"/>
      <c r="S9577"/>
      <c r="T9577"/>
      <c r="U9577"/>
      <c r="V9577"/>
      <c r="W9577"/>
      <c r="X9577"/>
      <c r="Y9577"/>
      <c r="Z9577"/>
      <c r="AA9577"/>
      <c r="AB9577"/>
      <c r="AC9577"/>
    </row>
    <row r="9578" spans="11:29" x14ac:dyDescent="0.45">
      <c r="K9578"/>
      <c r="S9578"/>
      <c r="T9578"/>
      <c r="U9578"/>
      <c r="V9578"/>
      <c r="W9578"/>
      <c r="X9578"/>
      <c r="Y9578"/>
      <c r="Z9578"/>
      <c r="AA9578"/>
      <c r="AB9578"/>
      <c r="AC9578"/>
    </row>
    <row r="9579" spans="11:29" x14ac:dyDescent="0.45">
      <c r="K9579"/>
      <c r="S9579"/>
      <c r="T9579"/>
      <c r="U9579"/>
      <c r="V9579"/>
      <c r="W9579"/>
      <c r="X9579"/>
      <c r="Y9579"/>
      <c r="Z9579"/>
      <c r="AA9579"/>
      <c r="AB9579"/>
      <c r="AC9579"/>
    </row>
    <row r="9580" spans="11:29" x14ac:dyDescent="0.45">
      <c r="K9580"/>
      <c r="S9580"/>
      <c r="T9580"/>
      <c r="U9580"/>
      <c r="V9580"/>
      <c r="W9580"/>
      <c r="X9580"/>
      <c r="Y9580"/>
      <c r="Z9580"/>
      <c r="AA9580"/>
      <c r="AB9580"/>
      <c r="AC9580"/>
    </row>
    <row r="9581" spans="11:29" x14ac:dyDescent="0.45">
      <c r="K9581"/>
      <c r="S9581"/>
      <c r="T9581"/>
      <c r="U9581"/>
      <c r="V9581"/>
      <c r="W9581"/>
      <c r="X9581"/>
      <c r="Y9581"/>
      <c r="Z9581"/>
      <c r="AA9581"/>
      <c r="AB9581"/>
      <c r="AC9581"/>
    </row>
    <row r="9582" spans="11:29" x14ac:dyDescent="0.45">
      <c r="K9582"/>
      <c r="S9582"/>
      <c r="T9582"/>
      <c r="U9582"/>
      <c r="V9582"/>
      <c r="W9582"/>
      <c r="X9582"/>
      <c r="Y9582"/>
      <c r="Z9582"/>
      <c r="AA9582"/>
      <c r="AB9582"/>
      <c r="AC9582"/>
    </row>
    <row r="9583" spans="11:29" x14ac:dyDescent="0.45">
      <c r="K9583"/>
      <c r="S9583"/>
      <c r="T9583"/>
      <c r="U9583"/>
      <c r="V9583"/>
      <c r="W9583"/>
      <c r="X9583"/>
      <c r="Y9583"/>
      <c r="Z9583"/>
      <c r="AA9583"/>
      <c r="AB9583"/>
      <c r="AC9583"/>
    </row>
    <row r="9584" spans="11:29" x14ac:dyDescent="0.45">
      <c r="K9584"/>
      <c r="S9584"/>
      <c r="T9584"/>
      <c r="U9584"/>
      <c r="V9584"/>
      <c r="W9584"/>
      <c r="X9584"/>
      <c r="Y9584"/>
      <c r="Z9584"/>
      <c r="AA9584"/>
      <c r="AB9584"/>
      <c r="AC9584"/>
    </row>
    <row r="9585" spans="11:29" x14ac:dyDescent="0.45">
      <c r="K9585"/>
      <c r="S9585"/>
      <c r="T9585"/>
      <c r="U9585"/>
      <c r="V9585"/>
      <c r="W9585"/>
      <c r="X9585"/>
      <c r="Y9585"/>
      <c r="Z9585"/>
      <c r="AA9585"/>
      <c r="AB9585"/>
      <c r="AC9585"/>
    </row>
    <row r="9586" spans="11:29" x14ac:dyDescent="0.45">
      <c r="K9586"/>
      <c r="S9586"/>
      <c r="T9586"/>
      <c r="U9586"/>
      <c r="V9586"/>
      <c r="W9586"/>
      <c r="X9586"/>
      <c r="Y9586"/>
      <c r="Z9586"/>
      <c r="AA9586"/>
      <c r="AB9586"/>
      <c r="AC9586"/>
    </row>
    <row r="9587" spans="11:29" x14ac:dyDescent="0.45">
      <c r="K9587"/>
      <c r="S9587"/>
      <c r="T9587"/>
      <c r="U9587"/>
      <c r="V9587"/>
      <c r="W9587"/>
      <c r="X9587"/>
      <c r="Y9587"/>
      <c r="Z9587"/>
      <c r="AA9587"/>
      <c r="AB9587"/>
      <c r="AC9587"/>
    </row>
    <row r="9588" spans="11:29" x14ac:dyDescent="0.45">
      <c r="K9588"/>
      <c r="S9588"/>
      <c r="T9588"/>
      <c r="U9588"/>
      <c r="V9588"/>
      <c r="W9588"/>
      <c r="X9588"/>
      <c r="Y9588"/>
      <c r="Z9588"/>
      <c r="AA9588"/>
      <c r="AB9588"/>
      <c r="AC9588"/>
    </row>
    <row r="9589" spans="11:29" x14ac:dyDescent="0.45">
      <c r="K9589"/>
      <c r="S9589"/>
      <c r="T9589"/>
      <c r="U9589"/>
      <c r="V9589"/>
      <c r="W9589"/>
      <c r="X9589"/>
      <c r="Y9589"/>
      <c r="Z9589"/>
      <c r="AA9589"/>
      <c r="AB9589"/>
      <c r="AC9589"/>
    </row>
    <row r="9590" spans="11:29" x14ac:dyDescent="0.45">
      <c r="K9590"/>
      <c r="S9590"/>
      <c r="T9590"/>
      <c r="U9590"/>
      <c r="V9590"/>
      <c r="W9590"/>
      <c r="X9590"/>
      <c r="Y9590"/>
      <c r="Z9590"/>
      <c r="AA9590"/>
      <c r="AB9590"/>
      <c r="AC9590"/>
    </row>
    <row r="9591" spans="11:29" x14ac:dyDescent="0.45">
      <c r="K9591"/>
      <c r="S9591"/>
      <c r="T9591"/>
      <c r="U9591"/>
      <c r="V9591"/>
      <c r="W9591"/>
      <c r="X9591"/>
      <c r="Y9591"/>
      <c r="Z9591"/>
      <c r="AA9591"/>
      <c r="AB9591"/>
      <c r="AC9591"/>
    </row>
    <row r="9592" spans="11:29" x14ac:dyDescent="0.45">
      <c r="K9592"/>
      <c r="S9592"/>
      <c r="T9592"/>
      <c r="U9592"/>
      <c r="V9592"/>
      <c r="W9592"/>
      <c r="X9592"/>
      <c r="Y9592"/>
      <c r="Z9592"/>
      <c r="AA9592"/>
      <c r="AB9592"/>
      <c r="AC9592"/>
    </row>
    <row r="9593" spans="11:29" x14ac:dyDescent="0.45">
      <c r="K9593"/>
      <c r="S9593"/>
      <c r="T9593"/>
      <c r="U9593"/>
      <c r="V9593"/>
      <c r="W9593"/>
      <c r="X9593"/>
      <c r="Y9593"/>
      <c r="Z9593"/>
      <c r="AA9593"/>
      <c r="AB9593"/>
      <c r="AC9593"/>
    </row>
    <row r="9594" spans="11:29" x14ac:dyDescent="0.45">
      <c r="K9594"/>
      <c r="S9594"/>
      <c r="T9594"/>
      <c r="U9594"/>
      <c r="V9594"/>
      <c r="W9594"/>
      <c r="X9594"/>
      <c r="Y9594"/>
      <c r="Z9594"/>
      <c r="AA9594"/>
      <c r="AB9594"/>
      <c r="AC9594"/>
    </row>
    <row r="9595" spans="11:29" x14ac:dyDescent="0.45">
      <c r="K9595"/>
      <c r="S9595"/>
      <c r="T9595"/>
      <c r="U9595"/>
      <c r="V9595"/>
      <c r="W9595"/>
      <c r="X9595"/>
      <c r="Y9595"/>
      <c r="Z9595"/>
      <c r="AA9595"/>
      <c r="AB9595"/>
      <c r="AC9595"/>
    </row>
    <row r="9596" spans="11:29" x14ac:dyDescent="0.45">
      <c r="K9596"/>
      <c r="S9596"/>
      <c r="T9596"/>
      <c r="U9596"/>
      <c r="V9596"/>
      <c r="W9596"/>
      <c r="X9596"/>
      <c r="Y9596"/>
      <c r="Z9596"/>
      <c r="AA9596"/>
      <c r="AB9596"/>
      <c r="AC9596"/>
    </row>
    <row r="9597" spans="11:29" x14ac:dyDescent="0.45">
      <c r="K9597"/>
      <c r="S9597"/>
      <c r="T9597"/>
      <c r="U9597"/>
      <c r="V9597"/>
      <c r="W9597"/>
      <c r="X9597"/>
      <c r="Y9597"/>
      <c r="Z9597"/>
      <c r="AA9597"/>
      <c r="AB9597"/>
      <c r="AC9597"/>
    </row>
    <row r="9598" spans="11:29" x14ac:dyDescent="0.45">
      <c r="K9598"/>
      <c r="S9598"/>
      <c r="T9598"/>
      <c r="U9598"/>
      <c r="V9598"/>
      <c r="W9598"/>
      <c r="X9598"/>
      <c r="Y9598"/>
      <c r="Z9598"/>
      <c r="AA9598"/>
      <c r="AB9598"/>
      <c r="AC9598"/>
    </row>
    <row r="9599" spans="11:29" x14ac:dyDescent="0.45">
      <c r="K9599"/>
      <c r="S9599"/>
      <c r="T9599"/>
      <c r="U9599"/>
      <c r="V9599"/>
      <c r="W9599"/>
      <c r="X9599"/>
      <c r="Y9599"/>
      <c r="Z9599"/>
      <c r="AA9599"/>
      <c r="AB9599"/>
      <c r="AC9599"/>
    </row>
    <row r="9600" spans="11:29" x14ac:dyDescent="0.45">
      <c r="K9600"/>
      <c r="S9600"/>
      <c r="T9600"/>
      <c r="U9600"/>
      <c r="V9600"/>
      <c r="W9600"/>
      <c r="X9600"/>
      <c r="Y9600"/>
      <c r="Z9600"/>
      <c r="AA9600"/>
      <c r="AB9600"/>
      <c r="AC9600"/>
    </row>
    <row r="9601" spans="11:29" x14ac:dyDescent="0.45">
      <c r="K9601"/>
      <c r="S9601"/>
      <c r="T9601"/>
      <c r="U9601"/>
      <c r="V9601"/>
      <c r="W9601"/>
      <c r="X9601"/>
      <c r="Y9601"/>
      <c r="Z9601"/>
      <c r="AA9601"/>
      <c r="AB9601"/>
      <c r="AC9601"/>
    </row>
    <row r="9602" spans="11:29" x14ac:dyDescent="0.45">
      <c r="K9602"/>
      <c r="S9602"/>
      <c r="T9602"/>
      <c r="U9602"/>
      <c r="V9602"/>
      <c r="W9602"/>
      <c r="X9602"/>
      <c r="Y9602"/>
      <c r="Z9602"/>
      <c r="AA9602"/>
      <c r="AB9602"/>
      <c r="AC9602"/>
    </row>
    <row r="9603" spans="11:29" x14ac:dyDescent="0.45">
      <c r="K9603"/>
      <c r="S9603"/>
      <c r="T9603"/>
      <c r="U9603"/>
      <c r="V9603"/>
      <c r="W9603"/>
      <c r="X9603"/>
      <c r="Y9603"/>
      <c r="Z9603"/>
      <c r="AA9603"/>
      <c r="AB9603"/>
      <c r="AC9603"/>
    </row>
    <row r="9604" spans="11:29" x14ac:dyDescent="0.45">
      <c r="K9604"/>
      <c r="S9604"/>
      <c r="T9604"/>
      <c r="U9604"/>
      <c r="V9604"/>
      <c r="W9604"/>
      <c r="X9604"/>
      <c r="Y9604"/>
      <c r="Z9604"/>
      <c r="AA9604"/>
      <c r="AB9604"/>
      <c r="AC9604"/>
    </row>
    <row r="9605" spans="11:29" x14ac:dyDescent="0.45">
      <c r="K9605"/>
      <c r="S9605"/>
      <c r="T9605"/>
      <c r="U9605"/>
      <c r="V9605"/>
      <c r="W9605"/>
      <c r="X9605"/>
      <c r="Y9605"/>
      <c r="Z9605"/>
      <c r="AA9605"/>
      <c r="AB9605"/>
      <c r="AC9605"/>
    </row>
    <row r="9606" spans="11:29" x14ac:dyDescent="0.45">
      <c r="K9606"/>
      <c r="S9606"/>
      <c r="T9606"/>
      <c r="U9606"/>
      <c r="V9606"/>
      <c r="W9606"/>
      <c r="X9606"/>
      <c r="Y9606"/>
      <c r="Z9606"/>
      <c r="AA9606"/>
      <c r="AB9606"/>
      <c r="AC9606"/>
    </row>
    <row r="9607" spans="11:29" x14ac:dyDescent="0.45">
      <c r="K9607"/>
      <c r="S9607"/>
      <c r="T9607"/>
      <c r="U9607"/>
      <c r="V9607"/>
      <c r="W9607"/>
      <c r="X9607"/>
      <c r="Y9607"/>
      <c r="Z9607"/>
      <c r="AA9607"/>
      <c r="AB9607"/>
      <c r="AC9607"/>
    </row>
    <row r="9608" spans="11:29" x14ac:dyDescent="0.45">
      <c r="K9608"/>
      <c r="S9608"/>
      <c r="T9608"/>
      <c r="U9608"/>
      <c r="V9608"/>
      <c r="W9608"/>
      <c r="X9608"/>
      <c r="Y9608"/>
      <c r="Z9608"/>
      <c r="AA9608"/>
      <c r="AB9608"/>
      <c r="AC9608"/>
    </row>
    <row r="9609" spans="11:29" x14ac:dyDescent="0.45">
      <c r="K9609"/>
      <c r="S9609"/>
      <c r="T9609"/>
      <c r="U9609"/>
      <c r="V9609"/>
      <c r="W9609"/>
      <c r="X9609"/>
      <c r="Y9609"/>
      <c r="Z9609"/>
      <c r="AA9609"/>
      <c r="AB9609"/>
      <c r="AC9609"/>
    </row>
    <row r="9610" spans="11:29" x14ac:dyDescent="0.45">
      <c r="K9610"/>
      <c r="S9610"/>
      <c r="T9610"/>
      <c r="U9610"/>
      <c r="V9610"/>
      <c r="W9610"/>
      <c r="X9610"/>
      <c r="Y9610"/>
      <c r="Z9610"/>
      <c r="AA9610"/>
      <c r="AB9610"/>
      <c r="AC9610"/>
    </row>
    <row r="9611" spans="11:29" x14ac:dyDescent="0.45">
      <c r="K9611"/>
      <c r="S9611"/>
      <c r="T9611"/>
      <c r="U9611"/>
      <c r="V9611"/>
      <c r="W9611"/>
      <c r="X9611"/>
      <c r="Y9611"/>
      <c r="Z9611"/>
      <c r="AA9611"/>
      <c r="AB9611"/>
      <c r="AC9611"/>
    </row>
    <row r="9612" spans="11:29" x14ac:dyDescent="0.45">
      <c r="K9612"/>
      <c r="S9612"/>
      <c r="T9612"/>
      <c r="U9612"/>
      <c r="V9612"/>
      <c r="W9612"/>
      <c r="X9612"/>
      <c r="Y9612"/>
      <c r="Z9612"/>
      <c r="AA9612"/>
      <c r="AB9612"/>
      <c r="AC9612"/>
    </row>
    <row r="9613" spans="11:29" x14ac:dyDescent="0.45">
      <c r="K9613"/>
      <c r="S9613"/>
      <c r="T9613"/>
      <c r="U9613"/>
      <c r="V9613"/>
      <c r="W9613"/>
      <c r="X9613"/>
      <c r="Y9613"/>
      <c r="Z9613"/>
      <c r="AA9613"/>
      <c r="AB9613"/>
      <c r="AC9613"/>
    </row>
    <row r="9614" spans="11:29" x14ac:dyDescent="0.45">
      <c r="K9614"/>
      <c r="S9614"/>
      <c r="T9614"/>
      <c r="U9614"/>
      <c r="V9614"/>
      <c r="W9614"/>
      <c r="X9614"/>
      <c r="Y9614"/>
      <c r="Z9614"/>
      <c r="AA9614"/>
      <c r="AB9614"/>
      <c r="AC9614"/>
    </row>
    <row r="9615" spans="11:29" x14ac:dyDescent="0.45">
      <c r="K9615"/>
      <c r="S9615"/>
      <c r="T9615"/>
      <c r="U9615"/>
      <c r="V9615"/>
      <c r="W9615"/>
      <c r="X9615"/>
      <c r="Y9615"/>
      <c r="Z9615"/>
      <c r="AA9615"/>
      <c r="AB9615"/>
      <c r="AC9615"/>
    </row>
    <row r="9616" spans="11:29" x14ac:dyDescent="0.45">
      <c r="K9616"/>
      <c r="S9616"/>
      <c r="T9616"/>
      <c r="U9616"/>
      <c r="V9616"/>
      <c r="W9616"/>
      <c r="X9616"/>
      <c r="Y9616"/>
      <c r="Z9616"/>
      <c r="AA9616"/>
      <c r="AB9616"/>
      <c r="AC9616"/>
    </row>
    <row r="9617" spans="11:29" x14ac:dyDescent="0.45">
      <c r="K9617"/>
      <c r="S9617"/>
      <c r="T9617"/>
      <c r="U9617"/>
      <c r="V9617"/>
      <c r="W9617"/>
      <c r="X9617"/>
      <c r="Y9617"/>
      <c r="Z9617"/>
      <c r="AA9617"/>
      <c r="AB9617"/>
      <c r="AC9617"/>
    </row>
    <row r="9618" spans="11:29" x14ac:dyDescent="0.45">
      <c r="K9618"/>
      <c r="S9618"/>
      <c r="T9618"/>
      <c r="U9618"/>
      <c r="V9618"/>
      <c r="W9618"/>
      <c r="X9618"/>
      <c r="Y9618"/>
      <c r="Z9618"/>
      <c r="AA9618"/>
      <c r="AB9618"/>
      <c r="AC9618"/>
    </row>
    <row r="9619" spans="11:29" x14ac:dyDescent="0.45">
      <c r="K9619"/>
      <c r="S9619"/>
      <c r="T9619"/>
      <c r="U9619"/>
      <c r="V9619"/>
      <c r="W9619"/>
      <c r="X9619"/>
      <c r="Y9619"/>
      <c r="Z9619"/>
      <c r="AA9619"/>
      <c r="AB9619"/>
      <c r="AC9619"/>
    </row>
    <row r="9620" spans="11:29" x14ac:dyDescent="0.45">
      <c r="K9620"/>
      <c r="S9620"/>
      <c r="T9620"/>
      <c r="U9620"/>
      <c r="V9620"/>
      <c r="W9620"/>
      <c r="X9620"/>
      <c r="Y9620"/>
      <c r="Z9620"/>
      <c r="AA9620"/>
      <c r="AB9620"/>
      <c r="AC9620"/>
    </row>
    <row r="9621" spans="11:29" x14ac:dyDescent="0.45">
      <c r="K9621"/>
      <c r="S9621"/>
      <c r="T9621"/>
      <c r="U9621"/>
      <c r="V9621"/>
      <c r="W9621"/>
      <c r="X9621"/>
      <c r="Y9621"/>
      <c r="Z9621"/>
      <c r="AA9621"/>
      <c r="AB9621"/>
      <c r="AC9621"/>
    </row>
    <row r="9622" spans="11:29" x14ac:dyDescent="0.45">
      <c r="K9622"/>
      <c r="S9622"/>
      <c r="T9622"/>
      <c r="U9622"/>
      <c r="V9622"/>
      <c r="W9622"/>
      <c r="X9622"/>
      <c r="Y9622"/>
      <c r="Z9622"/>
      <c r="AA9622"/>
      <c r="AB9622"/>
      <c r="AC9622"/>
    </row>
    <row r="9623" spans="11:29" x14ac:dyDescent="0.45">
      <c r="K9623"/>
      <c r="S9623"/>
      <c r="T9623"/>
      <c r="U9623"/>
      <c r="V9623"/>
      <c r="W9623"/>
      <c r="X9623"/>
      <c r="Y9623"/>
      <c r="Z9623"/>
      <c r="AA9623"/>
      <c r="AB9623"/>
      <c r="AC9623"/>
    </row>
    <row r="9624" spans="11:29" x14ac:dyDescent="0.45">
      <c r="K9624"/>
      <c r="S9624"/>
      <c r="T9624"/>
      <c r="U9624"/>
      <c r="V9624"/>
      <c r="W9624"/>
      <c r="X9624"/>
      <c r="Y9624"/>
      <c r="Z9624"/>
      <c r="AA9624"/>
      <c r="AB9624"/>
      <c r="AC9624"/>
    </row>
    <row r="9625" spans="11:29" x14ac:dyDescent="0.45">
      <c r="K9625"/>
      <c r="S9625"/>
      <c r="T9625"/>
      <c r="U9625"/>
      <c r="V9625"/>
      <c r="W9625"/>
      <c r="X9625"/>
      <c r="Y9625"/>
      <c r="Z9625"/>
      <c r="AA9625"/>
      <c r="AB9625"/>
      <c r="AC9625"/>
    </row>
    <row r="9626" spans="11:29" x14ac:dyDescent="0.45">
      <c r="K9626"/>
      <c r="S9626"/>
      <c r="T9626"/>
      <c r="U9626"/>
      <c r="V9626"/>
      <c r="W9626"/>
      <c r="X9626"/>
      <c r="Y9626"/>
      <c r="Z9626"/>
      <c r="AA9626"/>
      <c r="AB9626"/>
      <c r="AC9626"/>
    </row>
    <row r="9627" spans="11:29" x14ac:dyDescent="0.45">
      <c r="K9627"/>
      <c r="S9627"/>
      <c r="T9627"/>
      <c r="U9627"/>
      <c r="V9627"/>
      <c r="W9627"/>
      <c r="X9627"/>
      <c r="Y9627"/>
      <c r="Z9627"/>
      <c r="AA9627"/>
      <c r="AB9627"/>
      <c r="AC9627"/>
    </row>
    <row r="9628" spans="11:29" x14ac:dyDescent="0.45">
      <c r="K9628"/>
      <c r="S9628"/>
      <c r="T9628"/>
      <c r="U9628"/>
      <c r="V9628"/>
      <c r="W9628"/>
      <c r="X9628"/>
      <c r="Y9628"/>
      <c r="Z9628"/>
      <c r="AA9628"/>
      <c r="AB9628"/>
      <c r="AC9628"/>
    </row>
    <row r="9629" spans="11:29" x14ac:dyDescent="0.45">
      <c r="K9629"/>
      <c r="S9629"/>
      <c r="T9629"/>
      <c r="U9629"/>
      <c r="V9629"/>
      <c r="W9629"/>
      <c r="X9629"/>
      <c r="Y9629"/>
      <c r="Z9629"/>
      <c r="AA9629"/>
      <c r="AB9629"/>
      <c r="AC9629"/>
    </row>
    <row r="9630" spans="11:29" x14ac:dyDescent="0.45">
      <c r="K9630"/>
      <c r="S9630"/>
      <c r="T9630"/>
      <c r="U9630"/>
      <c r="V9630"/>
      <c r="W9630"/>
      <c r="X9630"/>
      <c r="Y9630"/>
      <c r="Z9630"/>
      <c r="AA9630"/>
      <c r="AB9630"/>
      <c r="AC9630"/>
    </row>
    <row r="9631" spans="11:29" x14ac:dyDescent="0.45">
      <c r="K9631"/>
      <c r="S9631"/>
      <c r="T9631"/>
      <c r="U9631"/>
      <c r="V9631"/>
      <c r="W9631"/>
      <c r="X9631"/>
      <c r="Y9631"/>
      <c r="Z9631"/>
      <c r="AA9631"/>
      <c r="AB9631"/>
      <c r="AC9631"/>
    </row>
    <row r="9632" spans="11:29" x14ac:dyDescent="0.45">
      <c r="K9632"/>
      <c r="S9632"/>
      <c r="T9632"/>
      <c r="U9632"/>
      <c r="V9632"/>
      <c r="W9632"/>
      <c r="X9632"/>
      <c r="Y9632"/>
      <c r="Z9632"/>
      <c r="AA9632"/>
      <c r="AB9632"/>
      <c r="AC9632"/>
    </row>
    <row r="9633" spans="11:29" x14ac:dyDescent="0.45">
      <c r="K9633"/>
      <c r="S9633"/>
      <c r="T9633"/>
      <c r="U9633"/>
      <c r="V9633"/>
      <c r="W9633"/>
      <c r="X9633"/>
      <c r="Y9633"/>
      <c r="Z9633"/>
      <c r="AA9633"/>
      <c r="AB9633"/>
      <c r="AC9633"/>
    </row>
    <row r="9634" spans="11:29" x14ac:dyDescent="0.45">
      <c r="K9634"/>
      <c r="S9634"/>
      <c r="T9634"/>
      <c r="U9634"/>
      <c r="V9634"/>
      <c r="W9634"/>
      <c r="X9634"/>
      <c r="Y9634"/>
      <c r="Z9634"/>
      <c r="AA9634"/>
      <c r="AB9634"/>
      <c r="AC9634"/>
    </row>
    <row r="9635" spans="11:29" x14ac:dyDescent="0.45">
      <c r="K9635"/>
      <c r="S9635"/>
      <c r="T9635"/>
      <c r="U9635"/>
      <c r="V9635"/>
      <c r="W9635"/>
      <c r="X9635"/>
      <c r="Y9635"/>
      <c r="Z9635"/>
      <c r="AA9635"/>
      <c r="AB9635"/>
      <c r="AC9635"/>
    </row>
    <row r="9636" spans="11:29" x14ac:dyDescent="0.45">
      <c r="K9636"/>
      <c r="S9636"/>
      <c r="T9636"/>
      <c r="U9636"/>
      <c r="V9636"/>
      <c r="W9636"/>
      <c r="X9636"/>
      <c r="Y9636"/>
      <c r="Z9636"/>
      <c r="AA9636"/>
      <c r="AB9636"/>
      <c r="AC9636"/>
    </row>
    <row r="9637" spans="11:29" x14ac:dyDescent="0.45">
      <c r="K9637"/>
      <c r="S9637"/>
      <c r="T9637"/>
      <c r="U9637"/>
      <c r="V9637"/>
      <c r="W9637"/>
      <c r="X9637"/>
      <c r="Y9637"/>
      <c r="Z9637"/>
      <c r="AA9637"/>
      <c r="AB9637"/>
      <c r="AC9637"/>
    </row>
    <row r="9638" spans="11:29" x14ac:dyDescent="0.45">
      <c r="K9638"/>
      <c r="S9638"/>
      <c r="T9638"/>
      <c r="U9638"/>
      <c r="V9638"/>
      <c r="W9638"/>
      <c r="X9638"/>
      <c r="Y9638"/>
      <c r="Z9638"/>
      <c r="AA9638"/>
      <c r="AB9638"/>
      <c r="AC9638"/>
    </row>
    <row r="9639" spans="11:29" x14ac:dyDescent="0.45">
      <c r="K9639"/>
      <c r="S9639"/>
      <c r="T9639"/>
      <c r="U9639"/>
      <c r="V9639"/>
      <c r="W9639"/>
      <c r="X9639"/>
      <c r="Y9639"/>
      <c r="Z9639"/>
      <c r="AA9639"/>
      <c r="AB9639"/>
      <c r="AC9639"/>
    </row>
    <row r="9640" spans="11:29" x14ac:dyDescent="0.45">
      <c r="K9640"/>
      <c r="S9640"/>
      <c r="T9640"/>
      <c r="U9640"/>
      <c r="V9640"/>
      <c r="W9640"/>
      <c r="X9640"/>
      <c r="Y9640"/>
      <c r="Z9640"/>
      <c r="AA9640"/>
      <c r="AB9640"/>
      <c r="AC9640"/>
    </row>
    <row r="9641" spans="11:29" x14ac:dyDescent="0.45">
      <c r="K9641"/>
      <c r="S9641"/>
      <c r="T9641"/>
      <c r="U9641"/>
      <c r="V9641"/>
      <c r="W9641"/>
      <c r="X9641"/>
      <c r="Y9641"/>
      <c r="Z9641"/>
      <c r="AA9641"/>
      <c r="AB9641"/>
      <c r="AC9641"/>
    </row>
    <row r="9642" spans="11:29" x14ac:dyDescent="0.45">
      <c r="K9642"/>
      <c r="S9642"/>
      <c r="T9642"/>
      <c r="U9642"/>
      <c r="V9642"/>
      <c r="W9642"/>
      <c r="X9642"/>
      <c r="Y9642"/>
      <c r="Z9642"/>
      <c r="AA9642"/>
      <c r="AB9642"/>
      <c r="AC9642"/>
    </row>
    <row r="9643" spans="11:29" x14ac:dyDescent="0.45">
      <c r="K9643"/>
      <c r="S9643"/>
      <c r="T9643"/>
      <c r="U9643"/>
      <c r="V9643"/>
      <c r="W9643"/>
      <c r="X9643"/>
      <c r="Y9643"/>
      <c r="Z9643"/>
      <c r="AA9643"/>
      <c r="AB9643"/>
      <c r="AC9643"/>
    </row>
    <row r="9644" spans="11:29" x14ac:dyDescent="0.45">
      <c r="K9644"/>
      <c r="S9644"/>
      <c r="T9644"/>
      <c r="U9644"/>
      <c r="V9644"/>
      <c r="W9644"/>
      <c r="X9644"/>
      <c r="Y9644"/>
      <c r="Z9644"/>
      <c r="AA9644"/>
      <c r="AB9644"/>
      <c r="AC9644"/>
    </row>
    <row r="9645" spans="11:29" x14ac:dyDescent="0.45">
      <c r="K9645"/>
      <c r="S9645"/>
      <c r="T9645"/>
      <c r="U9645"/>
      <c r="V9645"/>
      <c r="W9645"/>
      <c r="X9645"/>
      <c r="Y9645"/>
      <c r="Z9645"/>
      <c r="AA9645"/>
      <c r="AB9645"/>
      <c r="AC9645"/>
    </row>
    <row r="9646" spans="11:29" x14ac:dyDescent="0.45">
      <c r="K9646"/>
      <c r="S9646"/>
      <c r="T9646"/>
      <c r="U9646"/>
      <c r="V9646"/>
      <c r="W9646"/>
      <c r="X9646"/>
      <c r="Y9646"/>
      <c r="Z9646"/>
      <c r="AA9646"/>
      <c r="AB9646"/>
      <c r="AC9646"/>
    </row>
    <row r="9647" spans="11:29" x14ac:dyDescent="0.45">
      <c r="K9647"/>
      <c r="S9647"/>
      <c r="T9647"/>
      <c r="U9647"/>
      <c r="V9647"/>
      <c r="W9647"/>
      <c r="X9647"/>
      <c r="Y9647"/>
      <c r="Z9647"/>
      <c r="AA9647"/>
      <c r="AB9647"/>
      <c r="AC9647"/>
    </row>
    <row r="9648" spans="11:29" x14ac:dyDescent="0.45">
      <c r="K9648"/>
      <c r="S9648"/>
      <c r="T9648"/>
      <c r="U9648"/>
      <c r="V9648"/>
      <c r="W9648"/>
      <c r="X9648"/>
      <c r="Y9648"/>
      <c r="Z9648"/>
      <c r="AA9648"/>
      <c r="AB9648"/>
      <c r="AC9648"/>
    </row>
    <row r="9649" spans="11:29" x14ac:dyDescent="0.45">
      <c r="K9649"/>
      <c r="S9649"/>
      <c r="T9649"/>
      <c r="U9649"/>
      <c r="V9649"/>
      <c r="W9649"/>
      <c r="X9649"/>
      <c r="Y9649"/>
      <c r="Z9649"/>
      <c r="AA9649"/>
      <c r="AB9649"/>
      <c r="AC9649"/>
    </row>
    <row r="9650" spans="11:29" x14ac:dyDescent="0.45">
      <c r="K9650"/>
      <c r="S9650"/>
      <c r="T9650"/>
      <c r="U9650"/>
      <c r="V9650"/>
      <c r="W9650"/>
      <c r="X9650"/>
      <c r="Y9650"/>
      <c r="Z9650"/>
      <c r="AA9650"/>
      <c r="AB9650"/>
      <c r="AC9650"/>
    </row>
    <row r="9651" spans="11:29" x14ac:dyDescent="0.45">
      <c r="K9651"/>
      <c r="S9651"/>
      <c r="T9651"/>
      <c r="U9651"/>
      <c r="V9651"/>
      <c r="W9651"/>
      <c r="X9651"/>
      <c r="Y9651"/>
      <c r="Z9651"/>
      <c r="AA9651"/>
      <c r="AB9651"/>
      <c r="AC9651"/>
    </row>
    <row r="9652" spans="11:29" x14ac:dyDescent="0.45">
      <c r="K9652"/>
      <c r="S9652"/>
      <c r="T9652"/>
      <c r="U9652"/>
      <c r="V9652"/>
      <c r="W9652"/>
      <c r="X9652"/>
      <c r="Y9652"/>
      <c r="Z9652"/>
      <c r="AA9652"/>
      <c r="AB9652"/>
      <c r="AC9652"/>
    </row>
    <row r="9653" spans="11:29" x14ac:dyDescent="0.45">
      <c r="K9653"/>
      <c r="S9653"/>
      <c r="T9653"/>
      <c r="U9653"/>
      <c r="V9653"/>
      <c r="W9653"/>
      <c r="X9653"/>
      <c r="Y9653"/>
      <c r="Z9653"/>
      <c r="AA9653"/>
      <c r="AB9653"/>
      <c r="AC9653"/>
    </row>
    <row r="9654" spans="11:29" x14ac:dyDescent="0.45">
      <c r="K9654"/>
      <c r="S9654"/>
      <c r="T9654"/>
      <c r="U9654"/>
      <c r="V9654"/>
      <c r="W9654"/>
      <c r="X9654"/>
      <c r="Y9654"/>
      <c r="Z9654"/>
      <c r="AA9654"/>
      <c r="AB9654"/>
      <c r="AC9654"/>
    </row>
    <row r="9655" spans="11:29" x14ac:dyDescent="0.45">
      <c r="K9655"/>
      <c r="S9655"/>
      <c r="T9655"/>
      <c r="U9655"/>
      <c r="V9655"/>
      <c r="W9655"/>
      <c r="X9655"/>
      <c r="Y9655"/>
      <c r="Z9655"/>
      <c r="AA9655"/>
      <c r="AB9655"/>
      <c r="AC9655"/>
    </row>
    <row r="9656" spans="11:29" x14ac:dyDescent="0.45">
      <c r="K9656"/>
      <c r="S9656"/>
      <c r="T9656"/>
      <c r="U9656"/>
      <c r="V9656"/>
      <c r="W9656"/>
      <c r="X9656"/>
      <c r="Y9656"/>
      <c r="Z9656"/>
      <c r="AA9656"/>
      <c r="AB9656"/>
      <c r="AC9656"/>
    </row>
    <row r="9657" spans="11:29" x14ac:dyDescent="0.45">
      <c r="K9657"/>
      <c r="S9657"/>
      <c r="T9657"/>
      <c r="U9657"/>
      <c r="V9657"/>
      <c r="W9657"/>
      <c r="X9657"/>
      <c r="Y9657"/>
      <c r="Z9657"/>
      <c r="AA9657"/>
      <c r="AB9657"/>
      <c r="AC9657"/>
    </row>
    <row r="9658" spans="11:29" x14ac:dyDescent="0.45">
      <c r="K9658"/>
      <c r="S9658"/>
      <c r="T9658"/>
      <c r="U9658"/>
      <c r="V9658"/>
      <c r="W9658"/>
      <c r="X9658"/>
      <c r="Y9658"/>
      <c r="Z9658"/>
      <c r="AA9658"/>
      <c r="AB9658"/>
      <c r="AC9658"/>
    </row>
    <row r="9659" spans="11:29" x14ac:dyDescent="0.45">
      <c r="K9659"/>
      <c r="S9659"/>
      <c r="T9659"/>
      <c r="U9659"/>
      <c r="V9659"/>
      <c r="W9659"/>
      <c r="X9659"/>
      <c r="Y9659"/>
      <c r="Z9659"/>
      <c r="AA9659"/>
      <c r="AB9659"/>
      <c r="AC9659"/>
    </row>
    <row r="9660" spans="11:29" x14ac:dyDescent="0.45">
      <c r="K9660"/>
      <c r="S9660"/>
      <c r="T9660"/>
      <c r="U9660"/>
      <c r="V9660"/>
      <c r="W9660"/>
      <c r="X9660"/>
      <c r="Y9660"/>
      <c r="Z9660"/>
      <c r="AA9660"/>
      <c r="AB9660"/>
      <c r="AC9660"/>
    </row>
    <row r="9661" spans="11:29" x14ac:dyDescent="0.45">
      <c r="K9661"/>
      <c r="S9661"/>
      <c r="T9661"/>
      <c r="U9661"/>
      <c r="V9661"/>
      <c r="W9661"/>
      <c r="X9661"/>
      <c r="Y9661"/>
      <c r="Z9661"/>
      <c r="AA9661"/>
      <c r="AB9661"/>
      <c r="AC9661"/>
    </row>
    <row r="9662" spans="11:29" x14ac:dyDescent="0.45">
      <c r="K9662"/>
      <c r="S9662"/>
      <c r="T9662"/>
      <c r="U9662"/>
      <c r="V9662"/>
      <c r="W9662"/>
      <c r="X9662"/>
      <c r="Y9662"/>
      <c r="Z9662"/>
      <c r="AA9662"/>
      <c r="AB9662"/>
      <c r="AC9662"/>
    </row>
    <row r="9663" spans="11:29" x14ac:dyDescent="0.45">
      <c r="K9663"/>
      <c r="S9663"/>
      <c r="T9663"/>
      <c r="U9663"/>
      <c r="V9663"/>
      <c r="W9663"/>
      <c r="X9663"/>
      <c r="Y9663"/>
      <c r="Z9663"/>
      <c r="AA9663"/>
      <c r="AB9663"/>
      <c r="AC9663"/>
    </row>
    <row r="9664" spans="11:29" x14ac:dyDescent="0.45">
      <c r="K9664"/>
      <c r="S9664"/>
      <c r="T9664"/>
      <c r="U9664"/>
      <c r="V9664"/>
      <c r="W9664"/>
      <c r="X9664"/>
      <c r="Y9664"/>
      <c r="Z9664"/>
      <c r="AA9664"/>
      <c r="AB9664"/>
      <c r="AC9664"/>
    </row>
    <row r="9665" spans="11:29" x14ac:dyDescent="0.45">
      <c r="K9665"/>
      <c r="S9665"/>
      <c r="T9665"/>
      <c r="U9665"/>
      <c r="V9665"/>
      <c r="W9665"/>
      <c r="X9665"/>
      <c r="Y9665"/>
      <c r="Z9665"/>
      <c r="AA9665"/>
      <c r="AB9665"/>
      <c r="AC9665"/>
    </row>
    <row r="9666" spans="11:29" x14ac:dyDescent="0.45">
      <c r="K9666"/>
      <c r="S9666"/>
      <c r="T9666"/>
      <c r="U9666"/>
      <c r="V9666"/>
      <c r="W9666"/>
      <c r="X9666"/>
      <c r="Y9666"/>
      <c r="Z9666"/>
      <c r="AA9666"/>
      <c r="AB9666"/>
      <c r="AC9666"/>
    </row>
    <row r="9667" spans="11:29" x14ac:dyDescent="0.45">
      <c r="K9667"/>
      <c r="S9667"/>
      <c r="T9667"/>
      <c r="U9667"/>
      <c r="V9667"/>
      <c r="W9667"/>
      <c r="X9667"/>
      <c r="Y9667"/>
      <c r="Z9667"/>
      <c r="AA9667"/>
      <c r="AB9667"/>
      <c r="AC9667"/>
    </row>
    <row r="9668" spans="11:29" x14ac:dyDescent="0.45">
      <c r="K9668"/>
      <c r="S9668"/>
      <c r="T9668"/>
      <c r="U9668"/>
      <c r="V9668"/>
      <c r="W9668"/>
      <c r="X9668"/>
      <c r="Y9668"/>
      <c r="Z9668"/>
      <c r="AA9668"/>
      <c r="AB9668"/>
      <c r="AC9668"/>
    </row>
    <row r="9669" spans="11:29" x14ac:dyDescent="0.45">
      <c r="K9669"/>
      <c r="S9669"/>
      <c r="T9669"/>
      <c r="U9669"/>
      <c r="V9669"/>
      <c r="W9669"/>
      <c r="X9669"/>
      <c r="Y9669"/>
      <c r="Z9669"/>
      <c r="AA9669"/>
      <c r="AB9669"/>
      <c r="AC9669"/>
    </row>
    <row r="9670" spans="11:29" x14ac:dyDescent="0.45">
      <c r="K9670"/>
      <c r="S9670"/>
      <c r="T9670"/>
      <c r="U9670"/>
      <c r="V9670"/>
      <c r="W9670"/>
      <c r="X9670"/>
      <c r="Y9670"/>
      <c r="Z9670"/>
      <c r="AA9670"/>
      <c r="AB9670"/>
      <c r="AC9670"/>
    </row>
    <row r="9671" spans="11:29" x14ac:dyDescent="0.45">
      <c r="K9671"/>
      <c r="S9671"/>
      <c r="T9671"/>
      <c r="U9671"/>
      <c r="V9671"/>
      <c r="W9671"/>
      <c r="X9671"/>
      <c r="Y9671"/>
      <c r="Z9671"/>
      <c r="AA9671"/>
      <c r="AB9671"/>
      <c r="AC9671"/>
    </row>
    <row r="9672" spans="11:29" x14ac:dyDescent="0.45">
      <c r="K9672"/>
      <c r="S9672"/>
      <c r="T9672"/>
      <c r="U9672"/>
      <c r="V9672"/>
      <c r="W9672"/>
      <c r="X9672"/>
      <c r="Y9672"/>
      <c r="Z9672"/>
      <c r="AA9672"/>
      <c r="AB9672"/>
      <c r="AC9672"/>
    </row>
    <row r="9673" spans="11:29" x14ac:dyDescent="0.45">
      <c r="K9673"/>
      <c r="S9673"/>
      <c r="T9673"/>
      <c r="U9673"/>
      <c r="V9673"/>
      <c r="W9673"/>
      <c r="X9673"/>
      <c r="Y9673"/>
      <c r="Z9673"/>
      <c r="AA9673"/>
      <c r="AB9673"/>
      <c r="AC9673"/>
    </row>
    <row r="9674" spans="11:29" x14ac:dyDescent="0.45">
      <c r="K9674"/>
      <c r="S9674"/>
      <c r="T9674"/>
      <c r="U9674"/>
      <c r="V9674"/>
      <c r="W9674"/>
      <c r="X9674"/>
      <c r="Y9674"/>
      <c r="Z9674"/>
      <c r="AA9674"/>
      <c r="AB9674"/>
      <c r="AC9674"/>
    </row>
    <row r="9675" spans="11:29" x14ac:dyDescent="0.45">
      <c r="K9675"/>
      <c r="S9675"/>
      <c r="T9675"/>
      <c r="U9675"/>
      <c r="V9675"/>
      <c r="W9675"/>
      <c r="X9675"/>
      <c r="Y9675"/>
      <c r="Z9675"/>
      <c r="AA9675"/>
      <c r="AB9675"/>
      <c r="AC9675"/>
    </row>
    <row r="9676" spans="11:29" x14ac:dyDescent="0.45">
      <c r="K9676"/>
      <c r="S9676"/>
      <c r="T9676"/>
      <c r="U9676"/>
      <c r="V9676"/>
      <c r="W9676"/>
      <c r="X9676"/>
      <c r="Y9676"/>
      <c r="Z9676"/>
      <c r="AA9676"/>
      <c r="AB9676"/>
      <c r="AC9676"/>
    </row>
    <row r="9677" spans="11:29" x14ac:dyDescent="0.45">
      <c r="K9677"/>
      <c r="S9677"/>
      <c r="T9677"/>
      <c r="U9677"/>
      <c r="V9677"/>
      <c r="W9677"/>
      <c r="X9677"/>
      <c r="Y9677"/>
      <c r="Z9677"/>
      <c r="AA9677"/>
      <c r="AB9677"/>
      <c r="AC9677"/>
    </row>
    <row r="9678" spans="11:29" x14ac:dyDescent="0.45">
      <c r="K9678"/>
      <c r="S9678"/>
      <c r="T9678"/>
      <c r="U9678"/>
      <c r="V9678"/>
      <c r="W9678"/>
      <c r="X9678"/>
      <c r="Y9678"/>
      <c r="Z9678"/>
      <c r="AA9678"/>
      <c r="AB9678"/>
      <c r="AC9678"/>
    </row>
    <row r="9679" spans="11:29" x14ac:dyDescent="0.45">
      <c r="K9679"/>
      <c r="S9679"/>
      <c r="T9679"/>
      <c r="U9679"/>
      <c r="V9679"/>
      <c r="W9679"/>
      <c r="X9679"/>
      <c r="Y9679"/>
      <c r="Z9679"/>
      <c r="AA9679"/>
      <c r="AB9679"/>
      <c r="AC9679"/>
    </row>
    <row r="9680" spans="11:29" x14ac:dyDescent="0.45">
      <c r="K9680"/>
      <c r="S9680"/>
      <c r="T9680"/>
      <c r="U9680"/>
      <c r="V9680"/>
      <c r="W9680"/>
      <c r="X9680"/>
      <c r="Y9680"/>
      <c r="Z9680"/>
      <c r="AA9680"/>
      <c r="AB9680"/>
      <c r="AC9680"/>
    </row>
    <row r="9681" spans="11:29" x14ac:dyDescent="0.45">
      <c r="K9681"/>
      <c r="S9681"/>
      <c r="T9681"/>
      <c r="U9681"/>
      <c r="V9681"/>
      <c r="W9681"/>
      <c r="X9681"/>
      <c r="Y9681"/>
      <c r="Z9681"/>
      <c r="AA9681"/>
      <c r="AB9681"/>
      <c r="AC9681"/>
    </row>
    <row r="9682" spans="11:29" x14ac:dyDescent="0.45">
      <c r="K9682"/>
      <c r="S9682"/>
      <c r="T9682"/>
      <c r="U9682"/>
      <c r="V9682"/>
      <c r="W9682"/>
      <c r="X9682"/>
      <c r="Y9682"/>
      <c r="Z9682"/>
      <c r="AA9682"/>
      <c r="AB9682"/>
      <c r="AC9682"/>
    </row>
    <row r="9683" spans="11:29" x14ac:dyDescent="0.45">
      <c r="K9683"/>
      <c r="S9683"/>
      <c r="T9683"/>
      <c r="U9683"/>
      <c r="V9683"/>
      <c r="W9683"/>
      <c r="X9683"/>
      <c r="Y9683"/>
      <c r="Z9683"/>
      <c r="AA9683"/>
      <c r="AB9683"/>
      <c r="AC9683"/>
    </row>
    <row r="9684" spans="11:29" x14ac:dyDescent="0.45">
      <c r="K9684"/>
      <c r="S9684"/>
      <c r="T9684"/>
      <c r="U9684"/>
      <c r="V9684"/>
      <c r="W9684"/>
      <c r="X9684"/>
      <c r="Y9684"/>
      <c r="Z9684"/>
      <c r="AA9684"/>
      <c r="AB9684"/>
      <c r="AC9684"/>
    </row>
    <row r="9685" spans="11:29" x14ac:dyDescent="0.45">
      <c r="K9685"/>
      <c r="S9685"/>
      <c r="T9685"/>
      <c r="U9685"/>
      <c r="V9685"/>
      <c r="W9685"/>
      <c r="X9685"/>
      <c r="Y9685"/>
      <c r="Z9685"/>
      <c r="AA9685"/>
      <c r="AB9685"/>
      <c r="AC9685"/>
    </row>
    <row r="9686" spans="11:29" x14ac:dyDescent="0.45">
      <c r="K9686"/>
      <c r="S9686"/>
      <c r="T9686"/>
      <c r="U9686"/>
      <c r="V9686"/>
      <c r="W9686"/>
      <c r="X9686"/>
      <c r="Y9686"/>
      <c r="Z9686"/>
      <c r="AA9686"/>
      <c r="AB9686"/>
      <c r="AC9686"/>
    </row>
    <row r="9687" spans="11:29" x14ac:dyDescent="0.45">
      <c r="K9687"/>
      <c r="S9687"/>
      <c r="T9687"/>
      <c r="U9687"/>
      <c r="V9687"/>
      <c r="W9687"/>
      <c r="X9687"/>
      <c r="Y9687"/>
      <c r="Z9687"/>
      <c r="AA9687"/>
      <c r="AB9687"/>
      <c r="AC9687"/>
    </row>
    <row r="9688" spans="11:29" x14ac:dyDescent="0.45">
      <c r="K9688"/>
      <c r="S9688"/>
      <c r="T9688"/>
      <c r="U9688"/>
      <c r="V9688"/>
      <c r="W9688"/>
      <c r="X9688"/>
      <c r="Y9688"/>
      <c r="Z9688"/>
      <c r="AA9688"/>
      <c r="AB9688"/>
      <c r="AC9688"/>
    </row>
    <row r="9689" spans="11:29" x14ac:dyDescent="0.45">
      <c r="K9689"/>
      <c r="S9689"/>
      <c r="T9689"/>
      <c r="U9689"/>
      <c r="V9689"/>
      <c r="W9689"/>
      <c r="X9689"/>
      <c r="Y9689"/>
      <c r="Z9689"/>
      <c r="AA9689"/>
      <c r="AB9689"/>
      <c r="AC9689"/>
    </row>
    <row r="9690" spans="11:29" x14ac:dyDescent="0.45">
      <c r="K9690"/>
      <c r="S9690"/>
      <c r="T9690"/>
      <c r="U9690"/>
      <c r="V9690"/>
      <c r="W9690"/>
      <c r="X9690"/>
      <c r="Y9690"/>
      <c r="Z9690"/>
      <c r="AA9690"/>
      <c r="AB9690"/>
      <c r="AC9690"/>
    </row>
    <row r="9691" spans="11:29" x14ac:dyDescent="0.45">
      <c r="K9691"/>
      <c r="S9691"/>
      <c r="T9691"/>
      <c r="U9691"/>
      <c r="V9691"/>
      <c r="W9691"/>
      <c r="X9691"/>
      <c r="Y9691"/>
      <c r="Z9691"/>
      <c r="AA9691"/>
      <c r="AB9691"/>
      <c r="AC9691"/>
    </row>
    <row r="9692" spans="11:29" x14ac:dyDescent="0.45">
      <c r="K9692"/>
      <c r="S9692"/>
      <c r="T9692"/>
      <c r="U9692"/>
      <c r="V9692"/>
      <c r="W9692"/>
      <c r="X9692"/>
      <c r="Y9692"/>
      <c r="Z9692"/>
      <c r="AA9692"/>
      <c r="AB9692"/>
      <c r="AC9692"/>
    </row>
    <row r="9693" spans="11:29" x14ac:dyDescent="0.45">
      <c r="K9693"/>
      <c r="S9693"/>
      <c r="T9693"/>
      <c r="U9693"/>
      <c r="V9693"/>
      <c r="W9693"/>
      <c r="X9693"/>
      <c r="Y9693"/>
      <c r="Z9693"/>
      <c r="AA9693"/>
      <c r="AB9693"/>
      <c r="AC9693"/>
    </row>
    <row r="9694" spans="11:29" x14ac:dyDescent="0.45">
      <c r="K9694"/>
      <c r="S9694"/>
      <c r="T9694"/>
      <c r="U9694"/>
      <c r="V9694"/>
      <c r="W9694"/>
      <c r="X9694"/>
      <c r="Y9694"/>
      <c r="Z9694"/>
      <c r="AA9694"/>
      <c r="AB9694"/>
      <c r="AC9694"/>
    </row>
    <row r="9695" spans="11:29" x14ac:dyDescent="0.45">
      <c r="K9695"/>
      <c r="S9695"/>
      <c r="T9695"/>
      <c r="U9695"/>
      <c r="V9695"/>
      <c r="W9695"/>
      <c r="X9695"/>
      <c r="Y9695"/>
      <c r="Z9695"/>
      <c r="AA9695"/>
      <c r="AB9695"/>
      <c r="AC9695"/>
    </row>
    <row r="9696" spans="11:29" x14ac:dyDescent="0.45">
      <c r="K9696"/>
      <c r="S9696"/>
      <c r="T9696"/>
      <c r="U9696"/>
      <c r="V9696"/>
      <c r="W9696"/>
      <c r="X9696"/>
      <c r="Y9696"/>
      <c r="Z9696"/>
      <c r="AA9696"/>
      <c r="AB9696"/>
      <c r="AC9696"/>
    </row>
    <row r="9697" spans="11:29" x14ac:dyDescent="0.45">
      <c r="K9697"/>
      <c r="S9697"/>
      <c r="T9697"/>
      <c r="U9697"/>
      <c r="V9697"/>
      <c r="W9697"/>
      <c r="X9697"/>
      <c r="Y9697"/>
      <c r="Z9697"/>
      <c r="AA9697"/>
      <c r="AB9697"/>
      <c r="AC9697"/>
    </row>
    <row r="9698" spans="11:29" x14ac:dyDescent="0.45">
      <c r="K9698"/>
      <c r="S9698"/>
      <c r="T9698"/>
      <c r="U9698"/>
      <c r="V9698"/>
      <c r="W9698"/>
      <c r="X9698"/>
      <c r="Y9698"/>
      <c r="Z9698"/>
      <c r="AA9698"/>
      <c r="AB9698"/>
      <c r="AC9698"/>
    </row>
    <row r="9699" spans="11:29" x14ac:dyDescent="0.45">
      <c r="K9699"/>
      <c r="S9699"/>
      <c r="T9699"/>
      <c r="U9699"/>
      <c r="V9699"/>
      <c r="W9699"/>
      <c r="X9699"/>
      <c r="Y9699"/>
      <c r="Z9699"/>
      <c r="AA9699"/>
      <c r="AB9699"/>
      <c r="AC9699"/>
    </row>
    <row r="9700" spans="11:29" x14ac:dyDescent="0.45">
      <c r="K9700"/>
      <c r="S9700"/>
      <c r="T9700"/>
      <c r="U9700"/>
      <c r="V9700"/>
      <c r="W9700"/>
      <c r="X9700"/>
      <c r="Y9700"/>
      <c r="Z9700"/>
      <c r="AA9700"/>
      <c r="AB9700"/>
      <c r="AC9700"/>
    </row>
    <row r="9701" spans="11:29" x14ac:dyDescent="0.45">
      <c r="K9701"/>
      <c r="S9701"/>
      <c r="T9701"/>
      <c r="U9701"/>
      <c r="V9701"/>
      <c r="W9701"/>
      <c r="X9701"/>
      <c r="Y9701"/>
      <c r="Z9701"/>
      <c r="AA9701"/>
      <c r="AB9701"/>
      <c r="AC9701"/>
    </row>
    <row r="9702" spans="11:29" x14ac:dyDescent="0.45">
      <c r="K9702"/>
      <c r="S9702"/>
      <c r="T9702"/>
      <c r="U9702"/>
      <c r="V9702"/>
      <c r="W9702"/>
      <c r="X9702"/>
      <c r="Y9702"/>
      <c r="Z9702"/>
      <c r="AA9702"/>
      <c r="AB9702"/>
      <c r="AC9702"/>
    </row>
    <row r="9703" spans="11:29" x14ac:dyDescent="0.45">
      <c r="K9703"/>
      <c r="S9703"/>
      <c r="T9703"/>
      <c r="U9703"/>
      <c r="V9703"/>
      <c r="W9703"/>
      <c r="X9703"/>
      <c r="Y9703"/>
      <c r="Z9703"/>
      <c r="AA9703"/>
      <c r="AB9703"/>
      <c r="AC9703"/>
    </row>
    <row r="9704" spans="11:29" x14ac:dyDescent="0.45">
      <c r="K9704"/>
      <c r="S9704"/>
      <c r="T9704"/>
      <c r="U9704"/>
      <c r="V9704"/>
      <c r="W9704"/>
      <c r="X9704"/>
      <c r="Y9704"/>
      <c r="Z9704"/>
      <c r="AA9704"/>
      <c r="AB9704"/>
      <c r="AC9704"/>
    </row>
    <row r="9705" spans="11:29" x14ac:dyDescent="0.45">
      <c r="K9705"/>
      <c r="S9705"/>
      <c r="T9705"/>
      <c r="U9705"/>
      <c r="V9705"/>
      <c r="W9705"/>
      <c r="X9705"/>
      <c r="Y9705"/>
      <c r="Z9705"/>
      <c r="AA9705"/>
      <c r="AB9705"/>
      <c r="AC9705"/>
    </row>
    <row r="9706" spans="11:29" x14ac:dyDescent="0.45">
      <c r="K9706"/>
      <c r="S9706"/>
      <c r="T9706"/>
      <c r="U9706"/>
      <c r="V9706"/>
      <c r="W9706"/>
      <c r="X9706"/>
      <c r="Y9706"/>
      <c r="Z9706"/>
      <c r="AA9706"/>
      <c r="AB9706"/>
      <c r="AC9706"/>
    </row>
    <row r="9707" spans="11:29" x14ac:dyDescent="0.45">
      <c r="K9707"/>
      <c r="S9707"/>
      <c r="T9707"/>
      <c r="U9707"/>
      <c r="V9707"/>
      <c r="W9707"/>
      <c r="X9707"/>
      <c r="Y9707"/>
      <c r="Z9707"/>
      <c r="AA9707"/>
      <c r="AB9707"/>
      <c r="AC9707"/>
    </row>
    <row r="9708" spans="11:29" x14ac:dyDescent="0.45">
      <c r="K9708"/>
      <c r="S9708"/>
      <c r="T9708"/>
      <c r="U9708"/>
      <c r="V9708"/>
      <c r="W9708"/>
      <c r="X9708"/>
      <c r="Y9708"/>
      <c r="Z9708"/>
      <c r="AA9708"/>
      <c r="AB9708"/>
      <c r="AC9708"/>
    </row>
    <row r="9709" spans="11:29" x14ac:dyDescent="0.45">
      <c r="K9709"/>
      <c r="S9709"/>
      <c r="T9709"/>
      <c r="U9709"/>
      <c r="V9709"/>
      <c r="W9709"/>
      <c r="X9709"/>
      <c r="Y9709"/>
      <c r="Z9709"/>
      <c r="AA9709"/>
      <c r="AB9709"/>
      <c r="AC9709"/>
    </row>
    <row r="9710" spans="11:29" x14ac:dyDescent="0.45">
      <c r="K9710"/>
      <c r="S9710"/>
      <c r="T9710"/>
      <c r="U9710"/>
      <c r="V9710"/>
      <c r="W9710"/>
      <c r="X9710"/>
      <c r="Y9710"/>
      <c r="Z9710"/>
      <c r="AA9710"/>
      <c r="AB9710"/>
      <c r="AC9710"/>
    </row>
    <row r="9711" spans="11:29" x14ac:dyDescent="0.45">
      <c r="K9711"/>
      <c r="S9711"/>
      <c r="T9711"/>
      <c r="U9711"/>
      <c r="V9711"/>
      <c r="W9711"/>
      <c r="X9711"/>
      <c r="Y9711"/>
      <c r="Z9711"/>
      <c r="AA9711"/>
      <c r="AB9711"/>
      <c r="AC9711"/>
    </row>
    <row r="9712" spans="11:29" x14ac:dyDescent="0.45">
      <c r="K9712"/>
      <c r="S9712"/>
      <c r="T9712"/>
      <c r="U9712"/>
      <c r="V9712"/>
      <c r="W9712"/>
      <c r="X9712"/>
      <c r="Y9712"/>
      <c r="Z9712"/>
      <c r="AA9712"/>
      <c r="AB9712"/>
      <c r="AC9712"/>
    </row>
    <row r="9713" spans="11:29" x14ac:dyDescent="0.45">
      <c r="K9713"/>
      <c r="S9713"/>
      <c r="T9713"/>
      <c r="U9713"/>
      <c r="V9713"/>
      <c r="W9713"/>
      <c r="X9713"/>
      <c r="Y9713"/>
      <c r="Z9713"/>
      <c r="AA9713"/>
      <c r="AB9713"/>
      <c r="AC9713"/>
    </row>
    <row r="9714" spans="11:29" x14ac:dyDescent="0.45">
      <c r="K9714"/>
      <c r="S9714"/>
      <c r="T9714"/>
      <c r="U9714"/>
      <c r="V9714"/>
      <c r="W9714"/>
      <c r="X9714"/>
      <c r="Y9714"/>
      <c r="Z9714"/>
      <c r="AA9714"/>
      <c r="AB9714"/>
      <c r="AC9714"/>
    </row>
    <row r="9715" spans="11:29" x14ac:dyDescent="0.45">
      <c r="K9715"/>
      <c r="S9715"/>
      <c r="T9715"/>
      <c r="U9715"/>
      <c r="V9715"/>
      <c r="W9715"/>
      <c r="X9715"/>
      <c r="Y9715"/>
      <c r="Z9715"/>
      <c r="AA9715"/>
      <c r="AB9715"/>
      <c r="AC9715"/>
    </row>
    <row r="9716" spans="11:29" x14ac:dyDescent="0.45">
      <c r="K9716"/>
      <c r="S9716"/>
      <c r="T9716"/>
      <c r="U9716"/>
      <c r="V9716"/>
      <c r="W9716"/>
      <c r="X9716"/>
      <c r="Y9716"/>
      <c r="Z9716"/>
      <c r="AA9716"/>
      <c r="AB9716"/>
      <c r="AC9716"/>
    </row>
    <row r="9717" spans="11:29" x14ac:dyDescent="0.45">
      <c r="K9717"/>
      <c r="S9717"/>
      <c r="T9717"/>
      <c r="U9717"/>
      <c r="V9717"/>
      <c r="W9717"/>
      <c r="X9717"/>
      <c r="Y9717"/>
      <c r="Z9717"/>
      <c r="AA9717"/>
      <c r="AB9717"/>
      <c r="AC9717"/>
    </row>
    <row r="9718" spans="11:29" x14ac:dyDescent="0.45">
      <c r="K9718"/>
      <c r="S9718"/>
      <c r="T9718"/>
      <c r="U9718"/>
      <c r="V9718"/>
      <c r="W9718"/>
      <c r="X9718"/>
      <c r="Y9718"/>
      <c r="Z9718"/>
      <c r="AA9718"/>
      <c r="AB9718"/>
      <c r="AC9718"/>
    </row>
    <row r="9719" spans="11:29" x14ac:dyDescent="0.45">
      <c r="K9719"/>
      <c r="S9719"/>
      <c r="T9719"/>
      <c r="U9719"/>
      <c r="V9719"/>
      <c r="W9719"/>
      <c r="X9719"/>
      <c r="Y9719"/>
      <c r="Z9719"/>
      <c r="AA9719"/>
      <c r="AB9719"/>
      <c r="AC9719"/>
    </row>
    <row r="9720" spans="11:29" x14ac:dyDescent="0.45">
      <c r="K9720"/>
      <c r="S9720"/>
      <c r="T9720"/>
      <c r="U9720"/>
      <c r="V9720"/>
      <c r="W9720"/>
      <c r="X9720"/>
      <c r="Y9720"/>
      <c r="Z9720"/>
      <c r="AA9720"/>
      <c r="AB9720"/>
      <c r="AC9720"/>
    </row>
    <row r="9721" spans="11:29" x14ac:dyDescent="0.45">
      <c r="K9721"/>
      <c r="S9721"/>
      <c r="T9721"/>
      <c r="U9721"/>
      <c r="V9721"/>
      <c r="W9721"/>
      <c r="X9721"/>
      <c r="Y9721"/>
      <c r="Z9721"/>
      <c r="AA9721"/>
      <c r="AB9721"/>
      <c r="AC9721"/>
    </row>
    <row r="9722" spans="11:29" x14ac:dyDescent="0.45">
      <c r="K9722"/>
      <c r="S9722"/>
      <c r="T9722"/>
      <c r="U9722"/>
      <c r="V9722"/>
      <c r="W9722"/>
      <c r="X9722"/>
      <c r="Y9722"/>
      <c r="Z9722"/>
      <c r="AA9722"/>
      <c r="AB9722"/>
      <c r="AC9722"/>
    </row>
    <row r="9723" spans="11:29" x14ac:dyDescent="0.45">
      <c r="K9723"/>
      <c r="S9723"/>
      <c r="T9723"/>
      <c r="U9723"/>
      <c r="V9723"/>
      <c r="W9723"/>
      <c r="X9723"/>
      <c r="Y9723"/>
      <c r="Z9723"/>
      <c r="AA9723"/>
      <c r="AB9723"/>
      <c r="AC9723"/>
    </row>
    <row r="9724" spans="11:29" x14ac:dyDescent="0.45">
      <c r="K9724"/>
      <c r="S9724"/>
      <c r="T9724"/>
      <c r="U9724"/>
      <c r="V9724"/>
      <c r="W9724"/>
      <c r="X9724"/>
      <c r="Y9724"/>
      <c r="Z9724"/>
      <c r="AA9724"/>
      <c r="AB9724"/>
      <c r="AC9724"/>
    </row>
    <row r="9725" spans="11:29" x14ac:dyDescent="0.45">
      <c r="K9725"/>
      <c r="S9725"/>
      <c r="T9725"/>
      <c r="U9725"/>
      <c r="V9725"/>
      <c r="W9725"/>
      <c r="X9725"/>
      <c r="Y9725"/>
      <c r="Z9725"/>
      <c r="AA9725"/>
      <c r="AB9725"/>
      <c r="AC9725"/>
    </row>
    <row r="9726" spans="11:29" x14ac:dyDescent="0.45">
      <c r="K9726"/>
      <c r="S9726"/>
      <c r="T9726"/>
      <c r="U9726"/>
      <c r="V9726"/>
      <c r="W9726"/>
      <c r="X9726"/>
      <c r="Y9726"/>
      <c r="Z9726"/>
      <c r="AA9726"/>
      <c r="AB9726"/>
      <c r="AC9726"/>
    </row>
    <row r="9727" spans="11:29" x14ac:dyDescent="0.45">
      <c r="K9727"/>
      <c r="S9727"/>
      <c r="T9727"/>
      <c r="U9727"/>
      <c r="V9727"/>
      <c r="W9727"/>
      <c r="X9727"/>
      <c r="Y9727"/>
      <c r="Z9727"/>
      <c r="AA9727"/>
      <c r="AB9727"/>
      <c r="AC9727"/>
    </row>
    <row r="9728" spans="11:29" x14ac:dyDescent="0.45">
      <c r="K9728"/>
      <c r="S9728"/>
      <c r="T9728"/>
      <c r="U9728"/>
      <c r="V9728"/>
      <c r="W9728"/>
      <c r="X9728"/>
      <c r="Y9728"/>
      <c r="Z9728"/>
      <c r="AA9728"/>
      <c r="AB9728"/>
      <c r="AC9728"/>
    </row>
    <row r="9729" spans="11:29" x14ac:dyDescent="0.45">
      <c r="K9729"/>
      <c r="S9729"/>
      <c r="T9729"/>
      <c r="U9729"/>
      <c r="V9729"/>
      <c r="W9729"/>
      <c r="X9729"/>
      <c r="Y9729"/>
      <c r="Z9729"/>
      <c r="AA9729"/>
      <c r="AB9729"/>
      <c r="AC9729"/>
    </row>
    <row r="9730" spans="11:29" x14ac:dyDescent="0.45">
      <c r="K9730"/>
      <c r="S9730"/>
      <c r="T9730"/>
      <c r="U9730"/>
      <c r="V9730"/>
      <c r="W9730"/>
      <c r="X9730"/>
      <c r="Y9730"/>
      <c r="Z9730"/>
      <c r="AA9730"/>
      <c r="AB9730"/>
      <c r="AC9730"/>
    </row>
    <row r="9731" spans="11:29" x14ac:dyDescent="0.45">
      <c r="K9731"/>
      <c r="S9731"/>
      <c r="T9731"/>
      <c r="U9731"/>
      <c r="V9731"/>
      <c r="W9731"/>
      <c r="X9731"/>
      <c r="Y9731"/>
      <c r="Z9731"/>
      <c r="AA9731"/>
      <c r="AB9731"/>
      <c r="AC9731"/>
    </row>
    <row r="9732" spans="11:29" x14ac:dyDescent="0.45">
      <c r="K9732"/>
      <c r="S9732"/>
      <c r="T9732"/>
      <c r="U9732"/>
      <c r="V9732"/>
      <c r="W9732"/>
      <c r="X9732"/>
      <c r="Y9732"/>
      <c r="Z9732"/>
      <c r="AA9732"/>
      <c r="AB9732"/>
      <c r="AC9732"/>
    </row>
    <row r="9733" spans="11:29" x14ac:dyDescent="0.45">
      <c r="K9733"/>
      <c r="S9733"/>
      <c r="T9733"/>
      <c r="U9733"/>
      <c r="V9733"/>
      <c r="W9733"/>
      <c r="X9733"/>
      <c r="Y9733"/>
      <c r="Z9733"/>
      <c r="AA9733"/>
      <c r="AB9733"/>
      <c r="AC9733"/>
    </row>
    <row r="9734" spans="11:29" x14ac:dyDescent="0.45">
      <c r="K9734"/>
      <c r="S9734"/>
      <c r="T9734"/>
      <c r="U9734"/>
      <c r="V9734"/>
      <c r="W9734"/>
      <c r="X9734"/>
      <c r="Y9734"/>
      <c r="Z9734"/>
      <c r="AA9734"/>
      <c r="AB9734"/>
      <c r="AC9734"/>
    </row>
    <row r="9735" spans="11:29" x14ac:dyDescent="0.45">
      <c r="K9735"/>
      <c r="S9735"/>
      <c r="T9735"/>
      <c r="U9735"/>
      <c r="V9735"/>
      <c r="W9735"/>
      <c r="X9735"/>
      <c r="Y9735"/>
      <c r="Z9735"/>
      <c r="AA9735"/>
      <c r="AB9735"/>
      <c r="AC9735"/>
    </row>
    <row r="9736" spans="11:29" x14ac:dyDescent="0.45">
      <c r="K9736"/>
      <c r="S9736"/>
      <c r="T9736"/>
      <c r="U9736"/>
      <c r="V9736"/>
      <c r="W9736"/>
      <c r="X9736"/>
      <c r="Y9736"/>
      <c r="Z9736"/>
      <c r="AA9736"/>
      <c r="AB9736"/>
      <c r="AC9736"/>
    </row>
    <row r="9737" spans="11:29" x14ac:dyDescent="0.45">
      <c r="K9737"/>
      <c r="S9737"/>
      <c r="T9737"/>
      <c r="U9737"/>
      <c r="V9737"/>
      <c r="W9737"/>
      <c r="X9737"/>
      <c r="Y9737"/>
      <c r="Z9737"/>
      <c r="AA9737"/>
      <c r="AB9737"/>
      <c r="AC9737"/>
    </row>
    <row r="9738" spans="11:29" x14ac:dyDescent="0.45">
      <c r="K9738"/>
      <c r="S9738"/>
      <c r="T9738"/>
      <c r="U9738"/>
      <c r="V9738"/>
      <c r="W9738"/>
      <c r="X9738"/>
      <c r="Y9738"/>
      <c r="Z9738"/>
      <c r="AA9738"/>
      <c r="AB9738"/>
      <c r="AC9738"/>
    </row>
    <row r="9739" spans="11:29" x14ac:dyDescent="0.45">
      <c r="K9739"/>
      <c r="S9739"/>
      <c r="T9739"/>
      <c r="U9739"/>
      <c r="V9739"/>
      <c r="W9739"/>
      <c r="X9739"/>
      <c r="Y9739"/>
      <c r="Z9739"/>
      <c r="AA9739"/>
      <c r="AB9739"/>
      <c r="AC9739"/>
    </row>
    <row r="9740" spans="11:29" x14ac:dyDescent="0.45">
      <c r="K9740"/>
      <c r="S9740"/>
      <c r="T9740"/>
      <c r="U9740"/>
      <c r="V9740"/>
      <c r="W9740"/>
      <c r="X9740"/>
      <c r="Y9740"/>
      <c r="Z9740"/>
      <c r="AA9740"/>
      <c r="AB9740"/>
      <c r="AC9740"/>
    </row>
    <row r="9741" spans="11:29" x14ac:dyDescent="0.45">
      <c r="K9741"/>
      <c r="S9741"/>
      <c r="T9741"/>
      <c r="U9741"/>
      <c r="V9741"/>
      <c r="W9741"/>
      <c r="X9741"/>
      <c r="Y9741"/>
      <c r="Z9741"/>
      <c r="AA9741"/>
      <c r="AB9741"/>
      <c r="AC9741"/>
    </row>
    <row r="9742" spans="11:29" x14ac:dyDescent="0.45">
      <c r="K9742"/>
      <c r="S9742"/>
      <c r="T9742"/>
      <c r="U9742"/>
      <c r="V9742"/>
      <c r="W9742"/>
      <c r="X9742"/>
      <c r="Y9742"/>
      <c r="Z9742"/>
      <c r="AA9742"/>
      <c r="AB9742"/>
      <c r="AC9742"/>
    </row>
    <row r="9743" spans="11:29" x14ac:dyDescent="0.45">
      <c r="K9743"/>
      <c r="S9743"/>
      <c r="T9743"/>
      <c r="U9743"/>
      <c r="V9743"/>
      <c r="W9743"/>
      <c r="X9743"/>
      <c r="Y9743"/>
      <c r="Z9743"/>
      <c r="AA9743"/>
      <c r="AB9743"/>
      <c r="AC9743"/>
    </row>
    <row r="9744" spans="11:29" x14ac:dyDescent="0.45">
      <c r="K9744"/>
      <c r="S9744"/>
      <c r="T9744"/>
      <c r="U9744"/>
      <c r="V9744"/>
      <c r="W9744"/>
      <c r="X9744"/>
      <c r="Y9744"/>
      <c r="Z9744"/>
      <c r="AA9744"/>
      <c r="AB9744"/>
      <c r="AC9744"/>
    </row>
    <row r="9745" spans="11:29" x14ac:dyDescent="0.45">
      <c r="K9745"/>
      <c r="S9745"/>
      <c r="T9745"/>
      <c r="U9745"/>
      <c r="V9745"/>
      <c r="W9745"/>
      <c r="X9745"/>
      <c r="Y9745"/>
      <c r="Z9745"/>
      <c r="AA9745"/>
      <c r="AB9745"/>
      <c r="AC9745"/>
    </row>
    <row r="9746" spans="11:29" x14ac:dyDescent="0.45">
      <c r="K9746"/>
      <c r="S9746"/>
      <c r="T9746"/>
      <c r="U9746"/>
      <c r="V9746"/>
      <c r="W9746"/>
      <c r="X9746"/>
      <c r="Y9746"/>
      <c r="Z9746"/>
      <c r="AA9746"/>
      <c r="AB9746"/>
      <c r="AC9746"/>
    </row>
    <row r="9747" spans="11:29" x14ac:dyDescent="0.45">
      <c r="K9747"/>
      <c r="S9747"/>
      <c r="T9747"/>
      <c r="U9747"/>
      <c r="V9747"/>
      <c r="W9747"/>
      <c r="X9747"/>
      <c r="Y9747"/>
      <c r="Z9747"/>
      <c r="AA9747"/>
      <c r="AB9747"/>
      <c r="AC9747"/>
    </row>
    <row r="9748" spans="11:29" x14ac:dyDescent="0.45">
      <c r="K9748"/>
      <c r="S9748"/>
      <c r="T9748"/>
      <c r="U9748"/>
      <c r="V9748"/>
      <c r="W9748"/>
      <c r="X9748"/>
      <c r="Y9748"/>
      <c r="Z9748"/>
      <c r="AA9748"/>
      <c r="AB9748"/>
      <c r="AC9748"/>
    </row>
    <row r="9749" spans="11:29" x14ac:dyDescent="0.45">
      <c r="K9749"/>
      <c r="S9749"/>
      <c r="T9749"/>
      <c r="U9749"/>
      <c r="V9749"/>
      <c r="W9749"/>
      <c r="X9749"/>
      <c r="Y9749"/>
      <c r="Z9749"/>
      <c r="AA9749"/>
      <c r="AB9749"/>
      <c r="AC9749"/>
    </row>
    <row r="9750" spans="11:29" x14ac:dyDescent="0.45">
      <c r="K9750"/>
      <c r="S9750"/>
      <c r="T9750"/>
      <c r="U9750"/>
      <c r="V9750"/>
      <c r="W9750"/>
      <c r="X9750"/>
      <c r="Y9750"/>
      <c r="Z9750"/>
      <c r="AA9750"/>
      <c r="AB9750"/>
      <c r="AC9750"/>
    </row>
    <row r="9751" spans="11:29" x14ac:dyDescent="0.45">
      <c r="K9751"/>
      <c r="S9751"/>
      <c r="T9751"/>
      <c r="U9751"/>
      <c r="V9751"/>
      <c r="W9751"/>
      <c r="X9751"/>
      <c r="Y9751"/>
      <c r="Z9751"/>
      <c r="AA9751"/>
      <c r="AB9751"/>
      <c r="AC9751"/>
    </row>
    <row r="9752" spans="11:29" x14ac:dyDescent="0.45">
      <c r="K9752"/>
      <c r="S9752"/>
      <c r="T9752"/>
      <c r="U9752"/>
      <c r="V9752"/>
      <c r="W9752"/>
      <c r="X9752"/>
      <c r="Y9752"/>
      <c r="Z9752"/>
      <c r="AA9752"/>
      <c r="AB9752"/>
      <c r="AC9752"/>
    </row>
    <row r="9753" spans="11:29" x14ac:dyDescent="0.45">
      <c r="K9753"/>
      <c r="S9753"/>
      <c r="T9753"/>
      <c r="U9753"/>
      <c r="V9753"/>
      <c r="W9753"/>
      <c r="X9753"/>
      <c r="Y9753"/>
      <c r="Z9753"/>
      <c r="AA9753"/>
      <c r="AB9753"/>
      <c r="AC9753"/>
    </row>
    <row r="9754" spans="11:29" x14ac:dyDescent="0.45">
      <c r="K9754"/>
      <c r="S9754"/>
      <c r="T9754"/>
      <c r="U9754"/>
      <c r="V9754"/>
      <c r="W9754"/>
      <c r="X9754"/>
      <c r="Y9754"/>
      <c r="Z9754"/>
      <c r="AA9754"/>
      <c r="AB9754"/>
      <c r="AC9754"/>
    </row>
    <row r="9755" spans="11:29" x14ac:dyDescent="0.45">
      <c r="K9755"/>
      <c r="S9755"/>
      <c r="T9755"/>
      <c r="U9755"/>
      <c r="V9755"/>
      <c r="W9755"/>
      <c r="X9755"/>
      <c r="Y9755"/>
      <c r="Z9755"/>
      <c r="AA9755"/>
      <c r="AB9755"/>
      <c r="AC9755"/>
    </row>
    <row r="9756" spans="11:29" x14ac:dyDescent="0.45">
      <c r="K9756"/>
      <c r="S9756"/>
      <c r="T9756"/>
      <c r="U9756"/>
      <c r="V9756"/>
      <c r="W9756"/>
      <c r="X9756"/>
      <c r="Y9756"/>
      <c r="Z9756"/>
      <c r="AA9756"/>
      <c r="AB9756"/>
      <c r="AC9756"/>
    </row>
    <row r="9757" spans="11:29" x14ac:dyDescent="0.45">
      <c r="K9757"/>
      <c r="S9757"/>
      <c r="T9757"/>
      <c r="U9757"/>
      <c r="V9757"/>
      <c r="W9757"/>
      <c r="X9757"/>
      <c r="Y9757"/>
      <c r="Z9757"/>
      <c r="AA9757"/>
      <c r="AB9757"/>
      <c r="AC9757"/>
    </row>
    <row r="9758" spans="11:29" x14ac:dyDescent="0.45">
      <c r="K9758"/>
      <c r="S9758"/>
      <c r="T9758"/>
      <c r="U9758"/>
      <c r="V9758"/>
      <c r="W9758"/>
      <c r="X9758"/>
      <c r="Y9758"/>
      <c r="Z9758"/>
      <c r="AA9758"/>
      <c r="AB9758"/>
      <c r="AC9758"/>
    </row>
    <row r="9759" spans="11:29" x14ac:dyDescent="0.45">
      <c r="K9759"/>
      <c r="S9759"/>
      <c r="T9759"/>
      <c r="U9759"/>
      <c r="V9759"/>
      <c r="W9759"/>
      <c r="X9759"/>
      <c r="Y9759"/>
      <c r="Z9759"/>
      <c r="AA9759"/>
      <c r="AB9759"/>
      <c r="AC9759"/>
    </row>
    <row r="9760" spans="11:29" x14ac:dyDescent="0.45">
      <c r="K9760"/>
      <c r="S9760"/>
      <c r="T9760"/>
      <c r="U9760"/>
      <c r="V9760"/>
      <c r="W9760"/>
      <c r="X9760"/>
      <c r="Y9760"/>
      <c r="Z9760"/>
      <c r="AA9760"/>
      <c r="AB9760"/>
      <c r="AC9760"/>
    </row>
    <row r="9761" spans="11:29" x14ac:dyDescent="0.45">
      <c r="K9761"/>
      <c r="S9761"/>
      <c r="T9761"/>
      <c r="U9761"/>
      <c r="V9761"/>
      <c r="W9761"/>
      <c r="X9761"/>
      <c r="Y9761"/>
      <c r="Z9761"/>
      <c r="AA9761"/>
      <c r="AB9761"/>
      <c r="AC9761"/>
    </row>
    <row r="9762" spans="11:29" x14ac:dyDescent="0.45">
      <c r="K9762"/>
      <c r="S9762"/>
      <c r="T9762"/>
      <c r="U9762"/>
      <c r="V9762"/>
      <c r="W9762"/>
      <c r="X9762"/>
      <c r="Y9762"/>
      <c r="Z9762"/>
      <c r="AA9762"/>
      <c r="AB9762"/>
      <c r="AC9762"/>
    </row>
    <row r="9763" spans="11:29" x14ac:dyDescent="0.45">
      <c r="K9763"/>
      <c r="S9763"/>
      <c r="T9763"/>
      <c r="U9763"/>
      <c r="V9763"/>
      <c r="W9763"/>
      <c r="X9763"/>
      <c r="Y9763"/>
      <c r="Z9763"/>
      <c r="AA9763"/>
      <c r="AB9763"/>
      <c r="AC9763"/>
    </row>
    <row r="9764" spans="11:29" x14ac:dyDescent="0.45">
      <c r="K9764"/>
      <c r="S9764"/>
      <c r="T9764"/>
      <c r="U9764"/>
      <c r="V9764"/>
      <c r="W9764"/>
      <c r="X9764"/>
      <c r="Y9764"/>
      <c r="Z9764"/>
      <c r="AA9764"/>
      <c r="AB9764"/>
      <c r="AC9764"/>
    </row>
    <row r="9765" spans="11:29" x14ac:dyDescent="0.45">
      <c r="K9765"/>
      <c r="S9765"/>
      <c r="T9765"/>
      <c r="U9765"/>
      <c r="V9765"/>
      <c r="W9765"/>
      <c r="X9765"/>
      <c r="Y9765"/>
      <c r="Z9765"/>
      <c r="AA9765"/>
      <c r="AB9765"/>
      <c r="AC9765"/>
    </row>
    <row r="9766" spans="11:29" x14ac:dyDescent="0.45">
      <c r="K9766"/>
      <c r="S9766"/>
      <c r="T9766"/>
      <c r="U9766"/>
      <c r="V9766"/>
      <c r="W9766"/>
      <c r="X9766"/>
      <c r="Y9766"/>
      <c r="Z9766"/>
      <c r="AA9766"/>
      <c r="AB9766"/>
      <c r="AC9766"/>
    </row>
    <row r="9767" spans="11:29" x14ac:dyDescent="0.45">
      <c r="K9767"/>
      <c r="S9767"/>
      <c r="T9767"/>
      <c r="U9767"/>
      <c r="V9767"/>
      <c r="W9767"/>
      <c r="X9767"/>
      <c r="Y9767"/>
      <c r="Z9767"/>
      <c r="AA9767"/>
      <c r="AB9767"/>
      <c r="AC9767"/>
    </row>
    <row r="9768" spans="11:29" x14ac:dyDescent="0.45">
      <c r="K9768"/>
      <c r="S9768"/>
      <c r="T9768"/>
      <c r="U9768"/>
      <c r="V9768"/>
      <c r="W9768"/>
      <c r="X9768"/>
      <c r="Y9768"/>
      <c r="Z9768"/>
      <c r="AA9768"/>
      <c r="AB9768"/>
      <c r="AC9768"/>
    </row>
    <row r="9769" spans="11:29" x14ac:dyDescent="0.45">
      <c r="K9769"/>
      <c r="S9769"/>
      <c r="T9769"/>
      <c r="U9769"/>
      <c r="V9769"/>
      <c r="W9769"/>
      <c r="X9769"/>
      <c r="Y9769"/>
      <c r="Z9769"/>
      <c r="AA9769"/>
      <c r="AB9769"/>
      <c r="AC9769"/>
    </row>
    <row r="9770" spans="11:29" x14ac:dyDescent="0.45">
      <c r="K9770"/>
      <c r="S9770"/>
      <c r="T9770"/>
      <c r="U9770"/>
      <c r="V9770"/>
      <c r="W9770"/>
      <c r="X9770"/>
      <c r="Y9770"/>
      <c r="Z9770"/>
      <c r="AA9770"/>
      <c r="AB9770"/>
      <c r="AC9770"/>
    </row>
    <row r="9771" spans="11:29" x14ac:dyDescent="0.45">
      <c r="K9771"/>
      <c r="S9771"/>
      <c r="T9771"/>
      <c r="U9771"/>
      <c r="V9771"/>
      <c r="W9771"/>
      <c r="X9771"/>
      <c r="Y9771"/>
      <c r="Z9771"/>
      <c r="AA9771"/>
      <c r="AB9771"/>
      <c r="AC9771"/>
    </row>
    <row r="9772" spans="11:29" x14ac:dyDescent="0.45">
      <c r="K9772"/>
      <c r="S9772"/>
      <c r="T9772"/>
      <c r="U9772"/>
      <c r="V9772"/>
      <c r="W9772"/>
      <c r="X9772"/>
      <c r="Y9772"/>
      <c r="Z9772"/>
      <c r="AA9772"/>
      <c r="AB9772"/>
      <c r="AC9772"/>
    </row>
    <row r="9773" spans="11:29" x14ac:dyDescent="0.45">
      <c r="K9773"/>
      <c r="S9773"/>
      <c r="T9773"/>
      <c r="U9773"/>
      <c r="V9773"/>
      <c r="W9773"/>
      <c r="X9773"/>
      <c r="Y9773"/>
      <c r="Z9773"/>
      <c r="AA9773"/>
      <c r="AB9773"/>
      <c r="AC9773"/>
    </row>
    <row r="9774" spans="11:29" x14ac:dyDescent="0.45">
      <c r="K9774"/>
      <c r="S9774"/>
      <c r="T9774"/>
      <c r="U9774"/>
      <c r="V9774"/>
      <c r="W9774"/>
      <c r="X9774"/>
      <c r="Y9774"/>
      <c r="Z9774"/>
      <c r="AA9774"/>
      <c r="AB9774"/>
      <c r="AC9774"/>
    </row>
    <row r="9775" spans="11:29" x14ac:dyDescent="0.45">
      <c r="K9775"/>
      <c r="S9775"/>
      <c r="T9775"/>
      <c r="U9775"/>
      <c r="V9775"/>
      <c r="W9775"/>
      <c r="X9775"/>
      <c r="Y9775"/>
      <c r="Z9775"/>
      <c r="AA9775"/>
      <c r="AB9775"/>
      <c r="AC9775"/>
    </row>
    <row r="9776" spans="11:29" x14ac:dyDescent="0.45">
      <c r="K9776"/>
      <c r="S9776"/>
      <c r="T9776"/>
      <c r="U9776"/>
      <c r="V9776"/>
      <c r="W9776"/>
      <c r="X9776"/>
      <c r="Y9776"/>
      <c r="Z9776"/>
      <c r="AA9776"/>
      <c r="AB9776"/>
      <c r="AC9776"/>
    </row>
    <row r="9777" spans="11:29" x14ac:dyDescent="0.45">
      <c r="K9777"/>
      <c r="S9777"/>
      <c r="T9777"/>
      <c r="U9777"/>
      <c r="V9777"/>
      <c r="W9777"/>
      <c r="X9777"/>
      <c r="Y9777"/>
      <c r="Z9777"/>
      <c r="AA9777"/>
      <c r="AB9777"/>
      <c r="AC9777"/>
    </row>
    <row r="9778" spans="11:29" x14ac:dyDescent="0.45">
      <c r="K9778"/>
      <c r="S9778"/>
      <c r="T9778"/>
      <c r="U9778"/>
      <c r="V9778"/>
      <c r="W9778"/>
      <c r="X9778"/>
      <c r="Y9778"/>
      <c r="Z9778"/>
      <c r="AA9778"/>
      <c r="AB9778"/>
      <c r="AC9778"/>
    </row>
    <row r="9779" spans="11:29" x14ac:dyDescent="0.45">
      <c r="K9779"/>
      <c r="S9779"/>
      <c r="T9779"/>
      <c r="U9779"/>
      <c r="V9779"/>
      <c r="W9779"/>
      <c r="X9779"/>
      <c r="Y9779"/>
      <c r="Z9779"/>
      <c r="AA9779"/>
      <c r="AB9779"/>
      <c r="AC9779"/>
    </row>
    <row r="9780" spans="11:29" x14ac:dyDescent="0.45">
      <c r="K9780"/>
      <c r="S9780"/>
      <c r="T9780"/>
      <c r="U9780"/>
      <c r="V9780"/>
      <c r="W9780"/>
      <c r="X9780"/>
      <c r="Y9780"/>
      <c r="Z9780"/>
      <c r="AA9780"/>
      <c r="AB9780"/>
      <c r="AC9780"/>
    </row>
    <row r="9781" spans="11:29" x14ac:dyDescent="0.45">
      <c r="K9781"/>
      <c r="S9781"/>
      <c r="T9781"/>
      <c r="U9781"/>
      <c r="V9781"/>
      <c r="W9781"/>
      <c r="X9781"/>
      <c r="Y9781"/>
      <c r="Z9781"/>
      <c r="AA9781"/>
      <c r="AB9781"/>
      <c r="AC9781"/>
    </row>
    <row r="9782" spans="11:29" x14ac:dyDescent="0.45">
      <c r="K9782"/>
      <c r="S9782"/>
      <c r="T9782"/>
      <c r="U9782"/>
      <c r="V9782"/>
      <c r="W9782"/>
      <c r="X9782"/>
      <c r="Y9782"/>
      <c r="Z9782"/>
      <c r="AA9782"/>
      <c r="AB9782"/>
      <c r="AC9782"/>
    </row>
    <row r="9783" spans="11:29" x14ac:dyDescent="0.45">
      <c r="K9783"/>
      <c r="S9783"/>
      <c r="T9783"/>
      <c r="U9783"/>
      <c r="V9783"/>
      <c r="W9783"/>
      <c r="X9783"/>
      <c r="Y9783"/>
      <c r="Z9783"/>
      <c r="AA9783"/>
      <c r="AB9783"/>
      <c r="AC9783"/>
    </row>
    <row r="9784" spans="11:29" x14ac:dyDescent="0.45">
      <c r="K9784"/>
      <c r="S9784"/>
      <c r="T9784"/>
      <c r="U9784"/>
      <c r="V9784"/>
      <c r="W9784"/>
      <c r="X9784"/>
      <c r="Y9784"/>
      <c r="Z9784"/>
      <c r="AA9784"/>
      <c r="AB9784"/>
      <c r="AC9784"/>
    </row>
    <row r="9785" spans="11:29" x14ac:dyDescent="0.45">
      <c r="K9785"/>
      <c r="S9785"/>
      <c r="T9785"/>
      <c r="U9785"/>
      <c r="V9785"/>
      <c r="W9785"/>
      <c r="X9785"/>
      <c r="Y9785"/>
      <c r="Z9785"/>
      <c r="AA9785"/>
      <c r="AB9785"/>
      <c r="AC9785"/>
    </row>
    <row r="9786" spans="11:29" x14ac:dyDescent="0.45">
      <c r="K9786"/>
      <c r="S9786"/>
      <c r="T9786"/>
      <c r="U9786"/>
      <c r="V9786"/>
      <c r="W9786"/>
      <c r="X9786"/>
      <c r="Y9786"/>
      <c r="Z9786"/>
      <c r="AA9786"/>
      <c r="AB9786"/>
      <c r="AC9786"/>
    </row>
    <row r="9787" spans="11:29" x14ac:dyDescent="0.45">
      <c r="K9787"/>
      <c r="S9787"/>
      <c r="T9787"/>
      <c r="U9787"/>
      <c r="V9787"/>
      <c r="W9787"/>
      <c r="X9787"/>
      <c r="Y9787"/>
      <c r="Z9787"/>
      <c r="AA9787"/>
      <c r="AB9787"/>
      <c r="AC9787"/>
    </row>
    <row r="9788" spans="11:29" x14ac:dyDescent="0.45">
      <c r="K9788"/>
      <c r="S9788"/>
      <c r="T9788"/>
      <c r="U9788"/>
      <c r="V9788"/>
      <c r="W9788"/>
      <c r="X9788"/>
      <c r="Y9788"/>
      <c r="Z9788"/>
      <c r="AA9788"/>
      <c r="AB9788"/>
      <c r="AC9788"/>
    </row>
    <row r="9789" spans="11:29" x14ac:dyDescent="0.45">
      <c r="K9789"/>
      <c r="S9789"/>
      <c r="T9789"/>
      <c r="U9789"/>
      <c r="V9789"/>
      <c r="W9789"/>
      <c r="X9789"/>
      <c r="Y9789"/>
      <c r="Z9789"/>
      <c r="AA9789"/>
      <c r="AB9789"/>
      <c r="AC9789"/>
    </row>
    <row r="9790" spans="11:29" x14ac:dyDescent="0.45">
      <c r="K9790"/>
      <c r="S9790"/>
      <c r="T9790"/>
      <c r="U9790"/>
      <c r="V9790"/>
      <c r="W9790"/>
      <c r="X9790"/>
      <c r="Y9790"/>
      <c r="Z9790"/>
      <c r="AA9790"/>
      <c r="AB9790"/>
      <c r="AC9790"/>
    </row>
    <row r="9791" spans="11:29" x14ac:dyDescent="0.45">
      <c r="K9791"/>
      <c r="S9791"/>
      <c r="T9791"/>
      <c r="U9791"/>
      <c r="V9791"/>
      <c r="W9791"/>
      <c r="X9791"/>
      <c r="Y9791"/>
      <c r="Z9791"/>
      <c r="AA9791"/>
      <c r="AB9791"/>
      <c r="AC9791"/>
    </row>
    <row r="9792" spans="11:29" x14ac:dyDescent="0.45">
      <c r="K9792"/>
      <c r="S9792"/>
      <c r="T9792"/>
      <c r="U9792"/>
      <c r="V9792"/>
      <c r="W9792"/>
      <c r="X9792"/>
      <c r="Y9792"/>
      <c r="Z9792"/>
      <c r="AA9792"/>
      <c r="AB9792"/>
      <c r="AC9792"/>
    </row>
    <row r="9793" spans="11:29" x14ac:dyDescent="0.45">
      <c r="K9793"/>
      <c r="S9793"/>
      <c r="T9793"/>
      <c r="U9793"/>
      <c r="V9793"/>
      <c r="W9793"/>
      <c r="X9793"/>
      <c r="Y9793"/>
      <c r="Z9793"/>
      <c r="AA9793"/>
      <c r="AB9793"/>
      <c r="AC9793"/>
    </row>
    <row r="9794" spans="11:29" x14ac:dyDescent="0.45">
      <c r="K9794"/>
      <c r="S9794"/>
      <c r="T9794"/>
      <c r="U9794"/>
      <c r="V9794"/>
      <c r="W9794"/>
      <c r="X9794"/>
      <c r="Y9794"/>
      <c r="Z9794"/>
      <c r="AA9794"/>
      <c r="AB9794"/>
      <c r="AC9794"/>
    </row>
    <row r="9795" spans="11:29" x14ac:dyDescent="0.45">
      <c r="K9795"/>
      <c r="S9795"/>
      <c r="T9795"/>
      <c r="U9795"/>
      <c r="V9795"/>
      <c r="W9795"/>
      <c r="X9795"/>
      <c r="Y9795"/>
      <c r="Z9795"/>
      <c r="AA9795"/>
      <c r="AB9795"/>
      <c r="AC9795"/>
    </row>
    <row r="9796" spans="11:29" x14ac:dyDescent="0.45">
      <c r="K9796"/>
      <c r="S9796"/>
      <c r="T9796"/>
      <c r="U9796"/>
      <c r="V9796"/>
      <c r="W9796"/>
      <c r="X9796"/>
      <c r="Y9796"/>
      <c r="Z9796"/>
      <c r="AA9796"/>
      <c r="AB9796"/>
      <c r="AC9796"/>
    </row>
    <row r="9797" spans="11:29" x14ac:dyDescent="0.45">
      <c r="K9797"/>
      <c r="S9797"/>
      <c r="T9797"/>
      <c r="U9797"/>
      <c r="V9797"/>
      <c r="W9797"/>
      <c r="X9797"/>
      <c r="Y9797"/>
      <c r="Z9797"/>
      <c r="AA9797"/>
      <c r="AB9797"/>
      <c r="AC9797"/>
    </row>
    <row r="9798" spans="11:29" x14ac:dyDescent="0.45">
      <c r="K9798"/>
      <c r="S9798"/>
      <c r="T9798"/>
      <c r="U9798"/>
      <c r="V9798"/>
      <c r="W9798"/>
      <c r="X9798"/>
      <c r="Y9798"/>
      <c r="Z9798"/>
      <c r="AA9798"/>
      <c r="AB9798"/>
      <c r="AC9798"/>
    </row>
    <row r="9799" spans="11:29" x14ac:dyDescent="0.45">
      <c r="K9799"/>
      <c r="S9799"/>
      <c r="T9799"/>
      <c r="U9799"/>
      <c r="V9799"/>
      <c r="W9799"/>
      <c r="X9799"/>
      <c r="Y9799"/>
      <c r="Z9799"/>
      <c r="AA9799"/>
      <c r="AB9799"/>
      <c r="AC9799"/>
    </row>
    <row r="9800" spans="11:29" x14ac:dyDescent="0.45">
      <c r="K9800"/>
      <c r="S9800"/>
      <c r="T9800"/>
      <c r="U9800"/>
      <c r="V9800"/>
      <c r="W9800"/>
      <c r="X9800"/>
      <c r="Y9800"/>
      <c r="Z9800"/>
      <c r="AA9800"/>
      <c r="AB9800"/>
      <c r="AC9800"/>
    </row>
    <row r="9801" spans="11:29" x14ac:dyDescent="0.45">
      <c r="K9801"/>
      <c r="S9801"/>
      <c r="T9801"/>
      <c r="U9801"/>
      <c r="V9801"/>
      <c r="W9801"/>
      <c r="X9801"/>
      <c r="Y9801"/>
      <c r="Z9801"/>
      <c r="AA9801"/>
      <c r="AB9801"/>
      <c r="AC9801"/>
    </row>
    <row r="9802" spans="11:29" x14ac:dyDescent="0.45">
      <c r="K9802"/>
      <c r="S9802"/>
      <c r="T9802"/>
      <c r="U9802"/>
      <c r="V9802"/>
      <c r="W9802"/>
      <c r="X9802"/>
      <c r="Y9802"/>
      <c r="Z9802"/>
      <c r="AA9802"/>
      <c r="AB9802"/>
      <c r="AC9802"/>
    </row>
    <row r="9803" spans="11:29" x14ac:dyDescent="0.45">
      <c r="K9803"/>
      <c r="S9803"/>
      <c r="T9803"/>
      <c r="U9803"/>
      <c r="V9803"/>
      <c r="W9803"/>
      <c r="X9803"/>
      <c r="Y9803"/>
      <c r="Z9803"/>
      <c r="AA9803"/>
      <c r="AB9803"/>
      <c r="AC9803"/>
    </row>
    <row r="9804" spans="11:29" x14ac:dyDescent="0.45">
      <c r="K9804"/>
      <c r="S9804"/>
      <c r="T9804"/>
      <c r="U9804"/>
      <c r="V9804"/>
      <c r="W9804"/>
      <c r="X9804"/>
      <c r="Y9804"/>
      <c r="Z9804"/>
      <c r="AA9804"/>
      <c r="AB9804"/>
      <c r="AC9804"/>
    </row>
    <row r="9805" spans="11:29" x14ac:dyDescent="0.45">
      <c r="K9805"/>
      <c r="S9805"/>
      <c r="T9805"/>
      <c r="U9805"/>
      <c r="V9805"/>
      <c r="W9805"/>
      <c r="X9805"/>
      <c r="Y9805"/>
      <c r="Z9805"/>
      <c r="AA9805"/>
      <c r="AB9805"/>
      <c r="AC9805"/>
    </row>
    <row r="9806" spans="11:29" x14ac:dyDescent="0.45">
      <c r="K9806"/>
      <c r="S9806"/>
      <c r="T9806"/>
      <c r="U9806"/>
      <c r="V9806"/>
      <c r="W9806"/>
      <c r="X9806"/>
      <c r="Y9806"/>
      <c r="Z9806"/>
      <c r="AA9806"/>
      <c r="AB9806"/>
      <c r="AC9806"/>
    </row>
    <row r="9807" spans="11:29" x14ac:dyDescent="0.45">
      <c r="K9807"/>
      <c r="S9807"/>
      <c r="T9807"/>
      <c r="U9807"/>
      <c r="V9807"/>
      <c r="W9807"/>
      <c r="X9807"/>
      <c r="Y9807"/>
      <c r="Z9807"/>
      <c r="AA9807"/>
      <c r="AB9807"/>
      <c r="AC9807"/>
    </row>
    <row r="9808" spans="11:29" x14ac:dyDescent="0.45">
      <c r="K9808"/>
      <c r="S9808"/>
      <c r="T9808"/>
      <c r="U9808"/>
      <c r="V9808"/>
      <c r="W9808"/>
      <c r="X9808"/>
      <c r="Y9808"/>
      <c r="Z9808"/>
      <c r="AA9808"/>
      <c r="AB9808"/>
      <c r="AC9808"/>
    </row>
    <row r="9809" spans="11:29" x14ac:dyDescent="0.45">
      <c r="K9809"/>
      <c r="S9809"/>
      <c r="T9809"/>
      <c r="U9809"/>
      <c r="V9809"/>
      <c r="W9809"/>
      <c r="X9809"/>
      <c r="Y9809"/>
      <c r="Z9809"/>
      <c r="AA9809"/>
      <c r="AB9809"/>
      <c r="AC9809"/>
    </row>
    <row r="9810" spans="11:29" x14ac:dyDescent="0.45">
      <c r="K9810"/>
      <c r="S9810"/>
      <c r="T9810"/>
      <c r="U9810"/>
      <c r="V9810"/>
      <c r="W9810"/>
      <c r="X9810"/>
      <c r="Y9810"/>
      <c r="Z9810"/>
      <c r="AA9810"/>
      <c r="AB9810"/>
      <c r="AC9810"/>
    </row>
    <row r="9811" spans="11:29" x14ac:dyDescent="0.45">
      <c r="K9811"/>
      <c r="S9811"/>
      <c r="T9811"/>
      <c r="U9811"/>
      <c r="V9811"/>
      <c r="W9811"/>
      <c r="X9811"/>
      <c r="Y9811"/>
      <c r="Z9811"/>
      <c r="AA9811"/>
      <c r="AB9811"/>
      <c r="AC9811"/>
    </row>
    <row r="9812" spans="11:29" x14ac:dyDescent="0.45">
      <c r="K9812"/>
      <c r="S9812"/>
      <c r="T9812"/>
      <c r="U9812"/>
      <c r="V9812"/>
      <c r="W9812"/>
      <c r="X9812"/>
      <c r="Y9812"/>
      <c r="Z9812"/>
      <c r="AA9812"/>
      <c r="AB9812"/>
      <c r="AC9812"/>
    </row>
    <row r="9813" spans="11:29" x14ac:dyDescent="0.45">
      <c r="K9813"/>
      <c r="S9813"/>
      <c r="T9813"/>
      <c r="U9813"/>
      <c r="V9813"/>
      <c r="W9813"/>
      <c r="X9813"/>
      <c r="Y9813"/>
      <c r="Z9813"/>
      <c r="AA9813"/>
      <c r="AB9813"/>
      <c r="AC9813"/>
    </row>
    <row r="9814" spans="11:29" x14ac:dyDescent="0.45">
      <c r="K9814"/>
      <c r="S9814"/>
      <c r="T9814"/>
      <c r="U9814"/>
      <c r="V9814"/>
      <c r="W9814"/>
      <c r="X9814"/>
      <c r="Y9814"/>
      <c r="Z9814"/>
      <c r="AA9814"/>
      <c r="AB9814"/>
      <c r="AC9814"/>
    </row>
    <row r="9815" spans="11:29" x14ac:dyDescent="0.45">
      <c r="K9815"/>
      <c r="S9815"/>
      <c r="T9815"/>
      <c r="U9815"/>
      <c r="V9815"/>
      <c r="W9815"/>
      <c r="X9815"/>
      <c r="Y9815"/>
      <c r="Z9815"/>
      <c r="AA9815"/>
      <c r="AB9815"/>
      <c r="AC9815"/>
    </row>
    <row r="9816" spans="11:29" x14ac:dyDescent="0.45">
      <c r="K9816"/>
      <c r="S9816"/>
      <c r="T9816"/>
      <c r="U9816"/>
      <c r="V9816"/>
      <c r="W9816"/>
      <c r="X9816"/>
      <c r="Y9816"/>
      <c r="Z9816"/>
      <c r="AA9816"/>
      <c r="AB9816"/>
      <c r="AC9816"/>
    </row>
    <row r="9817" spans="11:29" x14ac:dyDescent="0.45">
      <c r="K9817"/>
      <c r="S9817"/>
      <c r="T9817"/>
      <c r="U9817"/>
      <c r="V9817"/>
      <c r="W9817"/>
      <c r="X9817"/>
      <c r="Y9817"/>
      <c r="Z9817"/>
      <c r="AA9817"/>
      <c r="AB9817"/>
      <c r="AC9817"/>
    </row>
    <row r="9818" spans="11:29" x14ac:dyDescent="0.45">
      <c r="K9818"/>
      <c r="S9818"/>
      <c r="T9818"/>
      <c r="U9818"/>
      <c r="V9818"/>
      <c r="W9818"/>
      <c r="X9818"/>
      <c r="Y9818"/>
      <c r="Z9818"/>
      <c r="AA9818"/>
      <c r="AB9818"/>
      <c r="AC9818"/>
    </row>
    <row r="9819" spans="11:29" x14ac:dyDescent="0.45">
      <c r="K9819"/>
      <c r="S9819"/>
      <c r="T9819"/>
      <c r="U9819"/>
      <c r="V9819"/>
      <c r="W9819"/>
      <c r="X9819"/>
      <c r="Y9819"/>
      <c r="Z9819"/>
      <c r="AA9819"/>
      <c r="AB9819"/>
      <c r="AC9819"/>
    </row>
    <row r="9820" spans="11:29" x14ac:dyDescent="0.45">
      <c r="K9820"/>
      <c r="S9820"/>
      <c r="T9820"/>
      <c r="U9820"/>
      <c r="V9820"/>
      <c r="W9820"/>
      <c r="X9820"/>
      <c r="Y9820"/>
      <c r="Z9820"/>
      <c r="AA9820"/>
      <c r="AB9820"/>
      <c r="AC9820"/>
    </row>
    <row r="9821" spans="11:29" x14ac:dyDescent="0.45">
      <c r="K9821"/>
      <c r="S9821"/>
      <c r="T9821"/>
      <c r="U9821"/>
      <c r="V9821"/>
      <c r="W9821"/>
      <c r="X9821"/>
      <c r="Y9821"/>
      <c r="Z9821"/>
      <c r="AA9821"/>
      <c r="AB9821"/>
      <c r="AC9821"/>
    </row>
    <row r="9822" spans="11:29" x14ac:dyDescent="0.45">
      <c r="K9822"/>
      <c r="S9822"/>
      <c r="T9822"/>
      <c r="U9822"/>
      <c r="V9822"/>
      <c r="W9822"/>
      <c r="X9822"/>
      <c r="Y9822"/>
      <c r="Z9822"/>
      <c r="AA9822"/>
      <c r="AB9822"/>
      <c r="AC9822"/>
    </row>
    <row r="9823" spans="11:29" x14ac:dyDescent="0.45">
      <c r="K9823"/>
      <c r="S9823"/>
      <c r="T9823"/>
      <c r="U9823"/>
      <c r="V9823"/>
      <c r="W9823"/>
      <c r="X9823"/>
      <c r="Y9823"/>
      <c r="Z9823"/>
      <c r="AA9823"/>
      <c r="AB9823"/>
      <c r="AC9823"/>
    </row>
    <row r="9824" spans="11:29" x14ac:dyDescent="0.45">
      <c r="K9824"/>
      <c r="S9824"/>
      <c r="T9824"/>
      <c r="U9824"/>
      <c r="V9824"/>
      <c r="W9824"/>
      <c r="X9824"/>
      <c r="Y9824"/>
      <c r="Z9824"/>
      <c r="AA9824"/>
      <c r="AB9824"/>
      <c r="AC9824"/>
    </row>
    <row r="9825" spans="11:29" x14ac:dyDescent="0.45">
      <c r="K9825"/>
      <c r="S9825"/>
      <c r="T9825"/>
      <c r="U9825"/>
      <c r="V9825"/>
      <c r="W9825"/>
      <c r="X9825"/>
      <c r="Y9825"/>
      <c r="Z9825"/>
      <c r="AA9825"/>
      <c r="AB9825"/>
      <c r="AC9825"/>
    </row>
    <row r="9826" spans="11:29" x14ac:dyDescent="0.45">
      <c r="K9826"/>
      <c r="S9826"/>
      <c r="T9826"/>
      <c r="U9826"/>
      <c r="V9826"/>
      <c r="W9826"/>
      <c r="X9826"/>
      <c r="Y9826"/>
      <c r="Z9826"/>
      <c r="AA9826"/>
      <c r="AB9826"/>
      <c r="AC9826"/>
    </row>
    <row r="9827" spans="11:29" x14ac:dyDescent="0.45">
      <c r="K9827"/>
      <c r="S9827"/>
      <c r="T9827"/>
      <c r="U9827"/>
      <c r="V9827"/>
      <c r="W9827"/>
      <c r="X9827"/>
      <c r="Y9827"/>
      <c r="Z9827"/>
      <c r="AA9827"/>
      <c r="AB9827"/>
      <c r="AC9827"/>
    </row>
    <row r="9828" spans="11:29" x14ac:dyDescent="0.45">
      <c r="K9828"/>
      <c r="S9828"/>
      <c r="T9828"/>
      <c r="U9828"/>
      <c r="V9828"/>
      <c r="W9828"/>
      <c r="X9828"/>
      <c r="Y9828"/>
      <c r="Z9828"/>
      <c r="AA9828"/>
      <c r="AB9828"/>
      <c r="AC9828"/>
    </row>
    <row r="9829" spans="11:29" x14ac:dyDescent="0.45">
      <c r="K9829"/>
      <c r="S9829"/>
      <c r="T9829"/>
      <c r="U9829"/>
      <c r="V9829"/>
      <c r="W9829"/>
      <c r="X9829"/>
      <c r="Y9829"/>
      <c r="Z9829"/>
      <c r="AA9829"/>
      <c r="AB9829"/>
      <c r="AC9829"/>
    </row>
    <row r="9830" spans="11:29" x14ac:dyDescent="0.45">
      <c r="K9830"/>
      <c r="S9830"/>
      <c r="T9830"/>
      <c r="U9830"/>
      <c r="V9830"/>
      <c r="W9830"/>
      <c r="X9830"/>
      <c r="Y9830"/>
      <c r="Z9830"/>
      <c r="AA9830"/>
      <c r="AB9830"/>
      <c r="AC9830"/>
    </row>
    <row r="9831" spans="11:29" x14ac:dyDescent="0.45">
      <c r="K9831"/>
      <c r="S9831"/>
      <c r="T9831"/>
      <c r="U9831"/>
      <c r="V9831"/>
      <c r="W9831"/>
      <c r="X9831"/>
      <c r="Y9831"/>
      <c r="Z9831"/>
      <c r="AA9831"/>
      <c r="AB9831"/>
      <c r="AC9831"/>
    </row>
    <row r="9832" spans="11:29" x14ac:dyDescent="0.45">
      <c r="K9832"/>
      <c r="S9832"/>
      <c r="T9832"/>
      <c r="U9832"/>
      <c r="V9832"/>
      <c r="W9832"/>
      <c r="X9832"/>
      <c r="Y9832"/>
      <c r="Z9832"/>
      <c r="AA9832"/>
      <c r="AB9832"/>
      <c r="AC9832"/>
    </row>
    <row r="9833" spans="11:29" x14ac:dyDescent="0.45">
      <c r="K9833"/>
      <c r="S9833"/>
      <c r="T9833"/>
      <c r="U9833"/>
      <c r="V9833"/>
      <c r="W9833"/>
      <c r="X9833"/>
      <c r="Y9833"/>
      <c r="Z9833"/>
      <c r="AA9833"/>
      <c r="AB9833"/>
      <c r="AC9833"/>
    </row>
    <row r="9834" spans="11:29" x14ac:dyDescent="0.45">
      <c r="K9834"/>
      <c r="S9834"/>
      <c r="T9834"/>
      <c r="U9834"/>
      <c r="V9834"/>
      <c r="W9834"/>
      <c r="X9834"/>
      <c r="Y9834"/>
      <c r="Z9834"/>
      <c r="AA9834"/>
      <c r="AB9834"/>
      <c r="AC9834"/>
    </row>
    <row r="9835" spans="11:29" x14ac:dyDescent="0.45">
      <c r="K9835"/>
      <c r="S9835"/>
      <c r="T9835"/>
      <c r="U9835"/>
      <c r="V9835"/>
      <c r="W9835"/>
      <c r="X9835"/>
      <c r="Y9835"/>
      <c r="Z9835"/>
      <c r="AA9835"/>
      <c r="AB9835"/>
      <c r="AC9835"/>
    </row>
    <row r="9836" spans="11:29" x14ac:dyDescent="0.45">
      <c r="K9836"/>
      <c r="S9836"/>
      <c r="T9836"/>
      <c r="U9836"/>
      <c r="V9836"/>
      <c r="W9836"/>
      <c r="X9836"/>
      <c r="Y9836"/>
      <c r="Z9836"/>
      <c r="AA9836"/>
      <c r="AB9836"/>
      <c r="AC9836"/>
    </row>
    <row r="9837" spans="11:29" x14ac:dyDescent="0.45">
      <c r="K9837"/>
      <c r="S9837"/>
      <c r="T9837"/>
      <c r="U9837"/>
      <c r="V9837"/>
      <c r="W9837"/>
      <c r="X9837"/>
      <c r="Y9837"/>
      <c r="Z9837"/>
      <c r="AA9837"/>
      <c r="AB9837"/>
      <c r="AC9837"/>
    </row>
    <row r="9838" spans="11:29" x14ac:dyDescent="0.45">
      <c r="K9838"/>
      <c r="S9838"/>
      <c r="T9838"/>
      <c r="U9838"/>
      <c r="V9838"/>
      <c r="W9838"/>
      <c r="X9838"/>
      <c r="Y9838"/>
      <c r="Z9838"/>
      <c r="AA9838"/>
      <c r="AB9838"/>
      <c r="AC9838"/>
    </row>
    <row r="9839" spans="11:29" x14ac:dyDescent="0.45">
      <c r="K9839"/>
      <c r="S9839"/>
      <c r="T9839"/>
      <c r="U9839"/>
      <c r="V9839"/>
      <c r="W9839"/>
      <c r="X9839"/>
      <c r="Y9839"/>
      <c r="Z9839"/>
      <c r="AA9839"/>
      <c r="AB9839"/>
      <c r="AC9839"/>
    </row>
    <row r="9840" spans="11:29" x14ac:dyDescent="0.45">
      <c r="K9840"/>
      <c r="S9840"/>
      <c r="T9840"/>
      <c r="U9840"/>
      <c r="V9840"/>
      <c r="W9840"/>
      <c r="X9840"/>
      <c r="Y9840"/>
      <c r="Z9840"/>
      <c r="AA9840"/>
      <c r="AB9840"/>
      <c r="AC9840"/>
    </row>
    <row r="9841" spans="11:29" x14ac:dyDescent="0.45">
      <c r="K9841"/>
      <c r="S9841"/>
      <c r="T9841"/>
      <c r="U9841"/>
      <c r="V9841"/>
      <c r="W9841"/>
      <c r="X9841"/>
      <c r="Y9841"/>
      <c r="Z9841"/>
      <c r="AA9841"/>
      <c r="AB9841"/>
      <c r="AC9841"/>
    </row>
    <row r="9842" spans="11:29" x14ac:dyDescent="0.45">
      <c r="K9842"/>
      <c r="S9842"/>
      <c r="T9842"/>
      <c r="U9842"/>
      <c r="V9842"/>
      <c r="W9842"/>
      <c r="X9842"/>
      <c r="Y9842"/>
      <c r="Z9842"/>
      <c r="AA9842"/>
      <c r="AB9842"/>
      <c r="AC9842"/>
    </row>
    <row r="9843" spans="11:29" x14ac:dyDescent="0.45">
      <c r="K9843"/>
      <c r="S9843"/>
      <c r="T9843"/>
      <c r="U9843"/>
      <c r="V9843"/>
      <c r="W9843"/>
      <c r="X9843"/>
      <c r="Y9843"/>
      <c r="Z9843"/>
      <c r="AA9843"/>
      <c r="AB9843"/>
      <c r="AC9843"/>
    </row>
    <row r="9844" spans="11:29" x14ac:dyDescent="0.45">
      <c r="K9844"/>
      <c r="S9844"/>
      <c r="T9844"/>
      <c r="U9844"/>
      <c r="V9844"/>
      <c r="W9844"/>
      <c r="X9844"/>
      <c r="Y9844"/>
      <c r="Z9844"/>
      <c r="AA9844"/>
      <c r="AB9844"/>
      <c r="AC9844"/>
    </row>
    <row r="9845" spans="11:29" x14ac:dyDescent="0.45">
      <c r="K9845"/>
      <c r="S9845"/>
      <c r="T9845"/>
      <c r="U9845"/>
      <c r="V9845"/>
      <c r="W9845"/>
      <c r="X9845"/>
      <c r="Y9845"/>
      <c r="Z9845"/>
      <c r="AA9845"/>
      <c r="AB9845"/>
      <c r="AC9845"/>
    </row>
    <row r="9846" spans="11:29" x14ac:dyDescent="0.45">
      <c r="K9846"/>
      <c r="S9846"/>
      <c r="T9846"/>
      <c r="U9846"/>
      <c r="V9846"/>
      <c r="W9846"/>
      <c r="X9846"/>
      <c r="Y9846"/>
      <c r="Z9846"/>
      <c r="AA9846"/>
      <c r="AB9846"/>
      <c r="AC9846"/>
    </row>
    <row r="9847" spans="11:29" x14ac:dyDescent="0.45">
      <c r="K9847"/>
      <c r="S9847"/>
      <c r="T9847"/>
      <c r="U9847"/>
      <c r="V9847"/>
      <c r="W9847"/>
      <c r="X9847"/>
      <c r="Y9847"/>
      <c r="Z9847"/>
      <c r="AA9847"/>
      <c r="AB9847"/>
      <c r="AC9847"/>
    </row>
    <row r="9848" spans="11:29" x14ac:dyDescent="0.45">
      <c r="K9848"/>
      <c r="S9848"/>
      <c r="T9848"/>
      <c r="U9848"/>
      <c r="V9848"/>
      <c r="W9848"/>
      <c r="X9848"/>
      <c r="Y9848"/>
      <c r="Z9848"/>
      <c r="AA9848"/>
      <c r="AB9848"/>
      <c r="AC9848"/>
    </row>
    <row r="9849" spans="11:29" x14ac:dyDescent="0.45">
      <c r="K9849"/>
      <c r="S9849"/>
      <c r="T9849"/>
      <c r="U9849"/>
      <c r="V9849"/>
      <c r="W9849"/>
      <c r="X9849"/>
      <c r="Y9849"/>
      <c r="Z9849"/>
      <c r="AA9849"/>
      <c r="AB9849"/>
      <c r="AC9849"/>
    </row>
    <row r="9850" spans="11:29" x14ac:dyDescent="0.45">
      <c r="K9850"/>
      <c r="S9850"/>
      <c r="T9850"/>
      <c r="U9850"/>
      <c r="V9850"/>
      <c r="W9850"/>
      <c r="X9850"/>
      <c r="Y9850"/>
      <c r="Z9850"/>
      <c r="AA9850"/>
      <c r="AB9850"/>
      <c r="AC9850"/>
    </row>
    <row r="9851" spans="11:29" x14ac:dyDescent="0.45">
      <c r="K9851"/>
      <c r="S9851"/>
      <c r="T9851"/>
      <c r="U9851"/>
      <c r="V9851"/>
      <c r="W9851"/>
      <c r="X9851"/>
      <c r="Y9851"/>
      <c r="Z9851"/>
      <c r="AA9851"/>
      <c r="AB9851"/>
      <c r="AC9851"/>
    </row>
    <row r="9852" spans="11:29" x14ac:dyDescent="0.45">
      <c r="K9852"/>
      <c r="S9852"/>
      <c r="T9852"/>
      <c r="U9852"/>
      <c r="V9852"/>
      <c r="W9852"/>
      <c r="X9852"/>
      <c r="Y9852"/>
      <c r="Z9852"/>
      <c r="AA9852"/>
      <c r="AB9852"/>
      <c r="AC9852"/>
    </row>
    <row r="9853" spans="11:29" x14ac:dyDescent="0.45">
      <c r="K9853"/>
      <c r="S9853"/>
      <c r="T9853"/>
      <c r="U9853"/>
      <c r="V9853"/>
      <c r="W9853"/>
      <c r="X9853"/>
      <c r="Y9853"/>
      <c r="Z9853"/>
      <c r="AA9853"/>
      <c r="AB9853"/>
      <c r="AC9853"/>
    </row>
    <row r="9854" spans="11:29" x14ac:dyDescent="0.45">
      <c r="K9854"/>
      <c r="S9854"/>
      <c r="T9854"/>
      <c r="U9854"/>
      <c r="V9854"/>
      <c r="W9854"/>
      <c r="X9854"/>
      <c r="Y9854"/>
      <c r="Z9854"/>
      <c r="AA9854"/>
      <c r="AB9854"/>
      <c r="AC9854"/>
    </row>
    <row r="9855" spans="11:29" x14ac:dyDescent="0.45">
      <c r="K9855"/>
      <c r="S9855"/>
      <c r="T9855"/>
      <c r="U9855"/>
      <c r="V9855"/>
      <c r="W9855"/>
      <c r="X9855"/>
      <c r="Y9855"/>
      <c r="Z9855"/>
      <c r="AA9855"/>
      <c r="AB9855"/>
      <c r="AC9855"/>
    </row>
    <row r="9856" spans="11:29" x14ac:dyDescent="0.45">
      <c r="K9856"/>
      <c r="S9856"/>
      <c r="T9856"/>
      <c r="U9856"/>
      <c r="V9856"/>
      <c r="W9856"/>
      <c r="X9856"/>
      <c r="Y9856"/>
      <c r="Z9856"/>
      <c r="AA9856"/>
      <c r="AB9856"/>
      <c r="AC9856"/>
    </row>
    <row r="9857" spans="11:29" x14ac:dyDescent="0.45">
      <c r="K9857"/>
      <c r="S9857"/>
      <c r="T9857"/>
      <c r="U9857"/>
      <c r="V9857"/>
      <c r="W9857"/>
      <c r="X9857"/>
      <c r="Y9857"/>
      <c r="Z9857"/>
      <c r="AA9857"/>
      <c r="AB9857"/>
      <c r="AC9857"/>
    </row>
    <row r="9858" spans="11:29" x14ac:dyDescent="0.45">
      <c r="K9858"/>
      <c r="S9858"/>
      <c r="T9858"/>
      <c r="U9858"/>
      <c r="V9858"/>
      <c r="W9858"/>
      <c r="X9858"/>
      <c r="Y9858"/>
      <c r="Z9858"/>
      <c r="AA9858"/>
      <c r="AB9858"/>
      <c r="AC9858"/>
    </row>
    <row r="9859" spans="11:29" x14ac:dyDescent="0.45">
      <c r="K9859"/>
      <c r="S9859"/>
      <c r="T9859"/>
      <c r="U9859"/>
      <c r="V9859"/>
      <c r="W9859"/>
      <c r="X9859"/>
      <c r="Y9859"/>
      <c r="Z9859"/>
      <c r="AA9859"/>
      <c r="AB9859"/>
      <c r="AC9859"/>
    </row>
    <row r="9860" spans="11:29" x14ac:dyDescent="0.45">
      <c r="K9860"/>
      <c r="S9860"/>
      <c r="T9860"/>
      <c r="U9860"/>
      <c r="V9860"/>
      <c r="W9860"/>
      <c r="X9860"/>
      <c r="Y9860"/>
      <c r="Z9860"/>
      <c r="AA9860"/>
      <c r="AB9860"/>
      <c r="AC9860"/>
    </row>
    <row r="9861" spans="11:29" x14ac:dyDescent="0.45">
      <c r="K9861"/>
      <c r="S9861"/>
      <c r="T9861"/>
      <c r="U9861"/>
      <c r="V9861"/>
      <c r="W9861"/>
      <c r="X9861"/>
      <c r="Y9861"/>
      <c r="Z9861"/>
      <c r="AA9861"/>
      <c r="AB9861"/>
      <c r="AC9861"/>
    </row>
    <row r="9862" spans="11:29" x14ac:dyDescent="0.45">
      <c r="K9862"/>
      <c r="S9862"/>
      <c r="T9862"/>
      <c r="U9862"/>
      <c r="V9862"/>
      <c r="W9862"/>
      <c r="X9862"/>
      <c r="Y9862"/>
      <c r="Z9862"/>
      <c r="AA9862"/>
      <c r="AB9862"/>
      <c r="AC9862"/>
    </row>
    <row r="9863" spans="11:29" x14ac:dyDescent="0.45">
      <c r="K9863"/>
      <c r="S9863"/>
      <c r="T9863"/>
      <c r="U9863"/>
      <c r="V9863"/>
      <c r="W9863"/>
      <c r="X9863"/>
      <c r="Y9863"/>
      <c r="Z9863"/>
      <c r="AA9863"/>
      <c r="AB9863"/>
      <c r="AC9863"/>
    </row>
    <row r="9864" spans="11:29" x14ac:dyDescent="0.45">
      <c r="K9864"/>
      <c r="S9864"/>
      <c r="T9864"/>
      <c r="U9864"/>
      <c r="V9864"/>
      <c r="W9864"/>
      <c r="X9864"/>
      <c r="Y9864"/>
      <c r="Z9864"/>
      <c r="AA9864"/>
      <c r="AB9864"/>
      <c r="AC9864"/>
    </row>
    <row r="9865" spans="11:29" x14ac:dyDescent="0.45">
      <c r="K9865"/>
      <c r="S9865"/>
      <c r="T9865"/>
      <c r="U9865"/>
      <c r="V9865"/>
      <c r="W9865"/>
      <c r="X9865"/>
      <c r="Y9865"/>
      <c r="Z9865"/>
      <c r="AA9865"/>
      <c r="AB9865"/>
      <c r="AC9865"/>
    </row>
    <row r="9866" spans="11:29" x14ac:dyDescent="0.45">
      <c r="K9866"/>
      <c r="S9866"/>
      <c r="T9866"/>
      <c r="U9866"/>
      <c r="V9866"/>
      <c r="W9866"/>
      <c r="X9866"/>
      <c r="Y9866"/>
      <c r="Z9866"/>
      <c r="AA9866"/>
      <c r="AB9866"/>
      <c r="AC9866"/>
    </row>
    <row r="9867" spans="11:29" x14ac:dyDescent="0.45">
      <c r="K9867"/>
      <c r="S9867"/>
      <c r="T9867"/>
      <c r="U9867"/>
      <c r="V9867"/>
      <c r="W9867"/>
      <c r="X9867"/>
      <c r="Y9867"/>
      <c r="Z9867"/>
      <c r="AA9867"/>
      <c r="AB9867"/>
      <c r="AC9867"/>
    </row>
    <row r="9868" spans="11:29" x14ac:dyDescent="0.45">
      <c r="K9868"/>
      <c r="S9868"/>
      <c r="T9868"/>
      <c r="U9868"/>
      <c r="V9868"/>
      <c r="W9868"/>
      <c r="X9868"/>
      <c r="Y9868"/>
      <c r="Z9868"/>
      <c r="AA9868"/>
      <c r="AB9868"/>
      <c r="AC9868"/>
    </row>
    <row r="9869" spans="11:29" x14ac:dyDescent="0.45">
      <c r="K9869"/>
      <c r="S9869"/>
      <c r="T9869"/>
      <c r="U9869"/>
      <c r="V9869"/>
      <c r="W9869"/>
      <c r="X9869"/>
      <c r="Y9869"/>
      <c r="Z9869"/>
      <c r="AA9869"/>
      <c r="AB9869"/>
      <c r="AC9869"/>
    </row>
    <row r="9870" spans="11:29" x14ac:dyDescent="0.45">
      <c r="K9870"/>
      <c r="S9870"/>
      <c r="T9870"/>
      <c r="U9870"/>
      <c r="V9870"/>
      <c r="W9870"/>
      <c r="X9870"/>
      <c r="Y9870"/>
      <c r="Z9870"/>
      <c r="AA9870"/>
      <c r="AB9870"/>
      <c r="AC9870"/>
    </row>
    <row r="9871" spans="11:29" x14ac:dyDescent="0.45">
      <c r="K9871"/>
      <c r="S9871"/>
      <c r="T9871"/>
      <c r="U9871"/>
      <c r="V9871"/>
      <c r="W9871"/>
      <c r="X9871"/>
      <c r="Y9871"/>
      <c r="Z9871"/>
      <c r="AA9871"/>
      <c r="AB9871"/>
      <c r="AC9871"/>
    </row>
    <row r="9872" spans="11:29" x14ac:dyDescent="0.45">
      <c r="K9872"/>
      <c r="S9872"/>
      <c r="T9872"/>
      <c r="U9872"/>
      <c r="V9872"/>
      <c r="W9872"/>
      <c r="X9872"/>
      <c r="Y9872"/>
      <c r="Z9872"/>
      <c r="AA9872"/>
      <c r="AB9872"/>
      <c r="AC9872"/>
    </row>
    <row r="9873" spans="11:29" x14ac:dyDescent="0.45">
      <c r="K9873"/>
      <c r="S9873"/>
      <c r="T9873"/>
      <c r="U9873"/>
      <c r="V9873"/>
      <c r="W9873"/>
      <c r="X9873"/>
      <c r="Y9873"/>
      <c r="Z9873"/>
      <c r="AA9873"/>
      <c r="AB9873"/>
      <c r="AC9873"/>
    </row>
    <row r="9874" spans="11:29" x14ac:dyDescent="0.45">
      <c r="K9874"/>
      <c r="S9874"/>
      <c r="T9874"/>
      <c r="U9874"/>
      <c r="V9874"/>
      <c r="W9874"/>
      <c r="X9874"/>
      <c r="Y9874"/>
      <c r="Z9874"/>
      <c r="AA9874"/>
      <c r="AB9874"/>
      <c r="AC9874"/>
    </row>
    <row r="9875" spans="11:29" x14ac:dyDescent="0.45">
      <c r="K9875"/>
      <c r="S9875"/>
      <c r="T9875"/>
      <c r="U9875"/>
      <c r="V9875"/>
      <c r="W9875"/>
      <c r="X9875"/>
      <c r="Y9875"/>
      <c r="Z9875"/>
      <c r="AA9875"/>
      <c r="AB9875"/>
      <c r="AC9875"/>
    </row>
    <row r="9876" spans="11:29" x14ac:dyDescent="0.45">
      <c r="K9876"/>
      <c r="S9876"/>
      <c r="T9876"/>
      <c r="U9876"/>
      <c r="V9876"/>
      <c r="W9876"/>
      <c r="X9876"/>
      <c r="Y9876"/>
      <c r="Z9876"/>
      <c r="AA9876"/>
      <c r="AB9876"/>
      <c r="AC9876"/>
    </row>
    <row r="9877" spans="11:29" x14ac:dyDescent="0.45">
      <c r="K9877"/>
      <c r="S9877"/>
      <c r="T9877"/>
      <c r="U9877"/>
      <c r="V9877"/>
      <c r="W9877"/>
      <c r="X9877"/>
      <c r="Y9877"/>
      <c r="Z9877"/>
      <c r="AA9877"/>
      <c r="AB9877"/>
      <c r="AC9877"/>
    </row>
    <row r="9878" spans="11:29" x14ac:dyDescent="0.45">
      <c r="K9878"/>
      <c r="S9878"/>
      <c r="T9878"/>
      <c r="U9878"/>
      <c r="V9878"/>
      <c r="W9878"/>
      <c r="X9878"/>
      <c r="Y9878"/>
      <c r="Z9878"/>
      <c r="AA9878"/>
      <c r="AB9878"/>
      <c r="AC9878"/>
    </row>
    <row r="9879" spans="11:29" x14ac:dyDescent="0.45">
      <c r="K9879"/>
      <c r="S9879"/>
      <c r="T9879"/>
      <c r="U9879"/>
      <c r="V9879"/>
      <c r="W9879"/>
      <c r="X9879"/>
      <c r="Y9879"/>
      <c r="Z9879"/>
      <c r="AA9879"/>
      <c r="AB9879"/>
      <c r="AC9879"/>
    </row>
    <row r="9880" spans="11:29" x14ac:dyDescent="0.45">
      <c r="K9880"/>
      <c r="S9880"/>
      <c r="T9880"/>
      <c r="U9880"/>
      <c r="V9880"/>
      <c r="W9880"/>
      <c r="X9880"/>
      <c r="Y9880"/>
      <c r="Z9880"/>
      <c r="AA9880"/>
      <c r="AB9880"/>
      <c r="AC9880"/>
    </row>
    <row r="9881" spans="11:29" x14ac:dyDescent="0.45">
      <c r="K9881"/>
      <c r="S9881"/>
      <c r="T9881"/>
      <c r="U9881"/>
      <c r="V9881"/>
      <c r="W9881"/>
      <c r="X9881"/>
      <c r="Y9881"/>
      <c r="Z9881"/>
      <c r="AA9881"/>
      <c r="AB9881"/>
      <c r="AC9881"/>
    </row>
    <row r="9882" spans="11:29" x14ac:dyDescent="0.45">
      <c r="K9882"/>
      <c r="S9882"/>
      <c r="T9882"/>
      <c r="U9882"/>
      <c r="V9882"/>
      <c r="W9882"/>
      <c r="X9882"/>
      <c r="Y9882"/>
      <c r="Z9882"/>
      <c r="AA9882"/>
      <c r="AB9882"/>
      <c r="AC9882"/>
    </row>
    <row r="9883" spans="11:29" x14ac:dyDescent="0.45">
      <c r="K9883"/>
      <c r="S9883"/>
      <c r="T9883"/>
      <c r="U9883"/>
      <c r="V9883"/>
      <c r="W9883"/>
      <c r="X9883"/>
      <c r="Y9883"/>
      <c r="Z9883"/>
      <c r="AA9883"/>
      <c r="AB9883"/>
      <c r="AC9883"/>
    </row>
    <row r="9884" spans="11:29" x14ac:dyDescent="0.45">
      <c r="K9884"/>
      <c r="S9884"/>
      <c r="T9884"/>
      <c r="U9884"/>
      <c r="V9884"/>
      <c r="W9884"/>
      <c r="X9884"/>
      <c r="Y9884"/>
      <c r="Z9884"/>
      <c r="AA9884"/>
      <c r="AB9884"/>
      <c r="AC9884"/>
    </row>
    <row r="9885" spans="11:29" x14ac:dyDescent="0.45">
      <c r="K9885"/>
      <c r="S9885"/>
      <c r="T9885"/>
      <c r="U9885"/>
      <c r="V9885"/>
      <c r="W9885"/>
      <c r="X9885"/>
      <c r="Y9885"/>
      <c r="Z9885"/>
      <c r="AA9885"/>
      <c r="AB9885"/>
      <c r="AC9885"/>
    </row>
    <row r="9886" spans="11:29" x14ac:dyDescent="0.45">
      <c r="K9886"/>
      <c r="S9886"/>
      <c r="T9886"/>
      <c r="U9886"/>
      <c r="V9886"/>
      <c r="W9886"/>
      <c r="X9886"/>
      <c r="Y9886"/>
      <c r="Z9886"/>
      <c r="AA9886"/>
      <c r="AB9886"/>
      <c r="AC9886"/>
    </row>
    <row r="9887" spans="11:29" x14ac:dyDescent="0.45">
      <c r="K9887"/>
      <c r="S9887"/>
      <c r="T9887"/>
      <c r="U9887"/>
      <c r="V9887"/>
      <c r="W9887"/>
      <c r="X9887"/>
      <c r="Y9887"/>
      <c r="Z9887"/>
      <c r="AA9887"/>
      <c r="AB9887"/>
      <c r="AC9887"/>
    </row>
    <row r="9888" spans="11:29" x14ac:dyDescent="0.45">
      <c r="K9888"/>
      <c r="S9888"/>
      <c r="T9888"/>
      <c r="U9888"/>
      <c r="V9888"/>
      <c r="W9888"/>
      <c r="X9888"/>
      <c r="Y9888"/>
      <c r="Z9888"/>
      <c r="AA9888"/>
      <c r="AB9888"/>
      <c r="AC9888"/>
    </row>
    <row r="9889" spans="11:29" x14ac:dyDescent="0.45">
      <c r="K9889"/>
      <c r="S9889"/>
      <c r="T9889"/>
      <c r="U9889"/>
      <c r="V9889"/>
      <c r="W9889"/>
      <c r="X9889"/>
      <c r="Y9889"/>
      <c r="Z9889"/>
      <c r="AA9889"/>
      <c r="AB9889"/>
      <c r="AC9889"/>
    </row>
    <row r="9890" spans="11:29" x14ac:dyDescent="0.45">
      <c r="K9890"/>
      <c r="S9890"/>
      <c r="T9890"/>
      <c r="U9890"/>
      <c r="V9890"/>
      <c r="W9890"/>
      <c r="X9890"/>
      <c r="Y9890"/>
      <c r="Z9890"/>
      <c r="AA9890"/>
      <c r="AB9890"/>
      <c r="AC9890"/>
    </row>
    <row r="9891" spans="11:29" x14ac:dyDescent="0.45">
      <c r="K9891"/>
      <c r="S9891"/>
      <c r="T9891"/>
      <c r="U9891"/>
      <c r="V9891"/>
      <c r="W9891"/>
      <c r="X9891"/>
      <c r="Y9891"/>
      <c r="Z9891"/>
      <c r="AA9891"/>
      <c r="AB9891"/>
      <c r="AC9891"/>
    </row>
    <row r="9892" spans="11:29" x14ac:dyDescent="0.45">
      <c r="K9892"/>
      <c r="S9892"/>
      <c r="T9892"/>
      <c r="U9892"/>
      <c r="V9892"/>
      <c r="W9892"/>
      <c r="X9892"/>
      <c r="Y9892"/>
      <c r="Z9892"/>
      <c r="AA9892"/>
      <c r="AB9892"/>
      <c r="AC9892"/>
    </row>
    <row r="9893" spans="11:29" x14ac:dyDescent="0.45">
      <c r="K9893"/>
      <c r="S9893"/>
      <c r="T9893"/>
      <c r="U9893"/>
      <c r="V9893"/>
      <c r="W9893"/>
      <c r="X9893"/>
      <c r="Y9893"/>
      <c r="Z9893"/>
      <c r="AA9893"/>
      <c r="AB9893"/>
      <c r="AC9893"/>
    </row>
    <row r="9894" spans="11:29" x14ac:dyDescent="0.45">
      <c r="K9894"/>
      <c r="S9894"/>
      <c r="T9894"/>
      <c r="U9894"/>
      <c r="V9894"/>
      <c r="W9894"/>
      <c r="X9894"/>
      <c r="Y9894"/>
      <c r="Z9894"/>
      <c r="AA9894"/>
      <c r="AB9894"/>
      <c r="AC9894"/>
    </row>
    <row r="9895" spans="11:29" x14ac:dyDescent="0.45">
      <c r="K9895"/>
      <c r="S9895"/>
      <c r="T9895"/>
      <c r="U9895"/>
      <c r="V9895"/>
      <c r="W9895"/>
      <c r="X9895"/>
      <c r="Y9895"/>
      <c r="Z9895"/>
      <c r="AA9895"/>
      <c r="AB9895"/>
      <c r="AC9895"/>
    </row>
    <row r="9896" spans="11:29" x14ac:dyDescent="0.45">
      <c r="K9896"/>
      <c r="S9896"/>
      <c r="T9896"/>
      <c r="U9896"/>
      <c r="V9896"/>
      <c r="W9896"/>
      <c r="X9896"/>
      <c r="Y9896"/>
      <c r="Z9896"/>
      <c r="AA9896"/>
      <c r="AB9896"/>
      <c r="AC9896"/>
    </row>
    <row r="9897" spans="11:29" x14ac:dyDescent="0.45">
      <c r="K9897"/>
      <c r="S9897"/>
      <c r="T9897"/>
      <c r="U9897"/>
      <c r="V9897"/>
      <c r="W9897"/>
      <c r="X9897"/>
      <c r="Y9897"/>
      <c r="Z9897"/>
      <c r="AA9897"/>
      <c r="AB9897"/>
      <c r="AC9897"/>
    </row>
    <row r="9898" spans="11:29" x14ac:dyDescent="0.45">
      <c r="K9898"/>
      <c r="S9898"/>
      <c r="T9898"/>
      <c r="U9898"/>
      <c r="V9898"/>
      <c r="W9898"/>
      <c r="X9898"/>
      <c r="Y9898"/>
      <c r="Z9898"/>
      <c r="AA9898"/>
      <c r="AB9898"/>
      <c r="AC9898"/>
    </row>
    <row r="9899" spans="11:29" x14ac:dyDescent="0.45">
      <c r="K9899"/>
      <c r="S9899"/>
      <c r="T9899"/>
      <c r="U9899"/>
      <c r="V9899"/>
      <c r="W9899"/>
      <c r="X9899"/>
      <c r="Y9899"/>
      <c r="Z9899"/>
      <c r="AA9899"/>
      <c r="AB9899"/>
      <c r="AC9899"/>
    </row>
    <row r="9900" spans="11:29" x14ac:dyDescent="0.45">
      <c r="K9900"/>
      <c r="S9900"/>
      <c r="T9900"/>
      <c r="U9900"/>
      <c r="V9900"/>
      <c r="W9900"/>
      <c r="X9900"/>
      <c r="Y9900"/>
      <c r="Z9900"/>
      <c r="AA9900"/>
      <c r="AB9900"/>
      <c r="AC9900"/>
    </row>
    <row r="9901" spans="11:29" x14ac:dyDescent="0.45">
      <c r="K9901"/>
      <c r="S9901"/>
      <c r="T9901"/>
      <c r="U9901"/>
      <c r="V9901"/>
      <c r="W9901"/>
      <c r="X9901"/>
      <c r="Y9901"/>
      <c r="Z9901"/>
      <c r="AA9901"/>
      <c r="AB9901"/>
      <c r="AC9901"/>
    </row>
    <row r="9902" spans="11:29" x14ac:dyDescent="0.45">
      <c r="K9902"/>
      <c r="S9902"/>
      <c r="T9902"/>
      <c r="U9902"/>
      <c r="V9902"/>
      <c r="W9902"/>
      <c r="X9902"/>
      <c r="Y9902"/>
      <c r="Z9902"/>
      <c r="AA9902"/>
      <c r="AB9902"/>
      <c r="AC9902"/>
    </row>
    <row r="9903" spans="11:29" x14ac:dyDescent="0.45">
      <c r="K9903"/>
      <c r="S9903"/>
      <c r="T9903"/>
      <c r="U9903"/>
      <c r="V9903"/>
      <c r="W9903"/>
      <c r="X9903"/>
      <c r="Y9903"/>
      <c r="Z9903"/>
      <c r="AA9903"/>
      <c r="AB9903"/>
      <c r="AC9903"/>
    </row>
    <row r="9904" spans="11:29" x14ac:dyDescent="0.45">
      <c r="K9904"/>
      <c r="S9904"/>
      <c r="T9904"/>
      <c r="U9904"/>
      <c r="V9904"/>
      <c r="W9904"/>
      <c r="X9904"/>
      <c r="Y9904"/>
      <c r="Z9904"/>
      <c r="AA9904"/>
      <c r="AB9904"/>
      <c r="AC9904"/>
    </row>
    <row r="9905" spans="11:29" x14ac:dyDescent="0.45">
      <c r="K9905"/>
      <c r="S9905"/>
      <c r="T9905"/>
      <c r="U9905"/>
      <c r="V9905"/>
      <c r="W9905"/>
      <c r="X9905"/>
      <c r="Y9905"/>
      <c r="Z9905"/>
      <c r="AA9905"/>
      <c r="AB9905"/>
      <c r="AC9905"/>
    </row>
    <row r="9906" spans="11:29" x14ac:dyDescent="0.45">
      <c r="K9906"/>
      <c r="S9906"/>
      <c r="T9906"/>
      <c r="U9906"/>
      <c r="V9906"/>
      <c r="W9906"/>
      <c r="X9906"/>
      <c r="Y9906"/>
      <c r="Z9906"/>
      <c r="AA9906"/>
      <c r="AB9906"/>
      <c r="AC9906"/>
    </row>
    <row r="9907" spans="11:29" x14ac:dyDescent="0.45">
      <c r="K9907"/>
      <c r="S9907"/>
      <c r="T9907"/>
      <c r="U9907"/>
      <c r="V9907"/>
      <c r="W9907"/>
      <c r="X9907"/>
      <c r="Y9907"/>
      <c r="Z9907"/>
      <c r="AA9907"/>
      <c r="AB9907"/>
      <c r="AC9907"/>
    </row>
    <row r="9908" spans="11:29" x14ac:dyDescent="0.45">
      <c r="K9908"/>
      <c r="S9908"/>
      <c r="T9908"/>
      <c r="U9908"/>
      <c r="V9908"/>
      <c r="W9908"/>
      <c r="X9908"/>
      <c r="Y9908"/>
      <c r="Z9908"/>
      <c r="AA9908"/>
      <c r="AB9908"/>
      <c r="AC9908"/>
    </row>
    <row r="9909" spans="11:29" x14ac:dyDescent="0.45">
      <c r="K9909"/>
      <c r="S9909"/>
      <c r="T9909"/>
      <c r="U9909"/>
      <c r="V9909"/>
      <c r="W9909"/>
      <c r="X9909"/>
      <c r="Y9909"/>
      <c r="Z9909"/>
      <c r="AA9909"/>
      <c r="AB9909"/>
      <c r="AC9909"/>
    </row>
    <row r="9910" spans="11:29" x14ac:dyDescent="0.45">
      <c r="K9910"/>
      <c r="S9910"/>
      <c r="T9910"/>
      <c r="U9910"/>
      <c r="V9910"/>
      <c r="W9910"/>
      <c r="X9910"/>
      <c r="Y9910"/>
      <c r="Z9910"/>
      <c r="AA9910"/>
      <c r="AB9910"/>
      <c r="AC9910"/>
    </row>
    <row r="9911" spans="11:29" x14ac:dyDescent="0.45">
      <c r="K9911"/>
      <c r="S9911"/>
      <c r="T9911"/>
      <c r="U9911"/>
      <c r="V9911"/>
      <c r="W9911"/>
      <c r="X9911"/>
      <c r="Y9911"/>
      <c r="Z9911"/>
      <c r="AA9911"/>
      <c r="AB9911"/>
      <c r="AC9911"/>
    </row>
    <row r="9912" spans="11:29" x14ac:dyDescent="0.45">
      <c r="K9912"/>
      <c r="S9912"/>
      <c r="T9912"/>
      <c r="U9912"/>
      <c r="V9912"/>
      <c r="W9912"/>
      <c r="X9912"/>
      <c r="Y9912"/>
      <c r="Z9912"/>
      <c r="AA9912"/>
      <c r="AB9912"/>
      <c r="AC9912"/>
    </row>
    <row r="9913" spans="11:29" x14ac:dyDescent="0.45">
      <c r="K9913"/>
      <c r="S9913"/>
      <c r="T9913"/>
      <c r="U9913"/>
      <c r="V9913"/>
      <c r="W9913"/>
      <c r="X9913"/>
      <c r="Y9913"/>
      <c r="Z9913"/>
      <c r="AA9913"/>
      <c r="AB9913"/>
      <c r="AC9913"/>
    </row>
    <row r="9914" spans="11:29" x14ac:dyDescent="0.45">
      <c r="K9914"/>
      <c r="S9914"/>
      <c r="T9914"/>
      <c r="U9914"/>
      <c r="V9914"/>
      <c r="W9914"/>
      <c r="X9914"/>
      <c r="Y9914"/>
      <c r="Z9914"/>
      <c r="AA9914"/>
      <c r="AB9914"/>
      <c r="AC9914"/>
    </row>
    <row r="9915" spans="11:29" x14ac:dyDescent="0.45">
      <c r="K9915"/>
      <c r="S9915"/>
      <c r="T9915"/>
      <c r="U9915"/>
      <c r="V9915"/>
      <c r="W9915"/>
      <c r="X9915"/>
      <c r="Y9915"/>
      <c r="Z9915"/>
      <c r="AA9915"/>
      <c r="AB9915"/>
      <c r="AC9915"/>
    </row>
    <row r="9916" spans="11:29" x14ac:dyDescent="0.45">
      <c r="K9916"/>
      <c r="S9916"/>
      <c r="T9916"/>
      <c r="U9916"/>
      <c r="V9916"/>
      <c r="W9916"/>
      <c r="X9916"/>
      <c r="Y9916"/>
      <c r="Z9916"/>
      <c r="AA9916"/>
      <c r="AB9916"/>
      <c r="AC9916"/>
    </row>
    <row r="9917" spans="11:29" x14ac:dyDescent="0.45">
      <c r="K9917"/>
      <c r="S9917"/>
      <c r="T9917"/>
      <c r="U9917"/>
      <c r="V9917"/>
      <c r="W9917"/>
      <c r="X9917"/>
      <c r="Y9917"/>
      <c r="Z9917"/>
      <c r="AA9917"/>
      <c r="AB9917"/>
      <c r="AC9917"/>
    </row>
    <row r="9918" spans="11:29" x14ac:dyDescent="0.45">
      <c r="K9918"/>
      <c r="S9918"/>
      <c r="T9918"/>
      <c r="U9918"/>
      <c r="V9918"/>
      <c r="W9918"/>
      <c r="X9918"/>
      <c r="Y9918"/>
      <c r="Z9918"/>
      <c r="AA9918"/>
      <c r="AB9918"/>
      <c r="AC9918"/>
    </row>
    <row r="9919" spans="11:29" x14ac:dyDescent="0.45">
      <c r="K9919"/>
      <c r="S9919"/>
      <c r="T9919"/>
      <c r="U9919"/>
      <c r="V9919"/>
      <c r="W9919"/>
      <c r="X9919"/>
      <c r="Y9919"/>
      <c r="Z9919"/>
      <c r="AA9919"/>
      <c r="AB9919"/>
      <c r="AC9919"/>
    </row>
    <row r="9920" spans="11:29" x14ac:dyDescent="0.45">
      <c r="K9920"/>
      <c r="S9920"/>
      <c r="T9920"/>
      <c r="U9920"/>
      <c r="V9920"/>
      <c r="W9920"/>
      <c r="X9920"/>
      <c r="Y9920"/>
      <c r="Z9920"/>
      <c r="AA9920"/>
      <c r="AB9920"/>
      <c r="AC9920"/>
    </row>
    <row r="9921" spans="11:29" x14ac:dyDescent="0.45">
      <c r="K9921"/>
      <c r="S9921"/>
      <c r="T9921"/>
      <c r="U9921"/>
      <c r="V9921"/>
      <c r="W9921"/>
      <c r="X9921"/>
      <c r="Y9921"/>
      <c r="Z9921"/>
      <c r="AA9921"/>
      <c r="AB9921"/>
      <c r="AC9921"/>
    </row>
    <row r="9922" spans="11:29" x14ac:dyDescent="0.45">
      <c r="K9922"/>
      <c r="S9922"/>
      <c r="T9922"/>
      <c r="U9922"/>
      <c r="V9922"/>
      <c r="W9922"/>
      <c r="X9922"/>
      <c r="Y9922"/>
      <c r="Z9922"/>
      <c r="AA9922"/>
      <c r="AB9922"/>
      <c r="AC9922"/>
    </row>
    <row r="9923" spans="11:29" x14ac:dyDescent="0.45">
      <c r="K9923"/>
      <c r="S9923"/>
      <c r="T9923"/>
      <c r="U9923"/>
      <c r="V9923"/>
      <c r="W9923"/>
      <c r="X9923"/>
      <c r="Y9923"/>
      <c r="Z9923"/>
      <c r="AA9923"/>
      <c r="AB9923"/>
      <c r="AC9923"/>
    </row>
    <row r="9924" spans="11:29" x14ac:dyDescent="0.45">
      <c r="K9924"/>
      <c r="S9924"/>
      <c r="T9924"/>
      <c r="U9924"/>
      <c r="V9924"/>
      <c r="W9924"/>
      <c r="X9924"/>
      <c r="Y9924"/>
      <c r="Z9924"/>
      <c r="AA9924"/>
      <c r="AB9924"/>
      <c r="AC9924"/>
    </row>
    <row r="9925" spans="11:29" x14ac:dyDescent="0.45">
      <c r="K9925"/>
      <c r="S9925"/>
      <c r="T9925"/>
      <c r="U9925"/>
      <c r="V9925"/>
      <c r="W9925"/>
      <c r="X9925"/>
      <c r="Y9925"/>
      <c r="Z9925"/>
      <c r="AA9925"/>
      <c r="AB9925"/>
      <c r="AC9925"/>
    </row>
    <row r="9926" spans="11:29" x14ac:dyDescent="0.45">
      <c r="K9926"/>
      <c r="S9926"/>
      <c r="T9926"/>
      <c r="U9926"/>
      <c r="V9926"/>
      <c r="W9926"/>
      <c r="X9926"/>
      <c r="Y9926"/>
      <c r="Z9926"/>
      <c r="AA9926"/>
      <c r="AB9926"/>
      <c r="AC9926"/>
    </row>
    <row r="9927" spans="11:29" x14ac:dyDescent="0.45">
      <c r="K9927"/>
      <c r="S9927"/>
      <c r="T9927"/>
      <c r="U9927"/>
      <c r="V9927"/>
      <c r="W9927"/>
      <c r="X9927"/>
      <c r="Y9927"/>
      <c r="Z9927"/>
      <c r="AA9927"/>
      <c r="AB9927"/>
      <c r="AC9927"/>
    </row>
    <row r="9928" spans="11:29" x14ac:dyDescent="0.45">
      <c r="K9928"/>
      <c r="S9928"/>
      <c r="T9928"/>
      <c r="U9928"/>
      <c r="V9928"/>
      <c r="W9928"/>
      <c r="X9928"/>
      <c r="Y9928"/>
      <c r="Z9928"/>
      <c r="AA9928"/>
      <c r="AB9928"/>
      <c r="AC9928"/>
    </row>
    <row r="9929" spans="11:29" x14ac:dyDescent="0.45">
      <c r="K9929"/>
      <c r="S9929"/>
      <c r="T9929"/>
      <c r="U9929"/>
      <c r="V9929"/>
      <c r="W9929"/>
      <c r="X9929"/>
      <c r="Y9929"/>
      <c r="Z9929"/>
      <c r="AA9929"/>
      <c r="AB9929"/>
      <c r="AC9929"/>
    </row>
    <row r="9930" spans="11:29" x14ac:dyDescent="0.45">
      <c r="K9930"/>
      <c r="S9930"/>
      <c r="T9930"/>
      <c r="U9930"/>
      <c r="V9930"/>
      <c r="W9930"/>
      <c r="X9930"/>
      <c r="Y9930"/>
      <c r="Z9930"/>
      <c r="AA9930"/>
      <c r="AB9930"/>
      <c r="AC9930"/>
    </row>
    <row r="9931" spans="11:29" x14ac:dyDescent="0.45">
      <c r="K9931"/>
      <c r="S9931"/>
      <c r="T9931"/>
      <c r="U9931"/>
      <c r="V9931"/>
      <c r="W9931"/>
      <c r="X9931"/>
      <c r="Y9931"/>
      <c r="Z9931"/>
      <c r="AA9931"/>
      <c r="AB9931"/>
      <c r="AC9931"/>
    </row>
    <row r="9932" spans="11:29" x14ac:dyDescent="0.45">
      <c r="K9932"/>
      <c r="S9932"/>
      <c r="T9932"/>
      <c r="U9932"/>
      <c r="V9932"/>
      <c r="W9932"/>
      <c r="X9932"/>
      <c r="Y9932"/>
      <c r="Z9932"/>
      <c r="AA9932"/>
      <c r="AB9932"/>
      <c r="AC9932"/>
    </row>
    <row r="9933" spans="11:29" x14ac:dyDescent="0.45">
      <c r="K9933"/>
      <c r="S9933"/>
      <c r="T9933"/>
      <c r="U9933"/>
      <c r="V9933"/>
      <c r="W9933"/>
      <c r="X9933"/>
      <c r="Y9933"/>
      <c r="Z9933"/>
      <c r="AA9933"/>
      <c r="AB9933"/>
      <c r="AC9933"/>
    </row>
    <row r="9934" spans="11:29" x14ac:dyDescent="0.45">
      <c r="K9934"/>
      <c r="S9934"/>
      <c r="T9934"/>
      <c r="U9934"/>
      <c r="V9934"/>
      <c r="W9934"/>
      <c r="X9934"/>
      <c r="Y9934"/>
      <c r="Z9934"/>
      <c r="AA9934"/>
      <c r="AB9934"/>
      <c r="AC9934"/>
    </row>
    <row r="9935" spans="11:29" x14ac:dyDescent="0.45">
      <c r="K9935"/>
      <c r="S9935"/>
      <c r="T9935"/>
      <c r="U9935"/>
      <c r="V9935"/>
      <c r="W9935"/>
      <c r="X9935"/>
      <c r="Y9935"/>
      <c r="Z9935"/>
      <c r="AA9935"/>
      <c r="AB9935"/>
      <c r="AC9935"/>
    </row>
    <row r="9936" spans="11:29" x14ac:dyDescent="0.45">
      <c r="K9936"/>
      <c r="S9936"/>
      <c r="T9936"/>
      <c r="U9936"/>
      <c r="V9936"/>
      <c r="W9936"/>
      <c r="X9936"/>
      <c r="Y9936"/>
      <c r="Z9936"/>
      <c r="AA9936"/>
      <c r="AB9936"/>
      <c r="AC9936"/>
    </row>
    <row r="9937" spans="11:29" x14ac:dyDescent="0.45">
      <c r="K9937"/>
      <c r="S9937"/>
      <c r="T9937"/>
      <c r="U9937"/>
      <c r="V9937"/>
      <c r="W9937"/>
      <c r="X9937"/>
      <c r="Y9937"/>
      <c r="Z9937"/>
      <c r="AA9937"/>
      <c r="AB9937"/>
      <c r="AC9937"/>
    </row>
    <row r="9938" spans="11:29" x14ac:dyDescent="0.45">
      <c r="K9938"/>
      <c r="S9938"/>
      <c r="T9938"/>
      <c r="U9938"/>
      <c r="V9938"/>
      <c r="W9938"/>
      <c r="X9938"/>
      <c r="Y9938"/>
      <c r="Z9938"/>
      <c r="AA9938"/>
      <c r="AB9938"/>
      <c r="AC9938"/>
    </row>
    <row r="9939" spans="11:29" x14ac:dyDescent="0.45">
      <c r="K9939"/>
      <c r="S9939"/>
      <c r="T9939"/>
      <c r="U9939"/>
      <c r="V9939"/>
      <c r="W9939"/>
      <c r="X9939"/>
      <c r="Y9939"/>
      <c r="Z9939"/>
      <c r="AA9939"/>
      <c r="AB9939"/>
      <c r="AC9939"/>
    </row>
    <row r="9940" spans="11:29" x14ac:dyDescent="0.45">
      <c r="K9940"/>
      <c r="S9940"/>
      <c r="T9940"/>
      <c r="U9940"/>
      <c r="V9940"/>
      <c r="W9940"/>
      <c r="X9940"/>
      <c r="Y9940"/>
      <c r="Z9940"/>
      <c r="AA9940"/>
      <c r="AB9940"/>
      <c r="AC9940"/>
    </row>
    <row r="9941" spans="11:29" x14ac:dyDescent="0.45">
      <c r="K9941"/>
      <c r="S9941"/>
      <c r="T9941"/>
      <c r="U9941"/>
      <c r="V9941"/>
      <c r="W9941"/>
      <c r="X9941"/>
      <c r="Y9941"/>
      <c r="Z9941"/>
      <c r="AA9941"/>
      <c r="AB9941"/>
      <c r="AC9941"/>
    </row>
    <row r="9942" spans="11:29" x14ac:dyDescent="0.45">
      <c r="K9942"/>
      <c r="S9942"/>
      <c r="T9942"/>
      <c r="U9942"/>
      <c r="V9942"/>
      <c r="W9942"/>
      <c r="X9942"/>
      <c r="Y9942"/>
      <c r="Z9942"/>
      <c r="AA9942"/>
      <c r="AB9942"/>
      <c r="AC9942"/>
    </row>
    <row r="9943" spans="11:29" x14ac:dyDescent="0.45">
      <c r="K9943"/>
      <c r="S9943"/>
      <c r="T9943"/>
      <c r="U9943"/>
      <c r="V9943"/>
      <c r="W9943"/>
      <c r="X9943"/>
      <c r="Y9943"/>
      <c r="Z9943"/>
      <c r="AA9943"/>
      <c r="AB9943"/>
      <c r="AC9943"/>
    </row>
    <row r="9944" spans="11:29" x14ac:dyDescent="0.45">
      <c r="K9944"/>
      <c r="S9944"/>
      <c r="T9944"/>
      <c r="U9944"/>
      <c r="V9944"/>
      <c r="W9944"/>
      <c r="X9944"/>
      <c r="Y9944"/>
      <c r="Z9944"/>
      <c r="AA9944"/>
      <c r="AB9944"/>
      <c r="AC9944"/>
    </row>
    <row r="9945" spans="11:29" x14ac:dyDescent="0.45">
      <c r="K9945"/>
      <c r="S9945"/>
      <c r="T9945"/>
      <c r="U9945"/>
      <c r="V9945"/>
      <c r="W9945"/>
      <c r="X9945"/>
      <c r="Y9945"/>
      <c r="Z9945"/>
      <c r="AA9945"/>
      <c r="AB9945"/>
      <c r="AC9945"/>
    </row>
    <row r="9946" spans="11:29" x14ac:dyDescent="0.45">
      <c r="K9946"/>
      <c r="S9946"/>
      <c r="T9946"/>
      <c r="U9946"/>
      <c r="V9946"/>
      <c r="W9946"/>
      <c r="X9946"/>
      <c r="Y9946"/>
      <c r="Z9946"/>
      <c r="AA9946"/>
      <c r="AB9946"/>
      <c r="AC9946"/>
    </row>
    <row r="9947" spans="11:29" x14ac:dyDescent="0.45">
      <c r="K9947"/>
      <c r="S9947"/>
      <c r="T9947"/>
      <c r="U9947"/>
      <c r="V9947"/>
      <c r="W9947"/>
      <c r="X9947"/>
      <c r="Y9947"/>
      <c r="Z9947"/>
      <c r="AA9947"/>
      <c r="AB9947"/>
      <c r="AC9947"/>
    </row>
    <row r="9948" spans="11:29" x14ac:dyDescent="0.45">
      <c r="K9948"/>
      <c r="S9948"/>
      <c r="T9948"/>
      <c r="U9948"/>
      <c r="V9948"/>
      <c r="W9948"/>
      <c r="X9948"/>
      <c r="Y9948"/>
      <c r="Z9948"/>
      <c r="AA9948"/>
      <c r="AB9948"/>
      <c r="AC9948"/>
    </row>
    <row r="9949" spans="11:29" x14ac:dyDescent="0.45">
      <c r="K9949"/>
      <c r="S9949"/>
      <c r="T9949"/>
      <c r="U9949"/>
      <c r="V9949"/>
      <c r="W9949"/>
      <c r="X9949"/>
      <c r="Y9949"/>
      <c r="Z9949"/>
      <c r="AA9949"/>
      <c r="AB9949"/>
      <c r="AC9949"/>
    </row>
    <row r="9950" spans="11:29" x14ac:dyDescent="0.45">
      <c r="K9950"/>
      <c r="S9950"/>
      <c r="T9950"/>
      <c r="U9950"/>
      <c r="V9950"/>
      <c r="W9950"/>
      <c r="X9950"/>
      <c r="Y9950"/>
      <c r="Z9950"/>
      <c r="AA9950"/>
      <c r="AB9950"/>
      <c r="AC9950"/>
    </row>
    <row r="9951" spans="11:29" x14ac:dyDescent="0.45">
      <c r="K9951"/>
      <c r="S9951"/>
      <c r="T9951"/>
      <c r="U9951"/>
      <c r="V9951"/>
      <c r="W9951"/>
      <c r="X9951"/>
      <c r="Y9951"/>
      <c r="Z9951"/>
      <c r="AA9951"/>
      <c r="AB9951"/>
      <c r="AC9951"/>
    </row>
    <row r="9952" spans="11:29" x14ac:dyDescent="0.45">
      <c r="K9952"/>
      <c r="S9952"/>
      <c r="T9952"/>
      <c r="U9952"/>
      <c r="V9952"/>
      <c r="W9952"/>
      <c r="X9952"/>
      <c r="Y9952"/>
      <c r="Z9952"/>
      <c r="AA9952"/>
      <c r="AB9952"/>
      <c r="AC9952"/>
    </row>
    <row r="9953" spans="11:29" x14ac:dyDescent="0.45">
      <c r="K9953"/>
      <c r="S9953"/>
      <c r="T9953"/>
      <c r="U9953"/>
      <c r="V9953"/>
      <c r="W9953"/>
      <c r="X9953"/>
      <c r="Y9953"/>
      <c r="Z9953"/>
      <c r="AA9953"/>
      <c r="AB9953"/>
      <c r="AC9953"/>
    </row>
    <row r="9954" spans="11:29" x14ac:dyDescent="0.45">
      <c r="K9954"/>
      <c r="S9954"/>
      <c r="T9954"/>
      <c r="U9954"/>
      <c r="V9954"/>
      <c r="W9954"/>
      <c r="X9954"/>
      <c r="Y9954"/>
      <c r="Z9954"/>
      <c r="AA9954"/>
      <c r="AB9954"/>
      <c r="AC9954"/>
    </row>
    <row r="9955" spans="11:29" x14ac:dyDescent="0.45">
      <c r="K9955"/>
      <c r="S9955"/>
      <c r="T9955"/>
      <c r="U9955"/>
      <c r="V9955"/>
      <c r="W9955"/>
      <c r="X9955"/>
      <c r="Y9955"/>
      <c r="Z9955"/>
      <c r="AA9955"/>
      <c r="AB9955"/>
      <c r="AC9955"/>
    </row>
    <row r="9956" spans="11:29" x14ac:dyDescent="0.45">
      <c r="K9956"/>
      <c r="S9956"/>
      <c r="T9956"/>
      <c r="U9956"/>
      <c r="V9956"/>
      <c r="W9956"/>
      <c r="X9956"/>
      <c r="Y9956"/>
      <c r="Z9956"/>
      <c r="AA9956"/>
      <c r="AB9956"/>
      <c r="AC9956"/>
    </row>
    <row r="9957" spans="11:29" x14ac:dyDescent="0.45">
      <c r="K9957"/>
      <c r="S9957"/>
      <c r="T9957"/>
      <c r="U9957"/>
      <c r="V9957"/>
      <c r="W9957"/>
      <c r="X9957"/>
      <c r="Y9957"/>
      <c r="Z9957"/>
      <c r="AA9957"/>
      <c r="AB9957"/>
      <c r="AC9957"/>
    </row>
    <row r="9958" spans="11:29" x14ac:dyDescent="0.45">
      <c r="K9958"/>
      <c r="S9958"/>
      <c r="T9958"/>
      <c r="U9958"/>
      <c r="V9958"/>
      <c r="W9958"/>
      <c r="X9958"/>
      <c r="Y9958"/>
      <c r="Z9958"/>
      <c r="AA9958"/>
      <c r="AB9958"/>
      <c r="AC9958"/>
    </row>
    <row r="9959" spans="11:29" x14ac:dyDescent="0.45">
      <c r="K9959"/>
      <c r="S9959"/>
      <c r="T9959"/>
      <c r="U9959"/>
      <c r="V9959"/>
      <c r="W9959"/>
      <c r="X9959"/>
      <c r="Y9959"/>
      <c r="Z9959"/>
      <c r="AA9959"/>
      <c r="AB9959"/>
      <c r="AC9959"/>
    </row>
    <row r="9960" spans="11:29" x14ac:dyDescent="0.45">
      <c r="K9960"/>
      <c r="S9960"/>
      <c r="T9960"/>
      <c r="U9960"/>
      <c r="V9960"/>
      <c r="W9960"/>
      <c r="X9960"/>
      <c r="Y9960"/>
      <c r="Z9960"/>
      <c r="AA9960"/>
      <c r="AB9960"/>
      <c r="AC9960"/>
    </row>
    <row r="9961" spans="11:29" x14ac:dyDescent="0.45">
      <c r="K9961"/>
      <c r="S9961"/>
      <c r="T9961"/>
      <c r="U9961"/>
      <c r="V9961"/>
      <c r="W9961"/>
      <c r="X9961"/>
      <c r="Y9961"/>
      <c r="Z9961"/>
      <c r="AA9961"/>
      <c r="AB9961"/>
      <c r="AC9961"/>
    </row>
    <row r="9962" spans="11:29" x14ac:dyDescent="0.45">
      <c r="K9962"/>
      <c r="S9962"/>
      <c r="T9962"/>
      <c r="U9962"/>
      <c r="V9962"/>
      <c r="W9962"/>
      <c r="X9962"/>
      <c r="Y9962"/>
      <c r="Z9962"/>
      <c r="AA9962"/>
      <c r="AB9962"/>
      <c r="AC9962"/>
    </row>
    <row r="9963" spans="11:29" x14ac:dyDescent="0.45">
      <c r="K9963"/>
      <c r="S9963"/>
      <c r="T9963"/>
      <c r="U9963"/>
      <c r="V9963"/>
      <c r="W9963"/>
      <c r="X9963"/>
      <c r="Y9963"/>
      <c r="Z9963"/>
      <c r="AA9963"/>
      <c r="AB9963"/>
      <c r="AC9963"/>
    </row>
    <row r="9964" spans="11:29" x14ac:dyDescent="0.45">
      <c r="K9964"/>
      <c r="S9964"/>
      <c r="T9964"/>
      <c r="U9964"/>
      <c r="V9964"/>
      <c r="W9964"/>
      <c r="X9964"/>
      <c r="Y9964"/>
      <c r="Z9964"/>
      <c r="AA9964"/>
      <c r="AB9964"/>
      <c r="AC9964"/>
    </row>
    <row r="9965" spans="11:29" x14ac:dyDescent="0.45">
      <c r="K9965"/>
      <c r="S9965"/>
      <c r="T9965"/>
      <c r="U9965"/>
      <c r="V9965"/>
      <c r="W9965"/>
      <c r="X9965"/>
      <c r="Y9965"/>
      <c r="Z9965"/>
      <c r="AA9965"/>
      <c r="AB9965"/>
      <c r="AC9965"/>
    </row>
    <row r="9966" spans="11:29" x14ac:dyDescent="0.45">
      <c r="K9966"/>
      <c r="S9966"/>
      <c r="T9966"/>
      <c r="U9966"/>
      <c r="V9966"/>
      <c r="W9966"/>
      <c r="X9966"/>
      <c r="Y9966"/>
      <c r="Z9966"/>
      <c r="AA9966"/>
      <c r="AB9966"/>
      <c r="AC9966"/>
    </row>
    <row r="9967" spans="11:29" x14ac:dyDescent="0.45">
      <c r="K9967"/>
      <c r="S9967"/>
      <c r="T9967"/>
      <c r="U9967"/>
      <c r="V9967"/>
      <c r="W9967"/>
      <c r="X9967"/>
      <c r="Y9967"/>
      <c r="Z9967"/>
      <c r="AA9967"/>
      <c r="AB9967"/>
      <c r="AC9967"/>
    </row>
    <row r="9968" spans="11:29" x14ac:dyDescent="0.45">
      <c r="K9968"/>
      <c r="S9968"/>
      <c r="T9968"/>
      <c r="U9968"/>
      <c r="V9968"/>
      <c r="W9968"/>
      <c r="X9968"/>
      <c r="Y9968"/>
      <c r="Z9968"/>
      <c r="AA9968"/>
      <c r="AB9968"/>
      <c r="AC9968"/>
    </row>
    <row r="9969" spans="11:29" x14ac:dyDescent="0.45">
      <c r="K9969"/>
      <c r="S9969"/>
      <c r="T9969"/>
      <c r="U9969"/>
      <c r="V9969"/>
      <c r="W9969"/>
      <c r="X9969"/>
      <c r="Y9969"/>
      <c r="Z9969"/>
      <c r="AA9969"/>
      <c r="AB9969"/>
      <c r="AC9969"/>
    </row>
    <row r="9970" spans="11:29" x14ac:dyDescent="0.45">
      <c r="K9970"/>
      <c r="S9970"/>
      <c r="T9970"/>
      <c r="U9970"/>
      <c r="V9970"/>
      <c r="W9970"/>
      <c r="X9970"/>
      <c r="Y9970"/>
      <c r="Z9970"/>
      <c r="AA9970"/>
      <c r="AB9970"/>
      <c r="AC9970"/>
    </row>
    <row r="9971" spans="11:29" x14ac:dyDescent="0.45">
      <c r="K9971"/>
      <c r="S9971"/>
      <c r="T9971"/>
      <c r="U9971"/>
      <c r="V9971"/>
      <c r="W9971"/>
      <c r="X9971"/>
      <c r="Y9971"/>
      <c r="Z9971"/>
      <c r="AA9971"/>
      <c r="AB9971"/>
      <c r="AC9971"/>
    </row>
    <row r="9972" spans="11:29" x14ac:dyDescent="0.45">
      <c r="K9972"/>
      <c r="S9972"/>
      <c r="T9972"/>
      <c r="U9972"/>
      <c r="V9972"/>
      <c r="W9972"/>
      <c r="X9972"/>
      <c r="Y9972"/>
      <c r="Z9972"/>
      <c r="AA9972"/>
      <c r="AB9972"/>
      <c r="AC9972"/>
    </row>
    <row r="9973" spans="11:29" x14ac:dyDescent="0.45">
      <c r="K9973"/>
      <c r="S9973"/>
      <c r="T9973"/>
      <c r="U9973"/>
      <c r="V9973"/>
      <c r="W9973"/>
      <c r="X9973"/>
      <c r="Y9973"/>
      <c r="Z9973"/>
      <c r="AA9973"/>
      <c r="AB9973"/>
      <c r="AC9973"/>
    </row>
    <row r="9974" spans="11:29" x14ac:dyDescent="0.45">
      <c r="K9974"/>
      <c r="S9974"/>
      <c r="T9974"/>
      <c r="U9974"/>
      <c r="V9974"/>
      <c r="W9974"/>
      <c r="X9974"/>
      <c r="Y9974"/>
      <c r="Z9974"/>
      <c r="AA9974"/>
      <c r="AB9974"/>
      <c r="AC9974"/>
    </row>
    <row r="9975" spans="11:29" x14ac:dyDescent="0.45">
      <c r="K9975"/>
      <c r="S9975"/>
      <c r="T9975"/>
      <c r="U9975"/>
      <c r="V9975"/>
      <c r="W9975"/>
      <c r="X9975"/>
      <c r="Y9975"/>
      <c r="Z9975"/>
      <c r="AA9975"/>
      <c r="AB9975"/>
      <c r="AC9975"/>
    </row>
    <row r="9976" spans="11:29" x14ac:dyDescent="0.45">
      <c r="K9976"/>
      <c r="S9976"/>
      <c r="T9976"/>
      <c r="U9976"/>
      <c r="V9976"/>
      <c r="W9976"/>
      <c r="X9976"/>
      <c r="Y9976"/>
      <c r="Z9976"/>
      <c r="AA9976"/>
      <c r="AB9976"/>
      <c r="AC9976"/>
    </row>
    <row r="9977" spans="11:29" x14ac:dyDescent="0.45">
      <c r="K9977"/>
      <c r="S9977"/>
      <c r="T9977"/>
      <c r="U9977"/>
      <c r="V9977"/>
      <c r="W9977"/>
      <c r="X9977"/>
      <c r="Y9977"/>
      <c r="Z9977"/>
      <c r="AA9977"/>
      <c r="AB9977"/>
      <c r="AC9977"/>
    </row>
    <row r="9978" spans="11:29" x14ac:dyDescent="0.45">
      <c r="K9978"/>
      <c r="S9978"/>
      <c r="T9978"/>
      <c r="U9978"/>
      <c r="V9978"/>
      <c r="W9978"/>
      <c r="X9978"/>
      <c r="Y9978"/>
      <c r="Z9978"/>
      <c r="AA9978"/>
      <c r="AB9978"/>
      <c r="AC9978"/>
    </row>
    <row r="9979" spans="11:29" x14ac:dyDescent="0.45">
      <c r="K9979"/>
      <c r="S9979"/>
      <c r="T9979"/>
      <c r="U9979"/>
      <c r="V9979"/>
      <c r="W9979"/>
      <c r="X9979"/>
      <c r="Y9979"/>
      <c r="Z9979"/>
      <c r="AA9979"/>
      <c r="AB9979"/>
      <c r="AC9979"/>
    </row>
    <row r="9980" spans="11:29" x14ac:dyDescent="0.45">
      <c r="K9980"/>
      <c r="S9980"/>
      <c r="T9980"/>
      <c r="U9980"/>
      <c r="V9980"/>
      <c r="W9980"/>
      <c r="X9980"/>
      <c r="Y9980"/>
      <c r="Z9980"/>
      <c r="AA9980"/>
      <c r="AB9980"/>
      <c r="AC9980"/>
    </row>
    <row r="9981" spans="11:29" x14ac:dyDescent="0.45">
      <c r="K9981"/>
      <c r="S9981"/>
      <c r="T9981"/>
      <c r="U9981"/>
      <c r="V9981"/>
      <c r="W9981"/>
      <c r="X9981"/>
      <c r="Y9981"/>
      <c r="Z9981"/>
      <c r="AA9981"/>
      <c r="AB9981"/>
      <c r="AC9981"/>
    </row>
    <row r="9982" spans="11:29" x14ac:dyDescent="0.45">
      <c r="K9982"/>
      <c r="S9982"/>
      <c r="T9982"/>
      <c r="U9982"/>
      <c r="V9982"/>
      <c r="W9982"/>
      <c r="X9982"/>
      <c r="Y9982"/>
      <c r="Z9982"/>
      <c r="AA9982"/>
      <c r="AB9982"/>
      <c r="AC9982"/>
    </row>
    <row r="9983" spans="11:29" x14ac:dyDescent="0.45">
      <c r="K9983"/>
      <c r="S9983"/>
      <c r="T9983"/>
      <c r="U9983"/>
      <c r="V9983"/>
      <c r="W9983"/>
      <c r="X9983"/>
      <c r="Y9983"/>
      <c r="Z9983"/>
      <c r="AA9983"/>
      <c r="AB9983"/>
      <c r="AC9983"/>
    </row>
    <row r="9984" spans="11:29" x14ac:dyDescent="0.45">
      <c r="K9984"/>
      <c r="S9984"/>
      <c r="T9984"/>
      <c r="U9984"/>
      <c r="V9984"/>
      <c r="W9984"/>
      <c r="X9984"/>
      <c r="Y9984"/>
      <c r="Z9984"/>
      <c r="AA9984"/>
      <c r="AB9984"/>
      <c r="AC9984"/>
    </row>
    <row r="9985" spans="11:29" x14ac:dyDescent="0.45">
      <c r="K9985"/>
      <c r="S9985"/>
      <c r="T9985"/>
      <c r="U9985"/>
      <c r="V9985"/>
      <c r="W9985"/>
      <c r="X9985"/>
      <c r="Y9985"/>
      <c r="Z9985"/>
      <c r="AA9985"/>
      <c r="AB9985"/>
      <c r="AC9985"/>
    </row>
    <row r="9986" spans="11:29" x14ac:dyDescent="0.45">
      <c r="K9986"/>
      <c r="S9986"/>
      <c r="T9986"/>
      <c r="U9986"/>
      <c r="V9986"/>
      <c r="W9986"/>
      <c r="X9986"/>
      <c r="Y9986"/>
      <c r="Z9986"/>
      <c r="AA9986"/>
      <c r="AB9986"/>
      <c r="AC9986"/>
    </row>
    <row r="9987" spans="11:29" x14ac:dyDescent="0.45">
      <c r="K9987"/>
      <c r="S9987"/>
      <c r="T9987"/>
      <c r="U9987"/>
      <c r="V9987"/>
      <c r="W9987"/>
      <c r="X9987"/>
      <c r="Y9987"/>
      <c r="Z9987"/>
      <c r="AA9987"/>
      <c r="AB9987"/>
      <c r="AC9987"/>
    </row>
    <row r="9988" spans="11:29" x14ac:dyDescent="0.45">
      <c r="K9988"/>
      <c r="S9988"/>
      <c r="T9988"/>
      <c r="U9988"/>
      <c r="V9988"/>
      <c r="W9988"/>
      <c r="X9988"/>
      <c r="Y9988"/>
      <c r="Z9988"/>
      <c r="AA9988"/>
      <c r="AB9988"/>
      <c r="AC9988"/>
    </row>
    <row r="9989" spans="11:29" x14ac:dyDescent="0.45">
      <c r="K9989"/>
      <c r="S9989"/>
      <c r="T9989"/>
      <c r="U9989"/>
      <c r="V9989"/>
      <c r="W9989"/>
      <c r="X9989"/>
      <c r="Y9989"/>
      <c r="Z9989"/>
      <c r="AA9989"/>
      <c r="AB9989"/>
      <c r="AC9989"/>
    </row>
    <row r="9990" spans="11:29" x14ac:dyDescent="0.45">
      <c r="K9990"/>
      <c r="S9990"/>
      <c r="T9990"/>
      <c r="U9990"/>
      <c r="V9990"/>
      <c r="W9990"/>
      <c r="X9990"/>
      <c r="Y9990"/>
      <c r="Z9990"/>
      <c r="AA9990"/>
      <c r="AB9990"/>
      <c r="AC9990"/>
    </row>
    <row r="9991" spans="11:29" x14ac:dyDescent="0.45">
      <c r="K9991"/>
      <c r="S9991"/>
      <c r="T9991"/>
      <c r="U9991"/>
      <c r="V9991"/>
      <c r="W9991"/>
      <c r="X9991"/>
      <c r="Y9991"/>
      <c r="Z9991"/>
      <c r="AA9991"/>
      <c r="AB9991"/>
      <c r="AC9991"/>
    </row>
    <row r="9992" spans="11:29" x14ac:dyDescent="0.45">
      <c r="K9992"/>
      <c r="S9992"/>
      <c r="T9992"/>
      <c r="U9992"/>
      <c r="V9992"/>
      <c r="W9992"/>
      <c r="X9992"/>
      <c r="Y9992"/>
      <c r="Z9992"/>
      <c r="AA9992"/>
      <c r="AB9992"/>
      <c r="AC9992"/>
    </row>
    <row r="9993" spans="11:29" x14ac:dyDescent="0.45">
      <c r="K9993"/>
      <c r="S9993"/>
      <c r="T9993"/>
      <c r="U9993"/>
      <c r="V9993"/>
      <c r="W9993"/>
      <c r="X9993"/>
      <c r="Y9993"/>
      <c r="Z9993"/>
      <c r="AA9993"/>
      <c r="AB9993"/>
      <c r="AC9993"/>
    </row>
    <row r="9994" spans="11:29" x14ac:dyDescent="0.45">
      <c r="K9994"/>
      <c r="S9994"/>
      <c r="T9994"/>
      <c r="U9994"/>
      <c r="V9994"/>
      <c r="W9994"/>
      <c r="X9994"/>
      <c r="Y9994"/>
      <c r="Z9994"/>
      <c r="AA9994"/>
      <c r="AB9994"/>
      <c r="AC9994"/>
    </row>
    <row r="9995" spans="11:29" x14ac:dyDescent="0.45">
      <c r="K9995"/>
      <c r="S9995"/>
      <c r="T9995"/>
      <c r="U9995"/>
      <c r="V9995"/>
      <c r="W9995"/>
      <c r="X9995"/>
      <c r="Y9995"/>
      <c r="Z9995"/>
      <c r="AA9995"/>
      <c r="AB9995"/>
      <c r="AC9995"/>
    </row>
    <row r="9996" spans="11:29" x14ac:dyDescent="0.45">
      <c r="K9996"/>
      <c r="S9996"/>
      <c r="T9996"/>
      <c r="U9996"/>
      <c r="V9996"/>
      <c r="W9996"/>
      <c r="X9996"/>
      <c r="Y9996"/>
      <c r="Z9996"/>
      <c r="AA9996"/>
      <c r="AB9996"/>
      <c r="AC9996"/>
    </row>
    <row r="9997" spans="11:29" x14ac:dyDescent="0.45">
      <c r="K9997"/>
      <c r="S9997"/>
      <c r="T9997"/>
      <c r="U9997"/>
      <c r="V9997"/>
      <c r="W9997"/>
      <c r="X9997"/>
      <c r="Y9997"/>
      <c r="Z9997"/>
      <c r="AA9997"/>
      <c r="AB9997"/>
      <c r="AC9997"/>
    </row>
    <row r="9998" spans="11:29" x14ac:dyDescent="0.45">
      <c r="K9998"/>
      <c r="S9998"/>
      <c r="T9998"/>
      <c r="U9998"/>
      <c r="V9998"/>
      <c r="W9998"/>
      <c r="X9998"/>
      <c r="Y9998"/>
      <c r="Z9998"/>
      <c r="AA9998"/>
      <c r="AB9998"/>
      <c r="AC9998"/>
    </row>
    <row r="9999" spans="11:29" x14ac:dyDescent="0.45">
      <c r="K9999"/>
      <c r="S9999"/>
      <c r="T9999"/>
      <c r="U9999"/>
      <c r="V9999"/>
      <c r="W9999"/>
      <c r="X9999"/>
      <c r="Y9999"/>
      <c r="Z9999"/>
      <c r="AA9999"/>
      <c r="AB9999"/>
      <c r="AC9999"/>
    </row>
  </sheetData>
  <pageMargins left="0.7" right="0.7" top="0.78740157499999996" bottom="0.78740157499999996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3"/>
  <sheetViews>
    <sheetView workbookViewId="0">
      <selection activeCell="B3" sqref="B3"/>
    </sheetView>
  </sheetViews>
  <sheetFormatPr baseColWidth="10" defaultRowHeight="14.25" x14ac:dyDescent="0.45"/>
  <sheetData>
    <row r="3" spans="2:2" x14ac:dyDescent="0.45">
      <c r="B3" t="s">
        <v>373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"/>
  <sheetViews>
    <sheetView workbookViewId="0">
      <selection activeCell="B2" sqref="B2"/>
    </sheetView>
  </sheetViews>
  <sheetFormatPr baseColWidth="10" defaultRowHeight="14.25" x14ac:dyDescent="0.45"/>
  <sheetData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5:N26"/>
  <sheetViews>
    <sheetView zoomScaleNormal="100" workbookViewId="0">
      <selection activeCell="A6" sqref="A6"/>
    </sheetView>
  </sheetViews>
  <sheetFormatPr baseColWidth="10" defaultRowHeight="14.25" x14ac:dyDescent="0.45"/>
  <cols>
    <col min="2" max="2" width="19.86328125" customWidth="1"/>
  </cols>
  <sheetData>
    <row r="5" spans="2:14" ht="23.25" x14ac:dyDescent="0.7">
      <c r="B5" s="28" t="s">
        <v>100</v>
      </c>
    </row>
    <row r="6" spans="2:14" ht="23.25" x14ac:dyDescent="0.7">
      <c r="B6" s="28" t="s">
        <v>101</v>
      </c>
    </row>
    <row r="7" spans="2:14" ht="23.25" x14ac:dyDescent="0.7">
      <c r="B7" s="28" t="s">
        <v>102</v>
      </c>
    </row>
    <row r="9" spans="2:14" ht="23.25" x14ac:dyDescent="0.7">
      <c r="B9" s="28" t="s">
        <v>111</v>
      </c>
    </row>
    <row r="11" spans="2:14" ht="18" x14ac:dyDescent="0.55000000000000004">
      <c r="B11" s="34" t="s">
        <v>125</v>
      </c>
    </row>
    <row r="12" spans="2:14" ht="18" x14ac:dyDescent="0.55000000000000004">
      <c r="B12" s="35" t="s">
        <v>123</v>
      </c>
    </row>
    <row r="13" spans="2:14" ht="18" x14ac:dyDescent="0.55000000000000004">
      <c r="B13" s="35"/>
    </row>
    <row r="14" spans="2:14" ht="18" x14ac:dyDescent="0.55000000000000004">
      <c r="B14" s="35"/>
    </row>
    <row r="15" spans="2:14" ht="18" x14ac:dyDescent="0.55000000000000004">
      <c r="B15" s="35"/>
      <c r="N15" s="35" t="s">
        <v>130</v>
      </c>
    </row>
    <row r="16" spans="2:14" ht="18" x14ac:dyDescent="0.55000000000000004">
      <c r="N16" s="35"/>
    </row>
    <row r="17" spans="5:14" ht="18" x14ac:dyDescent="0.55000000000000004">
      <c r="N17" s="35" t="s">
        <v>112</v>
      </c>
    </row>
    <row r="18" spans="5:14" ht="17.649999999999999" x14ac:dyDescent="0.5">
      <c r="N18" s="37" t="s">
        <v>122</v>
      </c>
    </row>
    <row r="19" spans="5:14" ht="18" x14ac:dyDescent="0.55000000000000004">
      <c r="N19" s="35" t="s">
        <v>129</v>
      </c>
    </row>
    <row r="20" spans="5:14" ht="18" x14ac:dyDescent="0.55000000000000004">
      <c r="N20" s="35" t="s">
        <v>142</v>
      </c>
    </row>
    <row r="21" spans="5:14" ht="18" x14ac:dyDescent="0.55000000000000004">
      <c r="N21" s="35" t="s">
        <v>293</v>
      </c>
    </row>
    <row r="22" spans="5:14" ht="18" x14ac:dyDescent="0.55000000000000004">
      <c r="N22" s="35" t="s">
        <v>294</v>
      </c>
    </row>
    <row r="26" spans="5:14" x14ac:dyDescent="0.45">
      <c r="E26" s="36"/>
    </row>
  </sheetData>
  <phoneticPr fontId="13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DZ1441"/>
  <sheetViews>
    <sheetView zoomScale="50" zoomScaleNormal="50" workbookViewId="0">
      <selection activeCell="G21" sqref="G21"/>
    </sheetView>
  </sheetViews>
  <sheetFormatPr baseColWidth="10" defaultColWidth="11.3984375" defaultRowHeight="14.25" x14ac:dyDescent="0.45"/>
  <cols>
    <col min="1" max="1" width="36.265625" style="57" customWidth="1"/>
    <col min="2" max="2" width="16" style="57" customWidth="1"/>
    <col min="3" max="3" width="25.265625" style="57" customWidth="1"/>
    <col min="4" max="4" width="9.265625" style="57" customWidth="1"/>
    <col min="5" max="5" width="10.59765625" style="57" customWidth="1"/>
    <col min="6" max="15" width="11.3984375" style="57"/>
    <col min="16" max="16" width="11.3984375" style="57" customWidth="1"/>
    <col min="17" max="18" width="11.3984375" style="22" customWidth="1"/>
    <col min="19" max="19" width="13.3984375" style="22" customWidth="1"/>
    <col min="20" max="25" width="11.3984375" style="57" customWidth="1"/>
    <col min="26" max="57" width="11.3984375" style="57"/>
    <col min="58" max="58" width="11.3984375" style="22"/>
    <col min="59" max="59" width="11.3984375" style="57"/>
    <col min="60" max="60" width="11.3984375" style="22"/>
    <col min="61" max="62" width="11.3984375" style="57"/>
    <col min="63" max="63" width="12.86328125" style="57" bestFit="1" customWidth="1"/>
    <col min="64" max="65" width="11.3984375" style="57"/>
    <col min="66" max="66" width="11.73046875" style="57" bestFit="1" customWidth="1"/>
    <col min="67" max="67" width="12.86328125" style="57" bestFit="1" customWidth="1"/>
    <col min="68" max="69" width="11.73046875" style="57" bestFit="1" customWidth="1"/>
    <col min="70" max="70" width="12.73046875" style="57" bestFit="1" customWidth="1"/>
    <col min="71" max="80" width="11.3984375" style="57"/>
    <col min="81" max="81" width="12.86328125" style="57" bestFit="1" customWidth="1"/>
    <col min="82" max="86" width="11.3984375" style="57"/>
    <col min="87" max="87" width="12.265625" style="57" bestFit="1" customWidth="1"/>
    <col min="88" max="95" width="11.3984375" style="57"/>
    <col min="96" max="96" width="12.86328125" style="57" bestFit="1" customWidth="1"/>
    <col min="97" max="127" width="11.3984375" style="57"/>
    <col min="128" max="128" width="12.86328125" style="57" bestFit="1" customWidth="1"/>
    <col min="129" max="16384" width="11.3984375" style="57"/>
  </cols>
  <sheetData>
    <row r="1" spans="1:130" x14ac:dyDescent="0.45">
      <c r="C1" s="57" t="s">
        <v>298</v>
      </c>
      <c r="T1" s="66"/>
      <c r="BF1" s="72"/>
      <c r="BN1" s="72"/>
      <c r="CI1" s="188"/>
      <c r="CJ1" s="188"/>
      <c r="CK1" s="188"/>
      <c r="CL1" s="188"/>
      <c r="CM1" s="188"/>
      <c r="CN1" s="188"/>
      <c r="CO1" s="188"/>
    </row>
    <row r="2" spans="1:130" x14ac:dyDescent="0.45">
      <c r="C2" s="45" t="s">
        <v>299</v>
      </c>
      <c r="O2" s="22"/>
      <c r="DP2" s="57" t="s">
        <v>230</v>
      </c>
      <c r="DQ2" s="57" t="s">
        <v>231</v>
      </c>
      <c r="DR2" s="57" t="s">
        <v>232</v>
      </c>
      <c r="DS2" s="57" t="s">
        <v>233</v>
      </c>
      <c r="DT2" s="57" t="s">
        <v>234</v>
      </c>
      <c r="DU2" s="57" t="s">
        <v>235</v>
      </c>
      <c r="DV2" s="57" t="s">
        <v>236</v>
      </c>
      <c r="DW2" s="57" t="s">
        <v>241</v>
      </c>
      <c r="DX2" s="57" t="s">
        <v>242</v>
      </c>
      <c r="DY2" s="57" t="s">
        <v>243</v>
      </c>
      <c r="DZ2" s="57" t="s">
        <v>244</v>
      </c>
    </row>
    <row r="3" spans="1:130" x14ac:dyDescent="0.45">
      <c r="C3" s="45"/>
      <c r="BF3" s="192"/>
      <c r="BI3" s="188"/>
      <c r="BJ3" s="188"/>
      <c r="BN3" s="65"/>
      <c r="BO3" s="65"/>
      <c r="BP3" s="65"/>
      <c r="BQ3" s="188"/>
      <c r="BR3" s="188"/>
      <c r="BS3" s="188"/>
      <c r="BT3" s="188"/>
      <c r="BV3" s="188"/>
      <c r="CP3" s="192"/>
      <c r="CQ3" s="192"/>
      <c r="CR3" s="192"/>
    </row>
    <row r="4" spans="1:130" x14ac:dyDescent="0.45">
      <c r="BI4" s="188"/>
      <c r="BN4" s="65"/>
      <c r="BO4" s="65"/>
      <c r="BP4" s="65"/>
      <c r="BQ4" s="188"/>
      <c r="BR4" s="188"/>
      <c r="BS4" s="188"/>
      <c r="BT4" s="188"/>
      <c r="BV4" s="188"/>
      <c r="CP4" s="192"/>
      <c r="CQ4" s="192"/>
      <c r="CR4" s="192"/>
    </row>
    <row r="5" spans="1:130" x14ac:dyDescent="0.45">
      <c r="C5" s="71" t="s">
        <v>159</v>
      </c>
      <c r="D5" s="68">
        <v>7.041015625</v>
      </c>
      <c r="BI5" s="188"/>
      <c r="BN5" s="65"/>
      <c r="BO5" s="65"/>
      <c r="BP5" s="65"/>
      <c r="BQ5" s="188"/>
      <c r="BR5" s="188"/>
      <c r="BS5" s="188"/>
      <c r="BT5" s="188"/>
      <c r="BV5" s="188"/>
      <c r="CP5" s="192"/>
      <c r="CQ5" s="192"/>
      <c r="CR5" s="192"/>
    </row>
    <row r="6" spans="1:130" x14ac:dyDescent="0.45">
      <c r="C6" s="71" t="s">
        <v>160</v>
      </c>
      <c r="D6" s="69">
        <v>9</v>
      </c>
      <c r="BI6" s="188"/>
      <c r="BN6" s="65"/>
      <c r="BO6" s="65"/>
      <c r="BP6" s="65"/>
      <c r="BQ6" s="188"/>
      <c r="BR6" s="188"/>
      <c r="BS6" s="188"/>
      <c r="BT6" s="188"/>
      <c r="BV6" s="188"/>
      <c r="CP6" s="192"/>
      <c r="CQ6" s="192"/>
      <c r="CR6" s="192"/>
    </row>
    <row r="7" spans="1:130" x14ac:dyDescent="0.45">
      <c r="C7" s="71" t="s">
        <v>238</v>
      </c>
      <c r="D7" s="187">
        <v>2.5751121145311049E-5</v>
      </c>
      <c r="BI7" s="188"/>
      <c r="BN7" s="65"/>
      <c r="BO7" s="65"/>
      <c r="BP7" s="65"/>
      <c r="BQ7" s="188"/>
      <c r="BR7" s="188"/>
      <c r="BS7" s="188"/>
      <c r="BT7" s="188"/>
      <c r="BV7" s="188"/>
      <c r="CP7" s="192"/>
      <c r="CQ7" s="192"/>
      <c r="CR7" s="192"/>
    </row>
    <row r="8" spans="1:130" x14ac:dyDescent="0.45">
      <c r="A8" s="57" t="s">
        <v>300</v>
      </c>
      <c r="B8" s="259">
        <v>0.28999999999999998</v>
      </c>
      <c r="C8" s="71" t="s">
        <v>239</v>
      </c>
      <c r="D8" s="187">
        <v>2.9468624118071351E-5</v>
      </c>
      <c r="BI8" s="188"/>
      <c r="BN8" s="65"/>
      <c r="BO8" s="65"/>
      <c r="BP8" s="65"/>
      <c r="BQ8" s="188"/>
      <c r="BR8" s="188"/>
      <c r="BS8" s="188"/>
      <c r="BT8" s="188"/>
      <c r="BV8" s="188"/>
      <c r="CP8" s="192"/>
      <c r="CQ8" s="192"/>
      <c r="CR8" s="192"/>
    </row>
    <row r="9" spans="1:130" x14ac:dyDescent="0.45">
      <c r="A9" s="260"/>
      <c r="B9" s="261"/>
      <c r="C9" s="258" t="s">
        <v>249</v>
      </c>
      <c r="D9" s="187">
        <v>0</v>
      </c>
      <c r="BI9" s="188"/>
      <c r="BN9" s="65"/>
      <c r="BO9" s="65"/>
      <c r="BP9" s="65"/>
      <c r="BQ9" s="188"/>
      <c r="BR9" s="188"/>
      <c r="BS9" s="188"/>
      <c r="BT9" s="188"/>
      <c r="BV9" s="188"/>
      <c r="CP9" s="192"/>
      <c r="CQ9" s="192"/>
      <c r="CR9" s="192"/>
    </row>
    <row r="10" spans="1:130" x14ac:dyDescent="0.45">
      <c r="A10" s="44"/>
      <c r="B10" s="262"/>
      <c r="C10" s="258" t="s">
        <v>250</v>
      </c>
      <c r="D10" s="187">
        <v>4.0726841722406188E-5</v>
      </c>
      <c r="BI10" s="188"/>
      <c r="BN10" s="65"/>
      <c r="BO10" s="65"/>
      <c r="BP10" s="65"/>
      <c r="BQ10" s="188"/>
      <c r="BR10" s="188"/>
      <c r="BS10" s="188"/>
      <c r="BT10" s="188"/>
      <c r="BV10" s="188"/>
      <c r="CP10" s="192"/>
      <c r="CQ10" s="192"/>
      <c r="CR10" s="192"/>
    </row>
    <row r="11" spans="1:130" x14ac:dyDescent="0.45">
      <c r="A11" s="44"/>
      <c r="B11" s="234"/>
      <c r="C11" s="258" t="s">
        <v>237</v>
      </c>
      <c r="D11" s="185">
        <v>1E-4</v>
      </c>
      <c r="BI11" s="188"/>
      <c r="BN11" s="65"/>
      <c r="BO11" s="65"/>
      <c r="BP11" s="65"/>
      <c r="BQ11" s="188"/>
      <c r="BR11" s="188"/>
      <c r="BS11" s="188"/>
      <c r="BT11" s="188"/>
      <c r="BV11" s="188"/>
      <c r="CP11" s="192"/>
      <c r="CQ11" s="192"/>
      <c r="CR11" s="192"/>
    </row>
    <row r="12" spans="1:130" x14ac:dyDescent="0.45">
      <c r="A12" s="44"/>
      <c r="B12" s="263"/>
      <c r="C12" s="258" t="s">
        <v>240</v>
      </c>
      <c r="D12" s="186">
        <v>30</v>
      </c>
      <c r="BI12" s="188"/>
      <c r="BN12" s="65"/>
      <c r="BO12" s="65"/>
      <c r="BP12" s="65"/>
      <c r="BQ12" s="188"/>
      <c r="BR12" s="188"/>
      <c r="BS12" s="188"/>
      <c r="BT12" s="188"/>
      <c r="BV12" s="188"/>
      <c r="CP12" s="192"/>
      <c r="CQ12" s="192"/>
      <c r="CR12" s="192"/>
    </row>
    <row r="13" spans="1:130" x14ac:dyDescent="0.45">
      <c r="A13" s="44"/>
      <c r="B13" s="263"/>
      <c r="C13" s="193"/>
      <c r="BI13" s="188"/>
      <c r="BN13" s="65"/>
      <c r="BO13" s="65"/>
      <c r="BP13" s="65"/>
      <c r="BQ13" s="188"/>
      <c r="BR13" s="188"/>
      <c r="BS13" s="188"/>
      <c r="BT13" s="188"/>
      <c r="BV13" s="188"/>
      <c r="CP13" s="192"/>
      <c r="CQ13" s="192"/>
      <c r="CR13" s="192"/>
    </row>
    <row r="14" spans="1:130" x14ac:dyDescent="0.45">
      <c r="A14" s="44"/>
      <c r="B14" s="263"/>
      <c r="C14" s="198"/>
      <c r="BI14" s="188"/>
      <c r="BN14" s="65"/>
      <c r="BO14" s="65"/>
      <c r="BP14" s="65"/>
      <c r="BQ14" s="188"/>
      <c r="BR14" s="188"/>
      <c r="BS14" s="188"/>
      <c r="BT14" s="188"/>
      <c r="BV14" s="188"/>
      <c r="CP14" s="192"/>
      <c r="CQ14" s="192"/>
      <c r="CR14" s="192"/>
    </row>
    <row r="15" spans="1:130" x14ac:dyDescent="0.45">
      <c r="A15" s="44"/>
      <c r="B15" s="263"/>
      <c r="C15" s="199"/>
      <c r="E15" s="199"/>
      <c r="BI15" s="188"/>
      <c r="BN15" s="65"/>
      <c r="BO15" s="65"/>
      <c r="BP15" s="65"/>
      <c r="BQ15" s="188"/>
      <c r="BR15" s="188"/>
      <c r="BS15" s="188"/>
      <c r="BT15" s="188"/>
      <c r="BV15" s="188"/>
      <c r="CP15" s="192"/>
      <c r="CQ15" s="192"/>
      <c r="CR15" s="192"/>
    </row>
    <row r="16" spans="1:130" x14ac:dyDescent="0.45">
      <c r="A16" s="44"/>
      <c r="B16" s="44"/>
      <c r="C16" s="199"/>
      <c r="E16" s="199"/>
      <c r="BI16" s="188"/>
      <c r="BN16" s="65"/>
      <c r="BO16" s="65"/>
      <c r="BP16" s="65"/>
      <c r="BQ16" s="188"/>
      <c r="BR16" s="188"/>
      <c r="BS16" s="188"/>
      <c r="BT16" s="188"/>
      <c r="BV16" s="188"/>
      <c r="CP16" s="192"/>
      <c r="CQ16" s="192"/>
      <c r="CR16" s="192"/>
    </row>
    <row r="17" spans="1:96" x14ac:dyDescent="0.45">
      <c r="A17" s="44"/>
      <c r="B17" s="264"/>
      <c r="C17" s="199"/>
      <c r="E17" s="199"/>
      <c r="I17" s="38"/>
      <c r="BI17" s="188"/>
      <c r="BN17" s="65"/>
      <c r="BO17" s="65"/>
      <c r="BP17" s="65"/>
      <c r="BQ17" s="188"/>
      <c r="BR17" s="188"/>
      <c r="BS17" s="188"/>
      <c r="BT17" s="188"/>
      <c r="BV17" s="188"/>
      <c r="CP17" s="192"/>
      <c r="CQ17" s="192"/>
      <c r="CR17" s="192"/>
    </row>
    <row r="18" spans="1:96" x14ac:dyDescent="0.45">
      <c r="A18" s="44"/>
      <c r="B18" s="264"/>
      <c r="C18" s="199"/>
      <c r="E18" s="199"/>
      <c r="BI18" s="188"/>
      <c r="BN18" s="65"/>
      <c r="BO18" s="65"/>
      <c r="BP18" s="65"/>
      <c r="BQ18" s="188"/>
      <c r="BR18" s="188"/>
      <c r="BS18" s="188"/>
      <c r="BT18" s="188"/>
      <c r="BV18" s="188"/>
      <c r="CP18" s="192"/>
      <c r="CQ18" s="192"/>
      <c r="CR18" s="192"/>
    </row>
    <row r="19" spans="1:96" x14ac:dyDescent="0.45">
      <c r="A19" s="44"/>
      <c r="B19" s="264"/>
      <c r="C19" s="199"/>
      <c r="D19" s="199"/>
      <c r="E19" s="199"/>
      <c r="BI19" s="188"/>
      <c r="BN19" s="65"/>
      <c r="BO19" s="65"/>
      <c r="BP19" s="65"/>
      <c r="BQ19" s="188"/>
      <c r="BR19" s="188"/>
      <c r="BS19" s="188"/>
      <c r="BT19" s="188"/>
      <c r="BV19" s="188"/>
      <c r="CP19" s="192"/>
      <c r="CQ19" s="192"/>
      <c r="CR19" s="192"/>
    </row>
    <row r="20" spans="1:96" x14ac:dyDescent="0.45">
      <c r="C20" s="199"/>
      <c r="D20" s="199"/>
      <c r="E20" s="199"/>
      <c r="BI20" s="188"/>
      <c r="BN20" s="65"/>
      <c r="BO20" s="65"/>
      <c r="BP20" s="65"/>
      <c r="BQ20" s="188"/>
      <c r="BR20" s="188"/>
      <c r="BS20" s="188"/>
      <c r="BT20" s="188"/>
      <c r="BV20" s="188"/>
      <c r="CP20" s="192"/>
      <c r="CQ20" s="192"/>
      <c r="CR20" s="192"/>
    </row>
    <row r="21" spans="1:96" x14ac:dyDescent="0.45">
      <c r="A21" s="70" t="s">
        <v>149</v>
      </c>
      <c r="B21" s="21">
        <v>22</v>
      </c>
      <c r="C21" s="115"/>
      <c r="D21" s="199"/>
      <c r="E21" s="199"/>
      <c r="BI21" s="188"/>
      <c r="BN21" s="65"/>
      <c r="BO21" s="65"/>
      <c r="BP21" s="65"/>
      <c r="BQ21" s="188"/>
      <c r="BR21" s="188"/>
      <c r="BS21" s="188"/>
      <c r="BT21" s="188"/>
      <c r="BV21" s="188"/>
      <c r="CP21" s="192"/>
      <c r="CQ21" s="192"/>
      <c r="CR21" s="192"/>
    </row>
    <row r="22" spans="1:96" x14ac:dyDescent="0.45">
      <c r="A22" s="255" t="s">
        <v>150</v>
      </c>
      <c r="B22" s="256">
        <v>5</v>
      </c>
      <c r="C22" s="44"/>
      <c r="BI22" s="188"/>
      <c r="BN22" s="65"/>
      <c r="BO22" s="65"/>
      <c r="BP22" s="65"/>
      <c r="BQ22" s="188"/>
      <c r="BR22" s="188"/>
      <c r="BS22" s="188"/>
      <c r="BT22" s="188"/>
      <c r="BV22" s="188"/>
      <c r="CP22" s="192"/>
      <c r="CQ22" s="192"/>
      <c r="CR22" s="192"/>
    </row>
    <row r="23" spans="1:96" x14ac:dyDescent="0.45">
      <c r="A23" s="44"/>
      <c r="B23" s="44"/>
      <c r="C23" s="44"/>
      <c r="D23" s="44"/>
      <c r="E23" s="44"/>
      <c r="BI23" s="188"/>
      <c r="BN23" s="65"/>
      <c r="BO23" s="65"/>
      <c r="BP23" s="65"/>
      <c r="BQ23" s="188"/>
      <c r="BR23" s="188"/>
      <c r="BS23" s="188"/>
      <c r="BT23" s="188"/>
      <c r="BV23" s="188"/>
      <c r="CP23" s="192"/>
      <c r="CQ23" s="192"/>
      <c r="CR23" s="192"/>
    </row>
    <row r="24" spans="1:96" x14ac:dyDescent="0.45">
      <c r="A24" s="276"/>
      <c r="B24" s="276"/>
      <c r="C24" s="44"/>
      <c r="D24" s="44"/>
      <c r="E24" s="44"/>
      <c r="BI24" s="188"/>
      <c r="BN24" s="65"/>
      <c r="BO24" s="65"/>
      <c r="BP24" s="65"/>
      <c r="BQ24" s="188"/>
      <c r="BR24" s="188"/>
      <c r="BS24" s="188"/>
      <c r="BT24" s="188"/>
      <c r="BV24" s="188"/>
      <c r="CP24" s="192"/>
      <c r="CQ24" s="192"/>
      <c r="CR24" s="192"/>
    </row>
    <row r="25" spans="1:96" x14ac:dyDescent="0.45">
      <c r="A25" s="44"/>
      <c r="B25" s="254"/>
      <c r="C25" s="44"/>
      <c r="D25" s="44"/>
      <c r="E25" s="44"/>
      <c r="BI25" s="188"/>
      <c r="BN25" s="65"/>
      <c r="BO25" s="65"/>
      <c r="BP25" s="65"/>
      <c r="BQ25" s="188"/>
      <c r="BR25" s="188"/>
      <c r="BS25" s="188"/>
      <c r="BT25" s="188"/>
      <c r="BV25" s="188"/>
      <c r="CP25" s="192"/>
      <c r="CQ25" s="192"/>
      <c r="CR25" s="192"/>
    </row>
    <row r="26" spans="1:96" x14ac:dyDescent="0.45">
      <c r="A26" s="44"/>
      <c r="B26" s="254"/>
      <c r="C26" s="44"/>
      <c r="D26" s="44"/>
      <c r="E26" s="44"/>
      <c r="BI26" s="188"/>
      <c r="BN26" s="65"/>
      <c r="BO26" s="65"/>
      <c r="BP26" s="65"/>
      <c r="BQ26" s="188"/>
      <c r="BR26" s="188"/>
      <c r="BS26" s="188"/>
      <c r="BT26" s="188"/>
      <c r="BV26" s="188"/>
      <c r="CP26" s="192"/>
      <c r="CQ26" s="192"/>
      <c r="CR26" s="192"/>
    </row>
    <row r="27" spans="1:96" x14ac:dyDescent="0.45">
      <c r="A27" s="44"/>
      <c r="B27" s="254"/>
      <c r="C27" s="44"/>
      <c r="D27" s="44"/>
      <c r="E27" s="44"/>
      <c r="BI27" s="188"/>
      <c r="BN27" s="65"/>
      <c r="BO27" s="65"/>
      <c r="BP27" s="65"/>
      <c r="BQ27" s="188"/>
      <c r="BR27" s="188"/>
      <c r="BS27" s="188"/>
      <c r="BT27" s="188"/>
      <c r="BV27" s="188"/>
      <c r="CP27" s="192"/>
      <c r="CQ27" s="192"/>
      <c r="CR27" s="192"/>
    </row>
    <row r="28" spans="1:96" x14ac:dyDescent="0.45">
      <c r="A28" s="44"/>
      <c r="B28" s="254"/>
      <c r="C28" s="44"/>
      <c r="D28" s="44"/>
      <c r="E28" s="44"/>
      <c r="BI28" s="188"/>
      <c r="BN28" s="65"/>
      <c r="BO28" s="65"/>
      <c r="BP28" s="65"/>
      <c r="BQ28" s="188"/>
      <c r="BR28" s="188"/>
      <c r="BS28" s="188"/>
      <c r="BT28" s="188"/>
      <c r="BV28" s="188"/>
      <c r="CP28" s="192"/>
      <c r="CQ28" s="192"/>
      <c r="CR28" s="192"/>
    </row>
    <row r="29" spans="1:96" x14ac:dyDescent="0.45">
      <c r="A29" s="44"/>
      <c r="B29" s="254"/>
      <c r="C29" s="44"/>
      <c r="D29" s="44"/>
      <c r="E29" s="44"/>
      <c r="BI29" s="188"/>
      <c r="BN29" s="65"/>
      <c r="BO29" s="65"/>
      <c r="BP29" s="65"/>
      <c r="BQ29" s="188"/>
      <c r="BR29" s="188"/>
      <c r="BS29" s="188"/>
      <c r="BT29" s="188"/>
      <c r="BV29" s="188"/>
      <c r="CP29" s="192"/>
      <c r="CQ29" s="192"/>
      <c r="CR29" s="192"/>
    </row>
    <row r="30" spans="1:96" x14ac:dyDescent="0.45">
      <c r="A30" s="44"/>
      <c r="B30" s="44"/>
      <c r="C30" s="44"/>
      <c r="D30" s="44"/>
      <c r="E30" s="44"/>
      <c r="BI30" s="188"/>
      <c r="BN30" s="65"/>
      <c r="BO30" s="65"/>
      <c r="BP30" s="65"/>
      <c r="BQ30" s="188"/>
      <c r="BR30" s="188"/>
      <c r="BS30" s="188"/>
      <c r="BT30" s="188"/>
      <c r="BV30" s="188"/>
      <c r="CP30" s="192"/>
      <c r="CQ30" s="192"/>
      <c r="CR30" s="192"/>
    </row>
    <row r="31" spans="1:96" x14ac:dyDescent="0.45">
      <c r="A31" s="44"/>
      <c r="B31" s="211"/>
      <c r="C31" s="44"/>
      <c r="D31" s="44"/>
      <c r="E31" s="44"/>
      <c r="BI31" s="188"/>
      <c r="BN31" s="65"/>
      <c r="BO31" s="65"/>
      <c r="BP31" s="65"/>
      <c r="BQ31" s="188"/>
      <c r="BR31" s="188"/>
      <c r="BS31" s="188"/>
      <c r="BT31" s="188"/>
      <c r="BV31" s="188"/>
      <c r="CP31" s="192"/>
      <c r="CQ31" s="192"/>
      <c r="CR31" s="192"/>
    </row>
    <row r="32" spans="1:96" x14ac:dyDescent="0.45">
      <c r="A32" s="44"/>
      <c r="B32" s="254"/>
      <c r="C32" s="44"/>
      <c r="D32" s="44"/>
      <c r="E32" s="44"/>
      <c r="BI32" s="188"/>
      <c r="BN32" s="65"/>
      <c r="BO32" s="65"/>
      <c r="BP32" s="65"/>
      <c r="BQ32" s="188"/>
      <c r="BR32" s="188"/>
      <c r="BS32" s="188"/>
      <c r="BT32" s="188"/>
      <c r="BV32" s="188"/>
      <c r="CI32" s="188"/>
      <c r="CP32" s="192"/>
      <c r="CQ32" s="192"/>
      <c r="CR32" s="192"/>
    </row>
    <row r="33" spans="1:96" x14ac:dyDescent="0.45">
      <c r="A33" s="44"/>
      <c r="B33" s="254"/>
      <c r="C33" s="44"/>
      <c r="D33" s="44"/>
      <c r="E33" s="44"/>
      <c r="BI33" s="188"/>
      <c r="BN33" s="65"/>
      <c r="BO33" s="65"/>
      <c r="BP33" s="65"/>
      <c r="BQ33" s="188"/>
      <c r="BR33" s="188"/>
      <c r="BS33" s="188"/>
      <c r="BT33" s="188"/>
      <c r="BV33" s="188"/>
      <c r="CP33" s="192"/>
      <c r="CQ33" s="192"/>
      <c r="CR33" s="192"/>
    </row>
    <row r="34" spans="1:96" x14ac:dyDescent="0.45">
      <c r="A34" s="44"/>
      <c r="B34" s="211"/>
      <c r="C34" s="44"/>
      <c r="D34" s="44"/>
      <c r="E34" s="44"/>
      <c r="BI34" s="188"/>
      <c r="BN34" s="65"/>
      <c r="BO34" s="65"/>
      <c r="BP34" s="65"/>
      <c r="BQ34" s="188"/>
      <c r="BR34" s="188"/>
      <c r="BS34" s="188"/>
      <c r="BT34" s="188"/>
      <c r="BV34" s="188"/>
      <c r="CP34" s="192"/>
      <c r="CQ34" s="192"/>
      <c r="CR34" s="192"/>
    </row>
    <row r="35" spans="1:96" x14ac:dyDescent="0.45">
      <c r="A35" s="44"/>
      <c r="B35" s="254"/>
      <c r="C35" s="44"/>
      <c r="D35" s="44"/>
      <c r="E35" s="44"/>
      <c r="BI35" s="188"/>
      <c r="BN35" s="65"/>
      <c r="BO35" s="65"/>
      <c r="BP35" s="65"/>
      <c r="BQ35" s="188"/>
      <c r="BR35" s="188"/>
      <c r="BS35" s="188"/>
      <c r="BT35" s="188"/>
      <c r="BV35" s="188"/>
      <c r="CP35" s="192"/>
      <c r="CQ35" s="192"/>
      <c r="CR35" s="192"/>
    </row>
    <row r="36" spans="1:96" x14ac:dyDescent="0.45">
      <c r="A36" s="44"/>
      <c r="B36" s="254"/>
      <c r="C36" s="44"/>
      <c r="D36" s="44"/>
      <c r="E36" s="44"/>
      <c r="BI36" s="188"/>
      <c r="BN36" s="65"/>
      <c r="BO36" s="65"/>
      <c r="BP36" s="65"/>
      <c r="BQ36" s="188"/>
      <c r="BR36" s="188"/>
      <c r="BS36" s="188"/>
      <c r="BT36" s="188"/>
      <c r="BV36" s="188"/>
      <c r="CP36" s="192"/>
      <c r="CQ36" s="192"/>
      <c r="CR36" s="192"/>
    </row>
    <row r="37" spans="1:96" x14ac:dyDescent="0.45">
      <c r="A37" s="44"/>
      <c r="B37" s="211"/>
      <c r="C37" s="44"/>
      <c r="D37" s="44"/>
      <c r="E37" s="44"/>
      <c r="BI37" s="188"/>
      <c r="BN37" s="65"/>
      <c r="BO37" s="65"/>
      <c r="BP37" s="65"/>
      <c r="BQ37" s="188"/>
      <c r="BR37" s="188"/>
      <c r="BS37" s="188"/>
      <c r="BT37" s="188"/>
      <c r="BV37" s="188"/>
      <c r="CP37" s="192"/>
      <c r="CQ37" s="192"/>
      <c r="CR37" s="192"/>
    </row>
    <row r="38" spans="1:96" x14ac:dyDescent="0.45">
      <c r="A38" s="44"/>
      <c r="B38" s="211"/>
      <c r="C38" s="44"/>
      <c r="D38" s="44"/>
      <c r="E38" s="44"/>
      <c r="BI38" s="188"/>
      <c r="BN38" s="65"/>
      <c r="BO38" s="65"/>
      <c r="BP38" s="65"/>
      <c r="BQ38" s="188"/>
      <c r="BR38" s="188"/>
      <c r="BS38" s="188"/>
      <c r="BT38" s="188"/>
      <c r="BV38" s="188"/>
      <c r="CP38" s="192"/>
      <c r="CQ38" s="192"/>
      <c r="CR38" s="192"/>
    </row>
    <row r="39" spans="1:96" x14ac:dyDescent="0.45">
      <c r="A39" s="44"/>
      <c r="B39" s="211"/>
      <c r="C39" s="44"/>
      <c r="D39" s="44"/>
      <c r="E39" s="44"/>
      <c r="BI39" s="188"/>
      <c r="BN39" s="65"/>
      <c r="BO39" s="65"/>
      <c r="BP39" s="65"/>
      <c r="BQ39" s="188"/>
      <c r="BR39" s="188"/>
      <c r="BS39" s="188"/>
      <c r="BT39" s="188"/>
      <c r="BV39" s="188"/>
      <c r="CP39" s="192"/>
      <c r="CQ39" s="192"/>
      <c r="CR39" s="192"/>
    </row>
    <row r="40" spans="1:96" x14ac:dyDescent="0.45">
      <c r="A40" s="44"/>
      <c r="B40" s="44"/>
      <c r="C40" s="44"/>
      <c r="D40" s="44"/>
      <c r="E40" s="44"/>
      <c r="BI40" s="188"/>
      <c r="BN40" s="65"/>
      <c r="BO40" s="65"/>
      <c r="BP40" s="65"/>
      <c r="BQ40" s="188"/>
      <c r="BR40" s="188"/>
      <c r="BS40" s="188"/>
      <c r="BT40" s="188"/>
      <c r="BV40" s="188"/>
      <c r="CP40" s="192"/>
      <c r="CQ40" s="192"/>
      <c r="CR40" s="192"/>
    </row>
    <row r="41" spans="1:96" ht="15" customHeight="1" x14ac:dyDescent="0.45">
      <c r="A41" s="276"/>
      <c r="B41" s="276"/>
      <c r="C41" s="44"/>
      <c r="D41" s="44"/>
      <c r="E41" s="44"/>
      <c r="BI41" s="188"/>
      <c r="BN41" s="65"/>
      <c r="BO41" s="65"/>
      <c r="BP41" s="65"/>
      <c r="BQ41" s="188"/>
      <c r="BR41" s="188"/>
      <c r="BS41" s="188"/>
      <c r="BT41" s="188"/>
      <c r="BV41" s="188"/>
      <c r="CP41" s="192"/>
      <c r="CQ41" s="192"/>
      <c r="CR41" s="192"/>
    </row>
    <row r="42" spans="1:96" x14ac:dyDescent="0.45">
      <c r="A42" s="44"/>
      <c r="B42" s="211"/>
      <c r="C42" s="257"/>
      <c r="D42" s="44"/>
      <c r="E42" s="44"/>
      <c r="BI42" s="188"/>
      <c r="BN42" s="65"/>
      <c r="BO42" s="65"/>
      <c r="BP42" s="65"/>
      <c r="BQ42" s="188"/>
      <c r="BR42" s="188"/>
      <c r="BS42" s="188"/>
      <c r="BT42" s="188"/>
      <c r="BV42" s="188"/>
      <c r="CP42" s="192"/>
      <c r="CQ42" s="192"/>
      <c r="CR42" s="192"/>
    </row>
    <row r="43" spans="1:96" x14ac:dyDescent="0.45">
      <c r="A43" s="44"/>
      <c r="B43" s="211"/>
      <c r="C43" s="44"/>
      <c r="D43" s="44"/>
      <c r="E43" s="44"/>
      <c r="BI43" s="188"/>
      <c r="BN43" s="65"/>
      <c r="BO43" s="65"/>
      <c r="BP43" s="65"/>
      <c r="BQ43" s="188"/>
      <c r="BR43" s="188"/>
      <c r="BS43" s="188"/>
      <c r="BT43" s="188"/>
      <c r="BV43" s="188"/>
      <c r="CP43" s="192"/>
      <c r="CQ43" s="192"/>
      <c r="CR43" s="192"/>
    </row>
    <row r="44" spans="1:96" x14ac:dyDescent="0.45">
      <c r="A44" s="44"/>
      <c r="B44" s="211"/>
      <c r="C44" s="44"/>
      <c r="D44" s="44"/>
      <c r="E44" s="44"/>
      <c r="BI44" s="188"/>
      <c r="BN44" s="65"/>
      <c r="BO44" s="65"/>
      <c r="BP44" s="65"/>
      <c r="BQ44" s="188"/>
      <c r="BR44" s="188"/>
      <c r="BS44" s="188"/>
      <c r="BT44" s="188"/>
      <c r="BV44" s="188"/>
      <c r="CP44" s="192"/>
      <c r="CQ44" s="192"/>
      <c r="CR44" s="192"/>
    </row>
    <row r="45" spans="1:96" x14ac:dyDescent="0.45">
      <c r="A45" s="44"/>
      <c r="B45" s="211"/>
      <c r="C45" s="44"/>
      <c r="D45" s="44"/>
      <c r="E45" s="44"/>
      <c r="BI45" s="188"/>
      <c r="BN45" s="65"/>
      <c r="BO45" s="65"/>
      <c r="BP45" s="65"/>
      <c r="BQ45" s="188"/>
      <c r="BR45" s="188"/>
      <c r="BS45" s="188"/>
      <c r="BT45" s="188"/>
      <c r="BV45" s="188"/>
      <c r="CP45" s="192"/>
      <c r="CQ45" s="192"/>
      <c r="CR45" s="192"/>
    </row>
    <row r="46" spans="1:96" x14ac:dyDescent="0.45">
      <c r="A46" s="44"/>
      <c r="B46" s="211"/>
      <c r="C46" s="44"/>
      <c r="D46" s="44"/>
      <c r="E46" s="44"/>
      <c r="BI46" s="188"/>
      <c r="BN46" s="65"/>
      <c r="BO46" s="65"/>
      <c r="BP46" s="65"/>
      <c r="BQ46" s="188"/>
      <c r="BR46" s="188"/>
      <c r="BS46" s="188"/>
      <c r="BT46" s="188"/>
      <c r="BV46" s="188"/>
      <c r="CP46" s="192"/>
      <c r="CQ46" s="192"/>
      <c r="CR46" s="192"/>
    </row>
    <row r="47" spans="1:96" x14ac:dyDescent="0.45">
      <c r="A47" s="44"/>
      <c r="B47" s="44"/>
      <c r="C47" s="44"/>
      <c r="D47" s="44"/>
      <c r="E47" s="44"/>
      <c r="BI47" s="188"/>
      <c r="BN47" s="65"/>
      <c r="BO47" s="65"/>
      <c r="BP47" s="65"/>
      <c r="BQ47" s="188"/>
      <c r="BR47" s="188"/>
      <c r="BS47" s="188"/>
      <c r="BT47" s="188"/>
      <c r="BV47" s="188"/>
      <c r="CP47" s="192"/>
      <c r="CQ47" s="192"/>
      <c r="CR47" s="192"/>
    </row>
    <row r="48" spans="1:96" x14ac:dyDescent="0.45">
      <c r="A48" s="276"/>
      <c r="B48" s="276"/>
      <c r="C48" s="44"/>
      <c r="D48" s="44"/>
      <c r="E48" s="44"/>
      <c r="BI48" s="188"/>
      <c r="BN48" s="65"/>
      <c r="BO48" s="65"/>
      <c r="BP48" s="65"/>
      <c r="BQ48" s="188"/>
      <c r="BR48" s="188"/>
      <c r="BS48" s="188"/>
      <c r="BT48" s="188"/>
      <c r="BV48" s="188"/>
      <c r="CP48" s="192"/>
      <c r="CQ48" s="192"/>
      <c r="CR48" s="192"/>
    </row>
    <row r="49" spans="1:96" x14ac:dyDescent="0.45">
      <c r="A49" s="44"/>
      <c r="B49" s="211"/>
      <c r="C49" s="44"/>
      <c r="D49" s="44"/>
      <c r="E49" s="44"/>
      <c r="BI49" s="188"/>
      <c r="BN49" s="65"/>
      <c r="BO49" s="65"/>
      <c r="BP49" s="65"/>
      <c r="BQ49" s="188"/>
      <c r="BR49" s="188"/>
      <c r="BS49" s="188"/>
      <c r="BT49" s="188"/>
      <c r="BV49" s="188"/>
      <c r="CP49" s="192"/>
      <c r="CQ49" s="192"/>
      <c r="CR49" s="192"/>
    </row>
    <row r="50" spans="1:96" x14ac:dyDescent="0.45">
      <c r="A50" s="44"/>
      <c r="B50" s="44"/>
      <c r="C50" s="44"/>
      <c r="D50" s="44"/>
      <c r="E50" s="44"/>
      <c r="BI50" s="188"/>
      <c r="BN50" s="65"/>
      <c r="BO50" s="65"/>
      <c r="BP50" s="65"/>
      <c r="BQ50" s="188"/>
      <c r="BR50" s="188"/>
      <c r="BS50" s="188"/>
      <c r="BT50" s="188"/>
      <c r="BV50" s="188"/>
      <c r="CP50" s="192"/>
      <c r="CQ50" s="192"/>
      <c r="CR50" s="192"/>
    </row>
    <row r="51" spans="1:96" x14ac:dyDescent="0.45">
      <c r="A51" s="44"/>
      <c r="B51" s="44"/>
      <c r="C51" s="44"/>
      <c r="D51" s="44"/>
      <c r="E51" s="44"/>
      <c r="BI51" s="188"/>
      <c r="BN51" s="65"/>
      <c r="BO51" s="65"/>
      <c r="BP51" s="65"/>
      <c r="BQ51" s="188"/>
      <c r="BR51" s="188"/>
      <c r="BS51" s="188"/>
      <c r="BT51" s="188"/>
      <c r="BV51" s="188"/>
      <c r="CP51" s="192"/>
      <c r="CQ51" s="192"/>
      <c r="CR51" s="192"/>
    </row>
    <row r="52" spans="1:96" x14ac:dyDescent="0.45">
      <c r="A52" s="245"/>
      <c r="B52" s="44"/>
      <c r="C52" s="44"/>
      <c r="D52" s="44"/>
      <c r="E52" s="44"/>
      <c r="BI52" s="188"/>
      <c r="BN52" s="65"/>
      <c r="BO52" s="65"/>
      <c r="BP52" s="65"/>
      <c r="BQ52" s="188"/>
      <c r="BR52" s="188"/>
      <c r="BS52" s="188"/>
      <c r="BT52" s="188"/>
      <c r="BV52" s="188"/>
      <c r="CP52" s="192"/>
      <c r="CQ52" s="192"/>
      <c r="CR52" s="192"/>
    </row>
    <row r="53" spans="1:96" x14ac:dyDescent="0.45">
      <c r="A53" s="44"/>
      <c r="B53" s="44"/>
      <c r="C53" s="44"/>
      <c r="D53" s="44"/>
      <c r="E53" s="44"/>
      <c r="BI53" s="188"/>
      <c r="BN53" s="65"/>
      <c r="BO53" s="65"/>
      <c r="BP53" s="65"/>
      <c r="BQ53" s="188"/>
      <c r="BR53" s="188"/>
      <c r="BS53" s="188"/>
      <c r="BT53" s="188"/>
      <c r="BV53" s="188"/>
      <c r="CP53" s="192"/>
      <c r="CQ53" s="192"/>
      <c r="CR53" s="192"/>
    </row>
    <row r="54" spans="1:96" x14ac:dyDescent="0.45">
      <c r="A54" s="44"/>
      <c r="B54" s="44"/>
      <c r="C54" s="44"/>
      <c r="D54" s="44"/>
      <c r="E54" s="44"/>
      <c r="BI54" s="188"/>
      <c r="BN54" s="65"/>
      <c r="BO54" s="65"/>
      <c r="BP54" s="65"/>
      <c r="BQ54" s="188"/>
      <c r="BR54" s="188"/>
      <c r="BS54" s="188"/>
      <c r="BT54" s="188"/>
      <c r="BV54" s="188"/>
      <c r="CP54" s="192"/>
      <c r="CQ54" s="192"/>
      <c r="CR54" s="192"/>
    </row>
    <row r="55" spans="1:96" x14ac:dyDescent="0.45">
      <c r="A55" s="44"/>
      <c r="B55" s="44"/>
      <c r="C55" s="44"/>
      <c r="D55" s="44"/>
      <c r="E55" s="44"/>
      <c r="BI55" s="188"/>
      <c r="BN55" s="65"/>
      <c r="BO55" s="65"/>
      <c r="BP55" s="65"/>
      <c r="BQ55" s="188"/>
      <c r="BR55" s="188"/>
      <c r="BS55" s="188"/>
      <c r="BT55" s="188"/>
      <c r="BV55" s="188"/>
      <c r="CP55" s="192"/>
      <c r="CQ55" s="192"/>
      <c r="CR55" s="192"/>
    </row>
    <row r="56" spans="1:96" x14ac:dyDescent="0.45">
      <c r="A56" s="44"/>
      <c r="B56" s="44"/>
      <c r="C56" s="44"/>
      <c r="D56" s="44"/>
      <c r="E56" s="44"/>
      <c r="BI56" s="188"/>
      <c r="BN56" s="65"/>
      <c r="BO56" s="65"/>
      <c r="BP56" s="65"/>
      <c r="BQ56" s="188"/>
      <c r="BR56" s="188"/>
      <c r="BS56" s="188"/>
      <c r="BT56" s="188"/>
      <c r="BV56" s="188"/>
      <c r="CP56" s="192"/>
      <c r="CQ56" s="192"/>
      <c r="CR56" s="192"/>
    </row>
    <row r="57" spans="1:96" x14ac:dyDescent="0.45">
      <c r="A57" s="44"/>
      <c r="B57" s="44"/>
      <c r="C57" s="44"/>
      <c r="BI57" s="188"/>
      <c r="BN57" s="65"/>
      <c r="BO57" s="65"/>
      <c r="BP57" s="65"/>
      <c r="BQ57" s="188"/>
      <c r="BR57" s="188"/>
      <c r="BS57" s="188"/>
      <c r="BT57" s="188"/>
      <c r="BV57" s="188"/>
      <c r="CP57" s="192"/>
      <c r="CQ57" s="192"/>
      <c r="CR57" s="192"/>
    </row>
    <row r="58" spans="1:96" x14ac:dyDescent="0.45">
      <c r="A58" s="44"/>
      <c r="B58" s="44"/>
      <c r="C58" s="44"/>
      <c r="BI58" s="188"/>
      <c r="BN58" s="65"/>
      <c r="BO58" s="65"/>
      <c r="BP58" s="65"/>
      <c r="BQ58" s="188"/>
      <c r="BR58" s="188"/>
      <c r="BS58" s="188"/>
      <c r="BT58" s="188"/>
      <c r="BV58" s="188"/>
      <c r="CP58" s="192"/>
      <c r="CQ58" s="192"/>
      <c r="CR58" s="192"/>
    </row>
    <row r="59" spans="1:96" x14ac:dyDescent="0.45">
      <c r="A59" s="44"/>
      <c r="B59" s="44"/>
      <c r="C59" s="44"/>
      <c r="BI59" s="188"/>
      <c r="BN59" s="65"/>
      <c r="BO59" s="65"/>
      <c r="BP59" s="65"/>
      <c r="BQ59" s="188"/>
      <c r="BR59" s="188"/>
      <c r="BS59" s="188"/>
      <c r="BT59" s="188"/>
      <c r="BV59" s="188"/>
      <c r="CP59" s="192"/>
      <c r="CQ59" s="192"/>
      <c r="CR59" s="192"/>
    </row>
    <row r="60" spans="1:96" x14ac:dyDescent="0.45">
      <c r="A60" s="44"/>
      <c r="B60" s="44"/>
      <c r="C60" s="44"/>
      <c r="BI60" s="188"/>
      <c r="BN60" s="65"/>
      <c r="BO60" s="65"/>
      <c r="BP60" s="65"/>
      <c r="BQ60" s="188"/>
      <c r="BR60" s="188"/>
      <c r="BS60" s="188"/>
      <c r="BT60" s="188"/>
      <c r="BV60" s="188"/>
      <c r="CP60" s="192"/>
      <c r="CQ60" s="192"/>
      <c r="CR60" s="192"/>
    </row>
    <row r="61" spans="1:96" x14ac:dyDescent="0.45">
      <c r="A61" s="44"/>
      <c r="B61" s="44"/>
      <c r="C61" s="44"/>
      <c r="BI61" s="188"/>
      <c r="BN61" s="65"/>
      <c r="BO61" s="65"/>
      <c r="BP61" s="65"/>
      <c r="BQ61" s="188"/>
      <c r="BR61" s="188"/>
      <c r="BS61" s="188"/>
      <c r="BT61" s="188"/>
      <c r="BV61" s="188"/>
      <c r="CP61" s="192"/>
      <c r="CQ61" s="192"/>
      <c r="CR61" s="192"/>
    </row>
    <row r="62" spans="1:96" x14ac:dyDescent="0.45">
      <c r="A62" s="44"/>
      <c r="B62" s="44"/>
      <c r="C62" s="44"/>
      <c r="BI62" s="188"/>
      <c r="BN62" s="65"/>
      <c r="BO62" s="65"/>
      <c r="BP62" s="65"/>
      <c r="BQ62" s="188"/>
      <c r="BR62" s="188"/>
      <c r="BS62" s="188"/>
      <c r="BT62" s="188"/>
      <c r="BV62" s="188"/>
      <c r="CP62" s="192"/>
      <c r="CQ62" s="192"/>
      <c r="CR62" s="192"/>
    </row>
    <row r="63" spans="1:96" x14ac:dyDescent="0.45">
      <c r="A63" s="44"/>
      <c r="B63" s="44"/>
      <c r="C63" s="44"/>
      <c r="BI63" s="188"/>
      <c r="BN63" s="65"/>
      <c r="BO63" s="65"/>
      <c r="BP63" s="65"/>
      <c r="BQ63" s="188"/>
      <c r="BR63" s="188"/>
      <c r="BS63" s="188"/>
      <c r="BT63" s="188"/>
      <c r="BV63" s="188"/>
      <c r="CP63" s="192"/>
      <c r="CQ63" s="192"/>
      <c r="CR63" s="192"/>
    </row>
    <row r="64" spans="1:96" x14ac:dyDescent="0.45">
      <c r="A64" s="44"/>
      <c r="B64" s="44"/>
      <c r="C64" s="44"/>
      <c r="BI64" s="188"/>
      <c r="BN64" s="65"/>
      <c r="BO64" s="65"/>
      <c r="BP64" s="65"/>
      <c r="BQ64" s="188"/>
      <c r="BR64" s="188"/>
      <c r="BS64" s="188"/>
      <c r="BT64" s="188"/>
      <c r="BV64" s="188"/>
      <c r="CP64" s="192"/>
      <c r="CQ64" s="192"/>
      <c r="CR64" s="192"/>
    </row>
    <row r="65" spans="1:96" x14ac:dyDescent="0.45">
      <c r="A65" s="44"/>
      <c r="B65" s="44"/>
      <c r="C65" s="44"/>
      <c r="BI65" s="188"/>
      <c r="BN65" s="65"/>
      <c r="BO65" s="65"/>
      <c r="BP65" s="65"/>
      <c r="BQ65" s="188"/>
      <c r="BR65" s="188"/>
      <c r="BS65" s="188"/>
      <c r="BT65" s="188"/>
      <c r="BV65" s="188"/>
      <c r="CP65" s="192"/>
      <c r="CQ65" s="192"/>
      <c r="CR65" s="192"/>
    </row>
    <row r="66" spans="1:96" x14ac:dyDescent="0.45">
      <c r="A66" s="44"/>
      <c r="B66" s="44"/>
      <c r="C66" s="44"/>
      <c r="BI66" s="188"/>
      <c r="BN66" s="65"/>
      <c r="BO66" s="65"/>
      <c r="BP66" s="65"/>
      <c r="BQ66" s="188"/>
      <c r="BR66" s="188"/>
      <c r="BS66" s="188"/>
      <c r="BT66" s="188"/>
      <c r="BV66" s="188"/>
      <c r="CP66" s="192"/>
      <c r="CQ66" s="192"/>
      <c r="CR66" s="192"/>
    </row>
    <row r="67" spans="1:96" x14ac:dyDescent="0.45">
      <c r="A67" s="44"/>
      <c r="B67" s="44"/>
      <c r="C67" s="44"/>
      <c r="BI67" s="188"/>
      <c r="BN67" s="65"/>
      <c r="BO67" s="65"/>
      <c r="BP67" s="65"/>
      <c r="BQ67" s="188"/>
      <c r="BR67" s="188"/>
      <c r="BS67" s="188"/>
      <c r="BT67" s="188"/>
      <c r="BV67" s="188"/>
      <c r="CP67" s="192"/>
      <c r="CQ67" s="192"/>
      <c r="CR67" s="192"/>
    </row>
    <row r="68" spans="1:96" x14ac:dyDescent="0.45">
      <c r="A68" s="44"/>
      <c r="B68" s="44"/>
      <c r="C68" s="44"/>
      <c r="BI68" s="188"/>
      <c r="BN68" s="65"/>
      <c r="BO68" s="65"/>
      <c r="BP68" s="65"/>
      <c r="BQ68" s="188"/>
      <c r="BR68" s="188"/>
      <c r="BS68" s="188"/>
      <c r="BT68" s="188"/>
      <c r="BV68" s="188"/>
      <c r="CP68" s="192"/>
      <c r="CQ68" s="192"/>
      <c r="CR68" s="192"/>
    </row>
    <row r="69" spans="1:96" x14ac:dyDescent="0.45">
      <c r="A69" s="44"/>
      <c r="B69" s="44"/>
      <c r="C69" s="44"/>
      <c r="BI69" s="188"/>
      <c r="BN69" s="65"/>
      <c r="BO69" s="65"/>
      <c r="BP69" s="65"/>
      <c r="BQ69" s="188"/>
      <c r="BR69" s="188"/>
      <c r="BS69" s="188"/>
      <c r="BT69" s="188"/>
      <c r="BV69" s="188"/>
      <c r="CP69" s="192"/>
      <c r="CQ69" s="192"/>
      <c r="CR69" s="192"/>
    </row>
    <row r="70" spans="1:96" x14ac:dyDescent="0.45">
      <c r="A70" s="44"/>
      <c r="B70" s="44"/>
      <c r="C70" s="44"/>
      <c r="BI70" s="188"/>
      <c r="BN70" s="65"/>
      <c r="BO70" s="65"/>
      <c r="BP70" s="65"/>
      <c r="BQ70" s="188"/>
      <c r="BR70" s="188"/>
      <c r="BS70" s="188"/>
      <c r="BT70" s="188"/>
      <c r="BV70" s="188"/>
      <c r="CP70" s="192"/>
      <c r="CQ70" s="192"/>
      <c r="CR70" s="192"/>
    </row>
    <row r="71" spans="1:96" x14ac:dyDescent="0.45">
      <c r="A71" s="44"/>
      <c r="B71" s="44"/>
      <c r="C71" s="44"/>
      <c r="BI71" s="188"/>
      <c r="BN71" s="65"/>
      <c r="BO71" s="65"/>
      <c r="BP71" s="65"/>
      <c r="BQ71" s="188"/>
      <c r="BR71" s="188"/>
      <c r="BS71" s="188"/>
      <c r="BT71" s="188"/>
      <c r="BV71" s="188"/>
      <c r="CP71" s="192"/>
      <c r="CQ71" s="192"/>
      <c r="CR71" s="192"/>
    </row>
    <row r="72" spans="1:96" x14ac:dyDescent="0.45">
      <c r="BI72" s="188"/>
      <c r="BN72" s="65"/>
      <c r="BO72" s="65"/>
      <c r="BP72" s="65"/>
      <c r="BQ72" s="188"/>
      <c r="BR72" s="188"/>
      <c r="BS72" s="188"/>
      <c r="BT72" s="188"/>
      <c r="BV72" s="188"/>
      <c r="CP72" s="192"/>
      <c r="CQ72" s="192"/>
      <c r="CR72" s="192"/>
    </row>
    <row r="73" spans="1:96" x14ac:dyDescent="0.45">
      <c r="BI73" s="188"/>
      <c r="BN73" s="65"/>
      <c r="BO73" s="65"/>
      <c r="BP73" s="65"/>
      <c r="BQ73" s="188"/>
      <c r="BR73" s="188"/>
      <c r="BS73" s="188"/>
      <c r="BT73" s="188"/>
      <c r="BV73" s="188"/>
      <c r="CP73" s="192"/>
      <c r="CQ73" s="192"/>
      <c r="CR73" s="192"/>
    </row>
    <row r="74" spans="1:96" x14ac:dyDescent="0.45">
      <c r="BI74" s="188"/>
      <c r="BN74" s="65"/>
      <c r="BO74" s="65"/>
      <c r="BP74" s="65"/>
      <c r="BQ74" s="188"/>
      <c r="BR74" s="188"/>
      <c r="BS74" s="188"/>
      <c r="BT74" s="188"/>
      <c r="BV74" s="188"/>
      <c r="CP74" s="192"/>
      <c r="CQ74" s="192"/>
      <c r="CR74" s="192"/>
    </row>
    <row r="75" spans="1:96" x14ac:dyDescent="0.45">
      <c r="BI75" s="188"/>
      <c r="BN75" s="65"/>
      <c r="BO75" s="65"/>
      <c r="BP75" s="65"/>
      <c r="BQ75" s="188"/>
      <c r="BR75" s="188"/>
      <c r="BS75" s="188"/>
      <c r="BT75" s="188"/>
      <c r="BV75" s="188"/>
      <c r="CP75" s="192"/>
      <c r="CQ75" s="192"/>
      <c r="CR75" s="192"/>
    </row>
    <row r="76" spans="1:96" x14ac:dyDescent="0.45">
      <c r="BI76" s="188"/>
      <c r="BN76" s="65"/>
      <c r="BO76" s="65"/>
      <c r="BP76" s="65"/>
      <c r="BQ76" s="188"/>
      <c r="BR76" s="188"/>
      <c r="BS76" s="188"/>
      <c r="BT76" s="188"/>
      <c r="BV76" s="188"/>
      <c r="CP76" s="192"/>
      <c r="CQ76" s="192"/>
      <c r="CR76" s="192"/>
    </row>
    <row r="77" spans="1:96" x14ac:dyDescent="0.45">
      <c r="BI77" s="188"/>
      <c r="BN77" s="65"/>
      <c r="BO77" s="65"/>
      <c r="BP77" s="65"/>
      <c r="BQ77" s="188"/>
      <c r="BR77" s="188"/>
      <c r="BS77" s="188"/>
      <c r="BT77" s="188"/>
      <c r="BV77" s="188"/>
      <c r="CP77" s="192"/>
      <c r="CQ77" s="192"/>
      <c r="CR77" s="192"/>
    </row>
    <row r="78" spans="1:96" x14ac:dyDescent="0.45">
      <c r="BI78" s="188"/>
      <c r="BN78" s="65"/>
      <c r="BO78" s="65"/>
      <c r="BP78" s="65"/>
      <c r="BQ78" s="188"/>
      <c r="BR78" s="188"/>
      <c r="BS78" s="188"/>
      <c r="BT78" s="188"/>
      <c r="BV78" s="188"/>
      <c r="CP78" s="192"/>
      <c r="CQ78" s="192"/>
      <c r="CR78" s="192"/>
    </row>
    <row r="79" spans="1:96" x14ac:dyDescent="0.45">
      <c r="BI79" s="188"/>
      <c r="BN79" s="65"/>
      <c r="BO79" s="65"/>
      <c r="BP79" s="65"/>
      <c r="BQ79" s="188"/>
      <c r="BR79" s="188"/>
      <c r="BS79" s="188"/>
      <c r="BT79" s="188"/>
      <c r="BV79" s="188"/>
      <c r="CP79" s="192"/>
      <c r="CQ79" s="192"/>
      <c r="CR79" s="192"/>
    </row>
    <row r="80" spans="1:96" x14ac:dyDescent="0.45">
      <c r="BI80" s="188"/>
      <c r="BN80" s="65"/>
      <c r="BO80" s="65"/>
      <c r="BP80" s="65"/>
      <c r="BQ80" s="188"/>
      <c r="BR80" s="188"/>
      <c r="BS80" s="188"/>
      <c r="BT80" s="188"/>
      <c r="BV80" s="188"/>
      <c r="CP80" s="192"/>
      <c r="CQ80" s="192"/>
      <c r="CR80" s="192"/>
    </row>
    <row r="81" spans="61:96" x14ac:dyDescent="0.45">
      <c r="BI81" s="188"/>
      <c r="BN81" s="65"/>
      <c r="BO81" s="65"/>
      <c r="BP81" s="65"/>
      <c r="BQ81" s="188"/>
      <c r="BR81" s="188"/>
      <c r="BS81" s="188"/>
      <c r="BT81" s="188"/>
      <c r="BV81" s="188"/>
      <c r="CP81" s="192"/>
      <c r="CQ81" s="192"/>
      <c r="CR81" s="192"/>
    </row>
    <row r="82" spans="61:96" x14ac:dyDescent="0.45">
      <c r="BI82" s="188"/>
      <c r="BN82" s="65"/>
      <c r="BO82" s="65"/>
      <c r="BP82" s="65"/>
      <c r="BQ82" s="188"/>
      <c r="BR82" s="188"/>
      <c r="BS82" s="188"/>
      <c r="BT82" s="188"/>
      <c r="BV82" s="188"/>
      <c r="CP82" s="192"/>
      <c r="CQ82" s="192"/>
      <c r="CR82" s="192"/>
    </row>
    <row r="83" spans="61:96" x14ac:dyDescent="0.45">
      <c r="BI83" s="188"/>
      <c r="BN83" s="65"/>
      <c r="BO83" s="65"/>
      <c r="BP83" s="65"/>
      <c r="BQ83" s="188"/>
      <c r="BR83" s="188"/>
      <c r="BS83" s="188"/>
      <c r="BT83" s="188"/>
      <c r="BV83" s="188"/>
      <c r="CP83" s="192"/>
      <c r="CQ83" s="192"/>
      <c r="CR83" s="192"/>
    </row>
    <row r="84" spans="61:96" x14ac:dyDescent="0.45">
      <c r="BI84" s="188"/>
      <c r="BN84" s="65"/>
      <c r="BO84" s="65"/>
      <c r="BP84" s="65"/>
      <c r="BQ84" s="188"/>
      <c r="BR84" s="188"/>
      <c r="BS84" s="188"/>
      <c r="BT84" s="188"/>
      <c r="BV84" s="188"/>
      <c r="CP84" s="192"/>
      <c r="CQ84" s="192"/>
      <c r="CR84" s="192"/>
    </row>
    <row r="85" spans="61:96" x14ac:dyDescent="0.45">
      <c r="BI85" s="188"/>
      <c r="BN85" s="65"/>
      <c r="BO85" s="65"/>
      <c r="BP85" s="65"/>
      <c r="BQ85" s="188"/>
      <c r="BR85" s="188"/>
      <c r="BS85" s="188"/>
      <c r="BT85" s="188"/>
      <c r="BV85" s="188"/>
      <c r="CP85" s="192"/>
      <c r="CQ85" s="192"/>
      <c r="CR85" s="192"/>
    </row>
    <row r="86" spans="61:96" x14ac:dyDescent="0.45">
      <c r="BI86" s="188"/>
      <c r="BN86" s="65"/>
      <c r="BO86" s="65"/>
      <c r="BP86" s="65"/>
      <c r="BQ86" s="188"/>
      <c r="BR86" s="188"/>
      <c r="BS86" s="188"/>
      <c r="BT86" s="188"/>
      <c r="BV86" s="188"/>
      <c r="CP86" s="192"/>
      <c r="CQ86" s="192"/>
      <c r="CR86" s="192"/>
    </row>
    <row r="87" spans="61:96" x14ac:dyDescent="0.45">
      <c r="BI87" s="188"/>
      <c r="BN87" s="65"/>
      <c r="BO87" s="65"/>
      <c r="BP87" s="65"/>
      <c r="BQ87" s="188"/>
      <c r="BR87" s="188"/>
      <c r="BS87" s="188"/>
      <c r="BT87" s="188"/>
      <c r="BV87" s="188"/>
      <c r="CP87" s="192"/>
      <c r="CQ87" s="192"/>
      <c r="CR87" s="192"/>
    </row>
    <row r="88" spans="61:96" x14ac:dyDescent="0.45">
      <c r="BI88" s="188"/>
      <c r="BN88" s="65"/>
      <c r="BO88" s="65"/>
      <c r="BP88" s="65"/>
      <c r="BQ88" s="188"/>
      <c r="BR88" s="188"/>
      <c r="BS88" s="188"/>
      <c r="BT88" s="188"/>
      <c r="BV88" s="188"/>
      <c r="CP88" s="192"/>
      <c r="CQ88" s="192"/>
      <c r="CR88" s="192"/>
    </row>
    <row r="89" spans="61:96" x14ac:dyDescent="0.45">
      <c r="BI89" s="188"/>
      <c r="BN89" s="65"/>
      <c r="BO89" s="65"/>
      <c r="BP89" s="65"/>
      <c r="BQ89" s="188"/>
      <c r="BR89" s="188"/>
      <c r="BS89" s="188"/>
      <c r="BT89" s="188"/>
      <c r="BV89" s="188"/>
      <c r="CP89" s="192"/>
      <c r="CQ89" s="192"/>
      <c r="CR89" s="192"/>
    </row>
    <row r="90" spans="61:96" x14ac:dyDescent="0.45">
      <c r="BI90" s="188"/>
      <c r="BN90" s="65"/>
      <c r="BO90" s="65"/>
      <c r="BP90" s="65"/>
      <c r="BQ90" s="188"/>
      <c r="BR90" s="188"/>
      <c r="BS90" s="188"/>
      <c r="BT90" s="188"/>
      <c r="BV90" s="188"/>
      <c r="CP90" s="192"/>
      <c r="CQ90" s="192"/>
      <c r="CR90" s="192"/>
    </row>
    <row r="91" spans="61:96" x14ac:dyDescent="0.45">
      <c r="BI91" s="188"/>
      <c r="BN91" s="65"/>
      <c r="BO91" s="65"/>
      <c r="BP91" s="65"/>
      <c r="BQ91" s="188"/>
      <c r="BR91" s="188"/>
      <c r="BS91" s="188"/>
      <c r="BT91" s="188"/>
      <c r="BV91" s="188"/>
      <c r="CP91" s="192"/>
      <c r="CQ91" s="192"/>
      <c r="CR91" s="192"/>
    </row>
    <row r="92" spans="61:96" x14ac:dyDescent="0.45">
      <c r="BI92" s="188"/>
      <c r="BN92" s="65"/>
      <c r="BO92" s="65"/>
      <c r="BP92" s="65"/>
      <c r="BQ92" s="188"/>
      <c r="BR92" s="188"/>
      <c r="BS92" s="188"/>
      <c r="BT92" s="188"/>
      <c r="BV92" s="188"/>
      <c r="CP92" s="192"/>
      <c r="CQ92" s="192"/>
      <c r="CR92" s="192"/>
    </row>
    <row r="93" spans="61:96" x14ac:dyDescent="0.45">
      <c r="BI93" s="188"/>
      <c r="BN93" s="65"/>
      <c r="BO93" s="65"/>
      <c r="BP93" s="65"/>
      <c r="BQ93" s="188"/>
      <c r="BR93" s="188"/>
      <c r="BS93" s="188"/>
      <c r="BT93" s="188"/>
      <c r="BV93" s="188"/>
      <c r="CP93" s="192"/>
      <c r="CQ93" s="192"/>
      <c r="CR93" s="192"/>
    </row>
    <row r="94" spans="61:96" x14ac:dyDescent="0.45">
      <c r="BI94" s="188"/>
      <c r="BN94" s="65"/>
      <c r="BO94" s="65"/>
      <c r="BP94" s="65"/>
      <c r="BQ94" s="188"/>
      <c r="BR94" s="188"/>
      <c r="BS94" s="188"/>
      <c r="BT94" s="188"/>
      <c r="BV94" s="188"/>
      <c r="CP94" s="192"/>
      <c r="CQ94" s="192"/>
      <c r="CR94" s="192"/>
    </row>
    <row r="95" spans="61:96" x14ac:dyDescent="0.45">
      <c r="BI95" s="188"/>
      <c r="BN95" s="65"/>
      <c r="BO95" s="65"/>
      <c r="BP95" s="65"/>
      <c r="BQ95" s="188"/>
      <c r="BR95" s="188"/>
      <c r="BS95" s="188"/>
      <c r="BT95" s="188"/>
      <c r="BV95" s="188"/>
      <c r="CP95" s="192"/>
      <c r="CQ95" s="192"/>
      <c r="CR95" s="192"/>
    </row>
    <row r="96" spans="61:96" x14ac:dyDescent="0.45">
      <c r="BI96" s="188"/>
      <c r="BN96" s="65"/>
      <c r="BO96" s="65"/>
      <c r="BP96" s="65"/>
      <c r="BQ96" s="188"/>
      <c r="BR96" s="188"/>
      <c r="BS96" s="188"/>
      <c r="BT96" s="188"/>
      <c r="BV96" s="188"/>
      <c r="CP96" s="192"/>
      <c r="CQ96" s="192"/>
      <c r="CR96" s="192"/>
    </row>
    <row r="97" spans="61:96" x14ac:dyDescent="0.45">
      <c r="BI97" s="188"/>
      <c r="BN97" s="65"/>
      <c r="BO97" s="65"/>
      <c r="BP97" s="65"/>
      <c r="BQ97" s="188"/>
      <c r="BR97" s="188"/>
      <c r="BS97" s="188"/>
      <c r="BT97" s="188"/>
      <c r="BV97" s="188"/>
      <c r="CP97" s="192"/>
      <c r="CQ97" s="192"/>
      <c r="CR97" s="192"/>
    </row>
    <row r="98" spans="61:96" x14ac:dyDescent="0.45">
      <c r="BI98" s="188"/>
      <c r="BN98" s="65"/>
      <c r="BO98" s="65"/>
      <c r="BP98" s="65"/>
      <c r="BQ98" s="188"/>
      <c r="BR98" s="188"/>
      <c r="BS98" s="188"/>
      <c r="BT98" s="188"/>
      <c r="BV98" s="188"/>
      <c r="CP98" s="192"/>
      <c r="CQ98" s="192"/>
      <c r="CR98" s="192"/>
    </row>
    <row r="99" spans="61:96" x14ac:dyDescent="0.45">
      <c r="BI99" s="188"/>
      <c r="BN99" s="65"/>
      <c r="BO99" s="65"/>
      <c r="BP99" s="65"/>
      <c r="BQ99" s="188"/>
      <c r="BR99" s="188"/>
      <c r="BS99" s="188"/>
      <c r="BT99" s="188"/>
      <c r="BV99" s="188"/>
      <c r="CP99" s="192"/>
      <c r="CQ99" s="192"/>
      <c r="CR99" s="192"/>
    </row>
    <row r="100" spans="61:96" x14ac:dyDescent="0.45">
      <c r="BI100" s="188"/>
      <c r="BN100" s="65"/>
      <c r="BO100" s="65"/>
      <c r="BP100" s="65"/>
      <c r="BQ100" s="188"/>
      <c r="BR100" s="188"/>
      <c r="BS100" s="188"/>
      <c r="BT100" s="188"/>
      <c r="BV100" s="188"/>
      <c r="CP100" s="192"/>
      <c r="CQ100" s="192"/>
      <c r="CR100" s="192"/>
    </row>
    <row r="101" spans="61:96" x14ac:dyDescent="0.45">
      <c r="BI101" s="188"/>
      <c r="BN101" s="65"/>
      <c r="BO101" s="65"/>
      <c r="BP101" s="65"/>
      <c r="BQ101" s="188"/>
      <c r="BR101" s="188"/>
      <c r="BS101" s="188"/>
      <c r="BT101" s="188"/>
      <c r="BV101" s="188"/>
      <c r="CP101" s="192"/>
      <c r="CQ101" s="192"/>
      <c r="CR101" s="192"/>
    </row>
    <row r="102" spans="61:96" x14ac:dyDescent="0.45">
      <c r="BI102" s="188"/>
      <c r="BN102" s="65"/>
      <c r="BO102" s="65"/>
      <c r="BP102" s="65"/>
      <c r="BQ102" s="188"/>
      <c r="BR102" s="188"/>
      <c r="BS102" s="188"/>
      <c r="BT102" s="188"/>
      <c r="BV102" s="188"/>
      <c r="CP102" s="192"/>
      <c r="CQ102" s="192"/>
      <c r="CR102" s="192"/>
    </row>
    <row r="103" spans="61:96" x14ac:dyDescent="0.45">
      <c r="BI103" s="188"/>
      <c r="BN103" s="65"/>
      <c r="BO103" s="65"/>
      <c r="BP103" s="65"/>
      <c r="BQ103" s="188"/>
      <c r="BR103" s="188"/>
      <c r="BS103" s="188"/>
      <c r="BT103" s="188"/>
      <c r="BV103" s="188"/>
      <c r="CP103" s="192"/>
      <c r="CQ103" s="192"/>
      <c r="CR103" s="192"/>
    </row>
    <row r="104" spans="61:96" x14ac:dyDescent="0.45">
      <c r="BI104" s="188"/>
      <c r="BN104" s="65"/>
      <c r="BO104" s="65"/>
      <c r="BP104" s="65"/>
      <c r="BQ104" s="188"/>
      <c r="BR104" s="188"/>
      <c r="BS104" s="188"/>
      <c r="BT104" s="188"/>
      <c r="BV104" s="188"/>
      <c r="CP104" s="192"/>
      <c r="CQ104" s="192"/>
      <c r="CR104" s="192"/>
    </row>
    <row r="105" spans="61:96" x14ac:dyDescent="0.45">
      <c r="BI105" s="188"/>
      <c r="BN105" s="65"/>
      <c r="BO105" s="65"/>
      <c r="BP105" s="65"/>
      <c r="BQ105" s="188"/>
      <c r="BR105" s="188"/>
      <c r="BS105" s="188"/>
      <c r="BT105" s="188"/>
      <c r="BV105" s="188"/>
      <c r="CP105" s="192"/>
      <c r="CQ105" s="192"/>
      <c r="CR105" s="192"/>
    </row>
    <row r="106" spans="61:96" x14ac:dyDescent="0.45">
      <c r="BI106" s="188"/>
      <c r="BN106" s="65"/>
      <c r="BO106" s="65"/>
      <c r="BP106" s="65"/>
      <c r="BQ106" s="188"/>
      <c r="BR106" s="188"/>
      <c r="BS106" s="188"/>
      <c r="BT106" s="188"/>
      <c r="BV106" s="188"/>
      <c r="CP106" s="192"/>
      <c r="CQ106" s="192"/>
      <c r="CR106" s="192"/>
    </row>
    <row r="107" spans="61:96" x14ac:dyDescent="0.45">
      <c r="BI107" s="188"/>
      <c r="BN107" s="65"/>
      <c r="BO107" s="65"/>
      <c r="BP107" s="65"/>
      <c r="BQ107" s="188"/>
      <c r="BR107" s="188"/>
      <c r="BS107" s="188"/>
      <c r="BT107" s="188"/>
      <c r="BV107" s="188"/>
      <c r="CP107" s="192"/>
      <c r="CQ107" s="192"/>
      <c r="CR107" s="192"/>
    </row>
    <row r="108" spans="61:96" x14ac:dyDescent="0.45">
      <c r="BI108" s="188"/>
      <c r="BN108" s="65"/>
      <c r="BO108" s="65"/>
      <c r="BP108" s="65"/>
      <c r="BQ108" s="188"/>
      <c r="BR108" s="188"/>
      <c r="BS108" s="188"/>
      <c r="BT108" s="188"/>
      <c r="BV108" s="188"/>
      <c r="CP108" s="192"/>
      <c r="CQ108" s="192"/>
      <c r="CR108" s="192"/>
    </row>
    <row r="109" spans="61:96" x14ac:dyDescent="0.45">
      <c r="BI109" s="188"/>
      <c r="BN109" s="65"/>
      <c r="BO109" s="65"/>
      <c r="BP109" s="65"/>
      <c r="BQ109" s="188"/>
      <c r="BR109" s="188"/>
      <c r="BS109" s="188"/>
      <c r="BT109" s="188"/>
      <c r="BV109" s="188"/>
      <c r="CP109" s="192"/>
      <c r="CQ109" s="192"/>
      <c r="CR109" s="192"/>
    </row>
    <row r="110" spans="61:96" x14ac:dyDescent="0.45">
      <c r="BI110" s="188"/>
      <c r="BN110" s="65"/>
      <c r="BO110" s="65"/>
      <c r="BP110" s="65"/>
      <c r="BQ110" s="188"/>
      <c r="BR110" s="188"/>
      <c r="BS110" s="188"/>
      <c r="BT110" s="188"/>
      <c r="BV110" s="188"/>
      <c r="CP110" s="192"/>
      <c r="CQ110" s="192"/>
      <c r="CR110" s="192"/>
    </row>
    <row r="111" spans="61:96" x14ac:dyDescent="0.45">
      <c r="BI111" s="188"/>
      <c r="BN111" s="65"/>
      <c r="BO111" s="65"/>
      <c r="BP111" s="65"/>
      <c r="BQ111" s="188"/>
      <c r="BR111" s="188"/>
      <c r="BS111" s="188"/>
      <c r="BT111" s="188"/>
      <c r="BV111" s="188"/>
      <c r="CP111" s="192"/>
      <c r="CQ111" s="192"/>
      <c r="CR111" s="192"/>
    </row>
    <row r="112" spans="61:96" x14ac:dyDescent="0.45">
      <c r="BI112" s="188"/>
      <c r="BN112" s="65"/>
      <c r="BO112" s="65"/>
      <c r="BP112" s="65"/>
      <c r="BQ112" s="188"/>
      <c r="BR112" s="188"/>
      <c r="BS112" s="188"/>
      <c r="BT112" s="188"/>
      <c r="BV112" s="188"/>
      <c r="CP112" s="192"/>
      <c r="CQ112" s="192"/>
      <c r="CR112" s="192"/>
    </row>
    <row r="113" spans="61:96" x14ac:dyDescent="0.45">
      <c r="BI113" s="188"/>
      <c r="BN113" s="65"/>
      <c r="BO113" s="65"/>
      <c r="BP113" s="65"/>
      <c r="BQ113" s="188"/>
      <c r="BR113" s="188"/>
      <c r="BS113" s="188"/>
      <c r="BT113" s="188"/>
      <c r="BV113" s="188"/>
      <c r="CP113" s="192"/>
      <c r="CQ113" s="192"/>
      <c r="CR113" s="192"/>
    </row>
    <row r="114" spans="61:96" x14ac:dyDescent="0.45">
      <c r="BI114" s="188"/>
      <c r="BN114" s="65"/>
      <c r="BO114" s="65"/>
      <c r="BP114" s="65"/>
      <c r="BQ114" s="188"/>
      <c r="BR114" s="188"/>
      <c r="BS114" s="188"/>
      <c r="BT114" s="188"/>
      <c r="BV114" s="188"/>
      <c r="CP114" s="192"/>
      <c r="CQ114" s="192"/>
      <c r="CR114" s="192"/>
    </row>
    <row r="115" spans="61:96" x14ac:dyDescent="0.45">
      <c r="BI115" s="188"/>
      <c r="BN115" s="65"/>
      <c r="BO115" s="65"/>
      <c r="BP115" s="65"/>
      <c r="BQ115" s="188"/>
      <c r="BR115" s="188"/>
      <c r="BS115" s="188"/>
      <c r="BT115" s="188"/>
      <c r="BV115" s="188"/>
      <c r="CP115" s="192"/>
      <c r="CQ115" s="192"/>
      <c r="CR115" s="192"/>
    </row>
    <row r="116" spans="61:96" x14ac:dyDescent="0.45">
      <c r="BI116" s="188"/>
      <c r="BN116" s="65"/>
      <c r="BO116" s="65"/>
      <c r="BP116" s="65"/>
      <c r="BQ116" s="188"/>
      <c r="BR116" s="188"/>
      <c r="BS116" s="188"/>
      <c r="BT116" s="188"/>
      <c r="BV116" s="188"/>
      <c r="CP116" s="192"/>
      <c r="CQ116" s="192"/>
      <c r="CR116" s="192"/>
    </row>
    <row r="117" spans="61:96" x14ac:dyDescent="0.45">
      <c r="BI117" s="188"/>
      <c r="BN117" s="65"/>
      <c r="BO117" s="65"/>
      <c r="BP117" s="65"/>
      <c r="BQ117" s="188"/>
      <c r="BR117" s="188"/>
      <c r="BS117" s="188"/>
      <c r="BT117" s="188"/>
      <c r="BV117" s="188"/>
      <c r="CP117" s="192"/>
      <c r="CQ117" s="192"/>
      <c r="CR117" s="192"/>
    </row>
    <row r="118" spans="61:96" x14ac:dyDescent="0.45">
      <c r="BI118" s="188"/>
      <c r="BN118" s="65"/>
      <c r="BO118" s="65"/>
      <c r="BP118" s="65"/>
      <c r="BQ118" s="188"/>
      <c r="BR118" s="188"/>
      <c r="BS118" s="188"/>
      <c r="BT118" s="188"/>
      <c r="BV118" s="188"/>
      <c r="CP118" s="192"/>
      <c r="CQ118" s="192"/>
      <c r="CR118" s="192"/>
    </row>
    <row r="119" spans="61:96" x14ac:dyDescent="0.45">
      <c r="BI119" s="188"/>
      <c r="BN119" s="65"/>
      <c r="BO119" s="65"/>
      <c r="BP119" s="65"/>
      <c r="BQ119" s="188"/>
      <c r="BR119" s="188"/>
      <c r="BS119" s="188"/>
      <c r="BT119" s="188"/>
      <c r="BV119" s="188"/>
      <c r="CP119" s="192"/>
      <c r="CQ119" s="192"/>
      <c r="CR119" s="192"/>
    </row>
    <row r="120" spans="61:96" x14ac:dyDescent="0.45">
      <c r="BI120" s="188"/>
      <c r="BN120" s="65"/>
      <c r="BO120" s="65"/>
      <c r="BP120" s="65"/>
      <c r="BQ120" s="188"/>
      <c r="BR120" s="188"/>
      <c r="BS120" s="188"/>
      <c r="BT120" s="188"/>
      <c r="BV120" s="188"/>
      <c r="CP120" s="192"/>
      <c r="CQ120" s="192"/>
      <c r="CR120" s="192"/>
    </row>
    <row r="121" spans="61:96" x14ac:dyDescent="0.45">
      <c r="BI121" s="188"/>
      <c r="BN121" s="65"/>
      <c r="BO121" s="65"/>
      <c r="BP121" s="65"/>
      <c r="BQ121" s="188"/>
      <c r="BR121" s="188"/>
      <c r="BS121" s="188"/>
      <c r="BT121" s="188"/>
      <c r="BV121" s="188"/>
      <c r="CP121" s="192"/>
      <c r="CQ121" s="192"/>
      <c r="CR121" s="192"/>
    </row>
    <row r="122" spans="61:96" x14ac:dyDescent="0.45">
      <c r="BI122" s="188"/>
      <c r="BN122" s="65"/>
      <c r="BO122" s="65"/>
      <c r="BP122" s="65"/>
      <c r="BQ122" s="188"/>
      <c r="BR122" s="188"/>
      <c r="BS122" s="188"/>
      <c r="BT122" s="188"/>
      <c r="BV122" s="188"/>
      <c r="CP122" s="192"/>
      <c r="CQ122" s="192"/>
      <c r="CR122" s="192"/>
    </row>
    <row r="123" spans="61:96" x14ac:dyDescent="0.45">
      <c r="BI123" s="188"/>
      <c r="BN123" s="65"/>
      <c r="BO123" s="65"/>
      <c r="BP123" s="65"/>
      <c r="BQ123" s="188"/>
      <c r="BR123" s="188"/>
      <c r="BS123" s="188"/>
      <c r="BT123" s="188"/>
      <c r="BV123" s="188"/>
      <c r="CP123" s="192"/>
      <c r="CQ123" s="192"/>
      <c r="CR123" s="192"/>
    </row>
    <row r="124" spans="61:96" x14ac:dyDescent="0.45">
      <c r="BI124" s="188"/>
      <c r="BN124" s="65"/>
      <c r="BO124" s="65"/>
      <c r="BP124" s="65"/>
      <c r="BQ124" s="188"/>
      <c r="BR124" s="188"/>
      <c r="BS124" s="188"/>
      <c r="BT124" s="188"/>
      <c r="BV124" s="188"/>
      <c r="CP124" s="192"/>
      <c r="CQ124" s="192"/>
      <c r="CR124" s="192"/>
    </row>
    <row r="125" spans="61:96" x14ac:dyDescent="0.45">
      <c r="BI125" s="188"/>
      <c r="BN125" s="65"/>
      <c r="BO125" s="65"/>
      <c r="BP125" s="65"/>
      <c r="BQ125" s="188"/>
      <c r="BR125" s="188"/>
      <c r="BS125" s="188"/>
      <c r="BT125" s="188"/>
      <c r="BV125" s="188"/>
      <c r="CP125" s="192"/>
      <c r="CQ125" s="192"/>
      <c r="CR125" s="192"/>
    </row>
    <row r="126" spans="61:96" x14ac:dyDescent="0.45">
      <c r="BI126" s="188"/>
      <c r="BN126" s="65"/>
      <c r="BO126" s="65"/>
      <c r="BP126" s="65"/>
      <c r="BQ126" s="188"/>
      <c r="BR126" s="188"/>
      <c r="BS126" s="188"/>
      <c r="BT126" s="188"/>
      <c r="BV126" s="188"/>
      <c r="CP126" s="192"/>
      <c r="CQ126" s="192"/>
      <c r="CR126" s="192"/>
    </row>
    <row r="127" spans="61:96" x14ac:dyDescent="0.45">
      <c r="BI127" s="188"/>
      <c r="BN127" s="65"/>
      <c r="BO127" s="65"/>
      <c r="BP127" s="65"/>
      <c r="BQ127" s="188"/>
      <c r="BR127" s="188"/>
      <c r="BS127" s="188"/>
      <c r="BT127" s="188"/>
      <c r="BV127" s="188"/>
      <c r="CP127" s="192"/>
      <c r="CQ127" s="192"/>
      <c r="CR127" s="192"/>
    </row>
    <row r="128" spans="61:96" x14ac:dyDescent="0.45">
      <c r="BI128" s="188"/>
      <c r="BN128" s="65"/>
      <c r="BO128" s="65"/>
      <c r="BP128" s="65"/>
      <c r="BQ128" s="188"/>
      <c r="BR128" s="188"/>
      <c r="BS128" s="188"/>
      <c r="BT128" s="188"/>
      <c r="BV128" s="188"/>
      <c r="CP128" s="192"/>
      <c r="CQ128" s="192"/>
      <c r="CR128" s="192"/>
    </row>
    <row r="129" spans="61:96" x14ac:dyDescent="0.45">
      <c r="BI129" s="188"/>
      <c r="BN129" s="65"/>
      <c r="BO129" s="65"/>
      <c r="BP129" s="65"/>
      <c r="BQ129" s="188"/>
      <c r="BR129" s="188"/>
      <c r="BS129" s="188"/>
      <c r="BT129" s="188"/>
      <c r="BV129" s="188"/>
      <c r="CP129" s="192"/>
      <c r="CQ129" s="192"/>
      <c r="CR129" s="192"/>
    </row>
    <row r="130" spans="61:96" x14ac:dyDescent="0.45">
      <c r="BI130" s="188"/>
      <c r="BN130" s="65"/>
      <c r="BO130" s="65"/>
      <c r="BP130" s="65"/>
      <c r="BQ130" s="188"/>
      <c r="BR130" s="188"/>
      <c r="BS130" s="188"/>
      <c r="BT130" s="188"/>
      <c r="BV130" s="188"/>
      <c r="CP130" s="192"/>
      <c r="CQ130" s="192"/>
      <c r="CR130" s="192"/>
    </row>
    <row r="131" spans="61:96" x14ac:dyDescent="0.45">
      <c r="BI131" s="188"/>
      <c r="BN131" s="65"/>
      <c r="BO131" s="65"/>
      <c r="BP131" s="65"/>
      <c r="BQ131" s="188"/>
      <c r="BR131" s="188"/>
      <c r="BS131" s="188"/>
      <c r="BT131" s="188"/>
      <c r="BV131" s="188"/>
      <c r="CP131" s="192"/>
      <c r="CQ131" s="192"/>
      <c r="CR131" s="192"/>
    </row>
    <row r="132" spans="61:96" x14ac:dyDescent="0.45">
      <c r="BI132" s="188"/>
      <c r="BN132" s="65"/>
      <c r="BO132" s="65"/>
      <c r="BP132" s="65"/>
      <c r="BQ132" s="188"/>
      <c r="BR132" s="188"/>
      <c r="BS132" s="188"/>
      <c r="BT132" s="188"/>
      <c r="BV132" s="188"/>
      <c r="CP132" s="192"/>
      <c r="CQ132" s="192"/>
      <c r="CR132" s="192"/>
    </row>
    <row r="133" spans="61:96" x14ac:dyDescent="0.45">
      <c r="BI133" s="188"/>
      <c r="BN133" s="65"/>
      <c r="BO133" s="65"/>
      <c r="BP133" s="65"/>
      <c r="BQ133" s="188"/>
      <c r="BR133" s="188"/>
      <c r="BS133" s="188"/>
      <c r="BT133" s="188"/>
      <c r="BV133" s="188"/>
      <c r="CP133" s="192"/>
      <c r="CQ133" s="192"/>
      <c r="CR133" s="192"/>
    </row>
    <row r="134" spans="61:96" x14ac:dyDescent="0.45">
      <c r="BI134" s="188"/>
      <c r="BN134" s="65"/>
      <c r="BO134" s="65"/>
      <c r="BP134" s="65"/>
      <c r="BQ134" s="188"/>
      <c r="BR134" s="188"/>
      <c r="BS134" s="188"/>
      <c r="BT134" s="188"/>
      <c r="BV134" s="188"/>
      <c r="CP134" s="192"/>
      <c r="CQ134" s="192"/>
      <c r="CR134" s="192"/>
    </row>
    <row r="135" spans="61:96" x14ac:dyDescent="0.45">
      <c r="BI135" s="188"/>
      <c r="BN135" s="65"/>
      <c r="BO135" s="65"/>
      <c r="BP135" s="65"/>
      <c r="BQ135" s="188"/>
      <c r="BR135" s="188"/>
      <c r="BS135" s="188"/>
      <c r="BT135" s="188"/>
      <c r="BV135" s="188"/>
      <c r="CP135" s="192"/>
      <c r="CQ135" s="192"/>
      <c r="CR135" s="192"/>
    </row>
    <row r="136" spans="61:96" x14ac:dyDescent="0.45">
      <c r="BI136" s="188"/>
      <c r="BN136" s="65"/>
      <c r="BO136" s="65"/>
      <c r="BP136" s="65"/>
      <c r="BQ136" s="188"/>
      <c r="BR136" s="188"/>
      <c r="BS136" s="188"/>
      <c r="BT136" s="188"/>
      <c r="BV136" s="188"/>
      <c r="CP136" s="192"/>
      <c r="CQ136" s="192"/>
      <c r="CR136" s="192"/>
    </row>
    <row r="137" spans="61:96" x14ac:dyDescent="0.45">
      <c r="BI137" s="188"/>
      <c r="BN137" s="65"/>
      <c r="BO137" s="65"/>
      <c r="BP137" s="65"/>
      <c r="BQ137" s="188"/>
      <c r="BR137" s="188"/>
      <c r="BS137" s="188"/>
      <c r="BT137" s="188"/>
      <c r="BV137" s="188"/>
      <c r="CP137" s="192"/>
      <c r="CQ137" s="192"/>
      <c r="CR137" s="192"/>
    </row>
    <row r="138" spans="61:96" x14ac:dyDescent="0.45">
      <c r="BI138" s="188"/>
      <c r="BN138" s="65"/>
      <c r="BO138" s="65"/>
      <c r="BP138" s="65"/>
      <c r="BQ138" s="188"/>
      <c r="BR138" s="188"/>
      <c r="BS138" s="188"/>
      <c r="BT138" s="188"/>
      <c r="BV138" s="188"/>
      <c r="CP138" s="192"/>
      <c r="CQ138" s="192"/>
      <c r="CR138" s="192"/>
    </row>
    <row r="139" spans="61:96" x14ac:dyDescent="0.45">
      <c r="BI139" s="188"/>
      <c r="BN139" s="65"/>
      <c r="BO139" s="65"/>
      <c r="BP139" s="65"/>
      <c r="BQ139" s="188"/>
      <c r="BR139" s="188"/>
      <c r="BS139" s="188"/>
      <c r="BT139" s="188"/>
      <c r="BV139" s="188"/>
      <c r="CP139" s="192"/>
      <c r="CQ139" s="192"/>
      <c r="CR139" s="192"/>
    </row>
    <row r="140" spans="61:96" x14ac:dyDescent="0.45">
      <c r="BI140" s="188"/>
      <c r="BN140" s="65"/>
      <c r="BO140" s="65"/>
      <c r="BP140" s="65"/>
      <c r="BQ140" s="188"/>
      <c r="BR140" s="188"/>
      <c r="BS140" s="188"/>
      <c r="BT140" s="188"/>
      <c r="BV140" s="188"/>
      <c r="CP140" s="192"/>
      <c r="CQ140" s="192"/>
      <c r="CR140" s="192"/>
    </row>
    <row r="141" spans="61:96" x14ac:dyDescent="0.45">
      <c r="BI141" s="188"/>
      <c r="BN141" s="65"/>
      <c r="BO141" s="65"/>
      <c r="BP141" s="65"/>
      <c r="BQ141" s="188"/>
      <c r="BR141" s="188"/>
      <c r="BS141" s="188"/>
      <c r="BT141" s="188"/>
      <c r="BV141" s="188"/>
      <c r="CP141" s="192"/>
      <c r="CQ141" s="192"/>
      <c r="CR141" s="192"/>
    </row>
    <row r="142" spans="61:96" x14ac:dyDescent="0.45">
      <c r="BI142" s="188"/>
      <c r="BN142" s="65"/>
      <c r="BO142" s="65"/>
      <c r="BP142" s="65"/>
      <c r="BQ142" s="188"/>
      <c r="BR142" s="188"/>
      <c r="BS142" s="188"/>
      <c r="BT142" s="188"/>
      <c r="BV142" s="188"/>
      <c r="CP142" s="192"/>
      <c r="CQ142" s="192"/>
      <c r="CR142" s="192"/>
    </row>
    <row r="143" spans="61:96" x14ac:dyDescent="0.45">
      <c r="BI143" s="188"/>
      <c r="BN143" s="65"/>
      <c r="BO143" s="65"/>
      <c r="BP143" s="65"/>
      <c r="BQ143" s="188"/>
      <c r="BR143" s="188"/>
      <c r="BS143" s="188"/>
      <c r="BT143" s="188"/>
      <c r="BV143" s="188"/>
      <c r="CP143" s="192"/>
      <c r="CQ143" s="192"/>
      <c r="CR143" s="192"/>
    </row>
    <row r="144" spans="61:96" x14ac:dyDescent="0.45">
      <c r="BI144" s="188"/>
      <c r="BN144" s="65"/>
      <c r="BO144" s="65"/>
      <c r="BP144" s="65"/>
      <c r="BQ144" s="188"/>
      <c r="BR144" s="188"/>
      <c r="BS144" s="188"/>
      <c r="BT144" s="188"/>
      <c r="BV144" s="188"/>
      <c r="CP144" s="192"/>
      <c r="CQ144" s="192"/>
      <c r="CR144" s="192"/>
    </row>
    <row r="145" spans="61:96" x14ac:dyDescent="0.45">
      <c r="BI145" s="188"/>
      <c r="BN145" s="65"/>
      <c r="BO145" s="65"/>
      <c r="BP145" s="65"/>
      <c r="BQ145" s="188"/>
      <c r="BR145" s="188"/>
      <c r="BS145" s="188"/>
      <c r="BT145" s="188"/>
      <c r="BV145" s="188"/>
      <c r="CP145" s="192"/>
      <c r="CQ145" s="192"/>
      <c r="CR145" s="192"/>
    </row>
    <row r="146" spans="61:96" x14ac:dyDescent="0.45">
      <c r="BI146" s="188"/>
      <c r="BN146" s="65"/>
      <c r="BO146" s="65"/>
      <c r="BP146" s="65"/>
      <c r="BQ146" s="188"/>
      <c r="BR146" s="188"/>
      <c r="BS146" s="188"/>
      <c r="BT146" s="188"/>
      <c r="BV146" s="188"/>
      <c r="CP146" s="192"/>
      <c r="CQ146" s="192"/>
      <c r="CR146" s="192"/>
    </row>
    <row r="147" spans="61:96" x14ac:dyDescent="0.45">
      <c r="BI147" s="188"/>
      <c r="BN147" s="65"/>
      <c r="BO147" s="65"/>
      <c r="BP147" s="65"/>
      <c r="BQ147" s="188"/>
      <c r="BR147" s="188"/>
      <c r="BS147" s="188"/>
      <c r="BT147" s="188"/>
      <c r="BV147" s="188"/>
      <c r="CP147" s="192"/>
      <c r="CQ147" s="192"/>
      <c r="CR147" s="192"/>
    </row>
    <row r="148" spans="61:96" x14ac:dyDescent="0.45">
      <c r="BI148" s="188"/>
      <c r="BN148" s="65"/>
      <c r="BO148" s="65"/>
      <c r="BP148" s="65"/>
      <c r="BQ148" s="188"/>
      <c r="BR148" s="188"/>
      <c r="BS148" s="188"/>
      <c r="BT148" s="188"/>
      <c r="BV148" s="188"/>
      <c r="CP148" s="192"/>
      <c r="CQ148" s="192"/>
      <c r="CR148" s="192"/>
    </row>
    <row r="149" spans="61:96" x14ac:dyDescent="0.45">
      <c r="BI149" s="188"/>
      <c r="BN149" s="65"/>
      <c r="BO149" s="65"/>
      <c r="BP149" s="65"/>
      <c r="BQ149" s="188"/>
      <c r="BR149" s="188"/>
      <c r="BS149" s="188"/>
      <c r="BT149" s="188"/>
      <c r="BV149" s="188"/>
      <c r="CP149" s="192"/>
      <c r="CQ149" s="192"/>
      <c r="CR149" s="192"/>
    </row>
    <row r="150" spans="61:96" x14ac:dyDescent="0.45">
      <c r="BI150" s="188"/>
      <c r="BN150" s="65"/>
      <c r="BO150" s="65"/>
      <c r="BP150" s="65"/>
      <c r="BQ150" s="188"/>
      <c r="BR150" s="188"/>
      <c r="BS150" s="188"/>
      <c r="BT150" s="188"/>
      <c r="BV150" s="188"/>
      <c r="CP150" s="192"/>
      <c r="CQ150" s="192"/>
      <c r="CR150" s="192"/>
    </row>
    <row r="151" spans="61:96" x14ac:dyDescent="0.45">
      <c r="BI151" s="188"/>
      <c r="BN151" s="65"/>
      <c r="BO151" s="65"/>
      <c r="BP151" s="65"/>
      <c r="BQ151" s="188"/>
      <c r="BR151" s="188"/>
      <c r="BS151" s="188"/>
      <c r="BT151" s="188"/>
      <c r="BV151" s="188"/>
      <c r="CP151" s="192"/>
      <c r="CQ151" s="192"/>
      <c r="CR151" s="192"/>
    </row>
    <row r="152" spans="61:96" x14ac:dyDescent="0.45">
      <c r="BI152" s="188"/>
      <c r="BN152" s="65"/>
      <c r="BO152" s="65"/>
      <c r="BP152" s="65"/>
      <c r="BQ152" s="188"/>
      <c r="BR152" s="188"/>
      <c r="BS152" s="188"/>
      <c r="BT152" s="188"/>
      <c r="BV152" s="188"/>
      <c r="CP152" s="192"/>
      <c r="CQ152" s="192"/>
      <c r="CR152" s="192"/>
    </row>
    <row r="153" spans="61:96" x14ac:dyDescent="0.45">
      <c r="BI153" s="188"/>
      <c r="BN153" s="65"/>
      <c r="BO153" s="65"/>
      <c r="BP153" s="65"/>
      <c r="BQ153" s="188"/>
      <c r="BR153" s="188"/>
      <c r="BS153" s="188"/>
      <c r="BT153" s="188"/>
      <c r="BV153" s="188"/>
      <c r="CP153" s="192"/>
      <c r="CQ153" s="192"/>
      <c r="CR153" s="192"/>
    </row>
    <row r="154" spans="61:96" x14ac:dyDescent="0.45">
      <c r="BI154" s="188"/>
      <c r="BN154" s="65"/>
      <c r="BO154" s="65"/>
      <c r="BP154" s="65"/>
      <c r="BQ154" s="188"/>
      <c r="BR154" s="188"/>
      <c r="BS154" s="188"/>
      <c r="BT154" s="188"/>
      <c r="BV154" s="188"/>
      <c r="CP154" s="192"/>
      <c r="CQ154" s="192"/>
      <c r="CR154" s="192"/>
    </row>
    <row r="155" spans="61:96" x14ac:dyDescent="0.45">
      <c r="BI155" s="188"/>
      <c r="BN155" s="65"/>
      <c r="BO155" s="65"/>
      <c r="BP155" s="65"/>
      <c r="BQ155" s="188"/>
      <c r="BR155" s="188"/>
      <c r="BS155" s="188"/>
      <c r="BT155" s="188"/>
      <c r="BV155" s="188"/>
      <c r="CP155" s="192"/>
      <c r="CQ155" s="192"/>
      <c r="CR155" s="192"/>
    </row>
    <row r="156" spans="61:96" x14ac:dyDescent="0.45">
      <c r="BI156" s="188"/>
      <c r="BN156" s="65"/>
      <c r="BO156" s="65"/>
      <c r="BP156" s="65"/>
      <c r="BQ156" s="188"/>
      <c r="BR156" s="188"/>
      <c r="BS156" s="188"/>
      <c r="BT156" s="188"/>
      <c r="BV156" s="188"/>
      <c r="CP156" s="192"/>
      <c r="CQ156" s="192"/>
      <c r="CR156" s="192"/>
    </row>
    <row r="157" spans="61:96" x14ac:dyDescent="0.45">
      <c r="BI157" s="188"/>
      <c r="BN157" s="65"/>
      <c r="BO157" s="65"/>
      <c r="BP157" s="65"/>
      <c r="BQ157" s="188"/>
      <c r="BR157" s="188"/>
      <c r="BS157" s="188"/>
      <c r="BT157" s="188"/>
      <c r="BV157" s="188"/>
      <c r="CP157" s="192"/>
      <c r="CQ157" s="192"/>
      <c r="CR157" s="192"/>
    </row>
    <row r="158" spans="61:96" x14ac:dyDescent="0.45">
      <c r="BI158" s="188"/>
      <c r="BN158" s="65"/>
      <c r="BO158" s="65"/>
      <c r="BP158" s="65"/>
      <c r="BQ158" s="188"/>
      <c r="BR158" s="188"/>
      <c r="BS158" s="188"/>
      <c r="BT158" s="188"/>
      <c r="BV158" s="188"/>
      <c r="CP158" s="192"/>
      <c r="CQ158" s="192"/>
      <c r="CR158" s="192"/>
    </row>
    <row r="159" spans="61:96" x14ac:dyDescent="0.45">
      <c r="BI159" s="188"/>
      <c r="BN159" s="65"/>
      <c r="BO159" s="65"/>
      <c r="BP159" s="65"/>
      <c r="BQ159" s="188"/>
      <c r="BR159" s="188"/>
      <c r="BS159" s="188"/>
      <c r="BT159" s="188"/>
      <c r="BV159" s="188"/>
      <c r="CP159" s="192"/>
      <c r="CQ159" s="192"/>
      <c r="CR159" s="192"/>
    </row>
    <row r="160" spans="61:96" x14ac:dyDescent="0.45">
      <c r="BI160" s="188"/>
      <c r="BN160" s="65"/>
      <c r="BO160" s="65"/>
      <c r="BP160" s="65"/>
      <c r="BQ160" s="188"/>
      <c r="BR160" s="188"/>
      <c r="BS160" s="188"/>
      <c r="BT160" s="188"/>
      <c r="BV160" s="188"/>
      <c r="CP160" s="192"/>
      <c r="CQ160" s="192"/>
      <c r="CR160" s="192"/>
    </row>
    <row r="161" spans="61:96" x14ac:dyDescent="0.45">
      <c r="BI161" s="188"/>
      <c r="BN161" s="65"/>
      <c r="BO161" s="65"/>
      <c r="BP161" s="65"/>
      <c r="BQ161" s="188"/>
      <c r="BR161" s="188"/>
      <c r="BS161" s="188"/>
      <c r="BT161" s="188"/>
      <c r="BV161" s="188"/>
      <c r="CP161" s="192"/>
      <c r="CQ161" s="192"/>
      <c r="CR161" s="192"/>
    </row>
    <row r="162" spans="61:96" x14ac:dyDescent="0.45">
      <c r="BI162" s="188"/>
      <c r="BN162" s="65"/>
      <c r="BO162" s="65"/>
      <c r="BP162" s="65"/>
      <c r="BQ162" s="188"/>
      <c r="BR162" s="188"/>
      <c r="BS162" s="188"/>
      <c r="BT162" s="188"/>
      <c r="BV162" s="188"/>
      <c r="CP162" s="192"/>
      <c r="CQ162" s="192"/>
      <c r="CR162" s="192"/>
    </row>
    <row r="163" spans="61:96" x14ac:dyDescent="0.45">
      <c r="BI163" s="188"/>
      <c r="BN163" s="65"/>
      <c r="BO163" s="65"/>
      <c r="BP163" s="65"/>
      <c r="BQ163" s="188"/>
      <c r="BR163" s="188"/>
      <c r="BS163" s="188"/>
      <c r="BT163" s="188"/>
      <c r="BV163" s="188"/>
      <c r="CP163" s="192"/>
      <c r="CQ163" s="192"/>
      <c r="CR163" s="192"/>
    </row>
    <row r="164" spans="61:96" x14ac:dyDescent="0.45">
      <c r="BI164" s="188"/>
      <c r="BN164" s="65"/>
      <c r="BO164" s="65"/>
      <c r="BP164" s="65"/>
      <c r="BQ164" s="188"/>
      <c r="BR164" s="188"/>
      <c r="BS164" s="188"/>
      <c r="BT164" s="188"/>
      <c r="BV164" s="188"/>
      <c r="CP164" s="192"/>
      <c r="CQ164" s="192"/>
      <c r="CR164" s="192"/>
    </row>
    <row r="165" spans="61:96" x14ac:dyDescent="0.45">
      <c r="BI165" s="188"/>
      <c r="BN165" s="65"/>
      <c r="BO165" s="65"/>
      <c r="BP165" s="65"/>
      <c r="BQ165" s="188"/>
      <c r="BR165" s="188"/>
      <c r="BS165" s="188"/>
      <c r="BT165" s="188"/>
      <c r="BV165" s="188"/>
      <c r="CP165" s="192"/>
      <c r="CQ165" s="192"/>
      <c r="CR165" s="192"/>
    </row>
    <row r="166" spans="61:96" x14ac:dyDescent="0.45">
      <c r="BI166" s="188"/>
      <c r="BN166" s="65"/>
      <c r="BO166" s="65"/>
      <c r="BP166" s="65"/>
      <c r="BQ166" s="188"/>
      <c r="BR166" s="188"/>
      <c r="BS166" s="188"/>
      <c r="BT166" s="188"/>
      <c r="BV166" s="188"/>
      <c r="CP166" s="192"/>
      <c r="CQ166" s="192"/>
      <c r="CR166" s="192"/>
    </row>
    <row r="167" spans="61:96" x14ac:dyDescent="0.45">
      <c r="BI167" s="188"/>
      <c r="BN167" s="65"/>
      <c r="BO167" s="65"/>
      <c r="BP167" s="65"/>
      <c r="BQ167" s="188"/>
      <c r="BR167" s="188"/>
      <c r="BS167" s="188"/>
      <c r="BT167" s="188"/>
      <c r="BV167" s="188"/>
      <c r="CP167" s="192"/>
      <c r="CQ167" s="192"/>
      <c r="CR167" s="192"/>
    </row>
    <row r="168" spans="61:96" x14ac:dyDescent="0.45">
      <c r="BI168" s="188"/>
      <c r="BN168" s="65"/>
      <c r="BO168" s="65"/>
      <c r="BP168" s="65"/>
      <c r="BQ168" s="188"/>
      <c r="BR168" s="188"/>
      <c r="BS168" s="188"/>
      <c r="BT168" s="188"/>
      <c r="BV168" s="188"/>
      <c r="CP168" s="192"/>
      <c r="CQ168" s="192"/>
      <c r="CR168" s="192"/>
    </row>
    <row r="169" spans="61:96" x14ac:dyDescent="0.45">
      <c r="BI169" s="188"/>
      <c r="BN169" s="65"/>
      <c r="BO169" s="65"/>
      <c r="BP169" s="65"/>
      <c r="BQ169" s="188"/>
      <c r="BR169" s="188"/>
      <c r="BS169" s="188"/>
      <c r="BT169" s="188"/>
      <c r="BV169" s="188"/>
      <c r="CP169" s="192"/>
      <c r="CQ169" s="192"/>
      <c r="CR169" s="192"/>
    </row>
    <row r="170" spans="61:96" x14ac:dyDescent="0.45">
      <c r="BI170" s="188"/>
      <c r="BN170" s="65"/>
      <c r="BO170" s="65"/>
      <c r="BP170" s="65"/>
      <c r="BQ170" s="188"/>
      <c r="BR170" s="188"/>
      <c r="BS170" s="188"/>
      <c r="BT170" s="188"/>
      <c r="BV170" s="188"/>
      <c r="CP170" s="192"/>
      <c r="CQ170" s="192"/>
      <c r="CR170" s="192"/>
    </row>
    <row r="171" spans="61:96" x14ac:dyDescent="0.45">
      <c r="BI171" s="188"/>
      <c r="BN171" s="65"/>
      <c r="BO171" s="65"/>
      <c r="BP171" s="65"/>
      <c r="BQ171" s="188"/>
      <c r="BR171" s="188"/>
      <c r="BS171" s="188"/>
      <c r="BT171" s="188"/>
      <c r="BV171" s="188"/>
      <c r="CP171" s="192"/>
      <c r="CQ171" s="192"/>
      <c r="CR171" s="192"/>
    </row>
    <row r="172" spans="61:96" x14ac:dyDescent="0.45">
      <c r="BI172" s="188"/>
      <c r="BN172" s="65"/>
      <c r="BO172" s="65"/>
      <c r="BP172" s="65"/>
      <c r="BQ172" s="188"/>
      <c r="BR172" s="188"/>
      <c r="BS172" s="188"/>
      <c r="BT172" s="188"/>
      <c r="BV172" s="188"/>
      <c r="CP172" s="192"/>
      <c r="CQ172" s="192"/>
      <c r="CR172" s="192"/>
    </row>
    <row r="173" spans="61:96" x14ac:dyDescent="0.45">
      <c r="BI173" s="188"/>
      <c r="BN173" s="65"/>
      <c r="BO173" s="65"/>
      <c r="BP173" s="65"/>
      <c r="BQ173" s="188"/>
      <c r="BR173" s="188"/>
      <c r="BS173" s="188"/>
      <c r="BT173" s="188"/>
      <c r="BV173" s="188"/>
      <c r="CP173" s="192"/>
      <c r="CQ173" s="192"/>
      <c r="CR173" s="192"/>
    </row>
    <row r="174" spans="61:96" x14ac:dyDescent="0.45">
      <c r="BI174" s="188"/>
      <c r="BN174" s="65"/>
      <c r="BO174" s="65"/>
      <c r="BP174" s="65"/>
      <c r="BQ174" s="188"/>
      <c r="BR174" s="188"/>
      <c r="BS174" s="188"/>
      <c r="BT174" s="188"/>
      <c r="BV174" s="188"/>
      <c r="CP174" s="192"/>
      <c r="CQ174" s="192"/>
      <c r="CR174" s="192"/>
    </row>
    <row r="175" spans="61:96" x14ac:dyDescent="0.45">
      <c r="BI175" s="188"/>
      <c r="BN175" s="65"/>
      <c r="BO175" s="65"/>
      <c r="BP175" s="65"/>
      <c r="BQ175" s="188"/>
      <c r="BR175" s="188"/>
      <c r="BS175" s="188"/>
      <c r="BT175" s="188"/>
      <c r="BV175" s="188"/>
      <c r="CP175" s="192"/>
      <c r="CQ175" s="192"/>
      <c r="CR175" s="192"/>
    </row>
    <row r="176" spans="61:96" x14ac:dyDescent="0.45">
      <c r="BI176" s="188"/>
      <c r="BN176" s="65"/>
      <c r="BO176" s="65"/>
      <c r="BP176" s="65"/>
      <c r="BQ176" s="188"/>
      <c r="BR176" s="188"/>
      <c r="BS176" s="188"/>
      <c r="BT176" s="188"/>
      <c r="BV176" s="188"/>
      <c r="CP176" s="192"/>
      <c r="CQ176" s="192"/>
      <c r="CR176" s="192"/>
    </row>
    <row r="177" spans="61:96" x14ac:dyDescent="0.45">
      <c r="BI177" s="188"/>
      <c r="BN177" s="65"/>
      <c r="BO177" s="65"/>
      <c r="BP177" s="65"/>
      <c r="BQ177" s="188"/>
      <c r="BR177" s="188"/>
      <c r="BS177" s="188"/>
      <c r="BT177" s="188"/>
      <c r="BV177" s="188"/>
      <c r="CP177" s="192"/>
      <c r="CQ177" s="192"/>
      <c r="CR177" s="192"/>
    </row>
    <row r="178" spans="61:96" x14ac:dyDescent="0.45">
      <c r="BI178" s="188"/>
      <c r="BN178" s="65"/>
      <c r="BO178" s="65"/>
      <c r="BP178" s="65"/>
      <c r="BQ178" s="188"/>
      <c r="BR178" s="188"/>
      <c r="BS178" s="188"/>
      <c r="BT178" s="188"/>
      <c r="BV178" s="188"/>
      <c r="CP178" s="192"/>
      <c r="CQ178" s="192"/>
      <c r="CR178" s="192"/>
    </row>
    <row r="179" spans="61:96" x14ac:dyDescent="0.45">
      <c r="BI179" s="188"/>
      <c r="BN179" s="65"/>
      <c r="BO179" s="65"/>
      <c r="BP179" s="65"/>
      <c r="BQ179" s="188"/>
      <c r="BR179" s="188"/>
      <c r="BS179" s="188"/>
      <c r="BT179" s="188"/>
      <c r="BV179" s="188"/>
      <c r="CP179" s="192"/>
      <c r="CQ179" s="192"/>
      <c r="CR179" s="192"/>
    </row>
    <row r="180" spans="61:96" x14ac:dyDescent="0.45">
      <c r="BI180" s="188"/>
      <c r="BN180" s="65"/>
      <c r="BO180" s="65"/>
      <c r="BP180" s="65"/>
      <c r="BQ180" s="188"/>
      <c r="BR180" s="188"/>
      <c r="BS180" s="188"/>
      <c r="BT180" s="188"/>
      <c r="BV180" s="188"/>
      <c r="CP180" s="192"/>
      <c r="CQ180" s="192"/>
      <c r="CR180" s="192"/>
    </row>
    <row r="181" spans="61:96" x14ac:dyDescent="0.45">
      <c r="BI181" s="188"/>
      <c r="BN181" s="65"/>
      <c r="BO181" s="65"/>
      <c r="BP181" s="65"/>
      <c r="BQ181" s="188"/>
      <c r="BR181" s="188"/>
      <c r="BS181" s="188"/>
      <c r="BT181" s="188"/>
      <c r="BV181" s="188"/>
      <c r="CP181" s="192"/>
      <c r="CQ181" s="192"/>
      <c r="CR181" s="192"/>
    </row>
    <row r="182" spans="61:96" x14ac:dyDescent="0.45">
      <c r="BI182" s="188"/>
      <c r="BN182" s="65"/>
      <c r="BO182" s="65"/>
      <c r="BP182" s="65"/>
      <c r="BQ182" s="188"/>
      <c r="BR182" s="188"/>
      <c r="BS182" s="188"/>
      <c r="BT182" s="188"/>
      <c r="BV182" s="188"/>
      <c r="CP182" s="192"/>
      <c r="CQ182" s="192"/>
      <c r="CR182" s="192"/>
    </row>
    <row r="183" spans="61:96" x14ac:dyDescent="0.45">
      <c r="BI183" s="188"/>
      <c r="BN183" s="65"/>
      <c r="BO183" s="65"/>
      <c r="BP183" s="65"/>
      <c r="BQ183" s="188"/>
      <c r="BR183" s="188"/>
      <c r="BS183" s="188"/>
      <c r="BT183" s="188"/>
      <c r="BV183" s="188"/>
      <c r="CP183" s="192"/>
      <c r="CQ183" s="192"/>
      <c r="CR183" s="192"/>
    </row>
    <row r="184" spans="61:96" x14ac:dyDescent="0.45">
      <c r="BI184" s="188"/>
      <c r="BN184" s="65"/>
      <c r="BO184" s="65"/>
      <c r="BP184" s="65"/>
      <c r="BQ184" s="188"/>
      <c r="BR184" s="188"/>
      <c r="BS184" s="188"/>
      <c r="BT184" s="188"/>
      <c r="BV184" s="188"/>
      <c r="CP184" s="192"/>
      <c r="CQ184" s="192"/>
      <c r="CR184" s="192"/>
    </row>
    <row r="185" spans="61:96" x14ac:dyDescent="0.45">
      <c r="BI185" s="188"/>
      <c r="BN185" s="65"/>
      <c r="BO185" s="65"/>
      <c r="BP185" s="65"/>
      <c r="BQ185" s="188"/>
      <c r="BR185" s="188"/>
      <c r="BS185" s="188"/>
      <c r="BT185" s="188"/>
      <c r="BV185" s="188"/>
      <c r="CP185" s="192"/>
      <c r="CQ185" s="192"/>
      <c r="CR185" s="192"/>
    </row>
    <row r="186" spans="61:96" x14ac:dyDescent="0.45">
      <c r="BI186" s="188"/>
      <c r="BN186" s="65"/>
      <c r="BO186" s="65"/>
      <c r="BP186" s="65"/>
      <c r="BQ186" s="188"/>
      <c r="BR186" s="188"/>
      <c r="BS186" s="188"/>
      <c r="BT186" s="188"/>
      <c r="BV186" s="188"/>
      <c r="CP186" s="192"/>
      <c r="CQ186" s="192"/>
      <c r="CR186" s="192"/>
    </row>
    <row r="187" spans="61:96" x14ac:dyDescent="0.45">
      <c r="BI187" s="188"/>
      <c r="BN187" s="65"/>
      <c r="BO187" s="65"/>
      <c r="BP187" s="65"/>
      <c r="BQ187" s="188"/>
      <c r="BR187" s="188"/>
      <c r="BS187" s="188"/>
      <c r="BT187" s="188"/>
      <c r="BV187" s="188"/>
      <c r="CP187" s="192"/>
      <c r="CQ187" s="192"/>
      <c r="CR187" s="192"/>
    </row>
    <row r="188" spans="61:96" x14ac:dyDescent="0.45">
      <c r="BI188" s="188"/>
      <c r="BN188" s="65"/>
      <c r="BO188" s="65"/>
      <c r="BP188" s="65"/>
      <c r="BQ188" s="188"/>
      <c r="BR188" s="188"/>
      <c r="BS188" s="188"/>
      <c r="BT188" s="188"/>
      <c r="BV188" s="188"/>
      <c r="CP188" s="192"/>
      <c r="CQ188" s="192"/>
      <c r="CR188" s="192"/>
    </row>
    <row r="189" spans="61:96" x14ac:dyDescent="0.45">
      <c r="BI189" s="188"/>
      <c r="BN189" s="65"/>
      <c r="BO189" s="65"/>
      <c r="BP189" s="65"/>
      <c r="BQ189" s="188"/>
      <c r="BR189" s="188"/>
      <c r="BS189" s="188"/>
      <c r="BT189" s="188"/>
      <c r="BV189" s="188"/>
      <c r="CP189" s="192"/>
      <c r="CQ189" s="192"/>
      <c r="CR189" s="192"/>
    </row>
    <row r="190" spans="61:96" x14ac:dyDescent="0.45">
      <c r="BI190" s="188"/>
      <c r="BN190" s="65"/>
      <c r="BO190" s="65"/>
      <c r="BP190" s="65"/>
      <c r="BQ190" s="188"/>
      <c r="BR190" s="188"/>
      <c r="BS190" s="188"/>
      <c r="BT190" s="188"/>
      <c r="BV190" s="188"/>
      <c r="CP190" s="192"/>
      <c r="CQ190" s="192"/>
      <c r="CR190" s="192"/>
    </row>
    <row r="191" spans="61:96" x14ac:dyDescent="0.45">
      <c r="BI191" s="188"/>
      <c r="BN191" s="65"/>
      <c r="BO191" s="65"/>
      <c r="BP191" s="65"/>
      <c r="BQ191" s="188"/>
      <c r="BR191" s="188"/>
      <c r="BS191" s="188"/>
      <c r="BT191" s="188"/>
      <c r="BV191" s="188"/>
      <c r="CP191" s="192"/>
      <c r="CQ191" s="192"/>
      <c r="CR191" s="192"/>
    </row>
    <row r="192" spans="61:96" x14ac:dyDescent="0.45">
      <c r="BI192" s="188"/>
      <c r="BN192" s="65"/>
      <c r="BO192" s="65"/>
      <c r="BP192" s="65"/>
      <c r="BQ192" s="188"/>
      <c r="BR192" s="188"/>
      <c r="BS192" s="188"/>
      <c r="BT192" s="188"/>
      <c r="BV192" s="188"/>
      <c r="CP192" s="192"/>
      <c r="CQ192" s="192"/>
      <c r="CR192" s="192"/>
    </row>
    <row r="193" spans="61:96" x14ac:dyDescent="0.45">
      <c r="BI193" s="188"/>
      <c r="BN193" s="65"/>
      <c r="BO193" s="65"/>
      <c r="BP193" s="65"/>
      <c r="BQ193" s="188"/>
      <c r="BR193" s="188"/>
      <c r="BS193" s="188"/>
      <c r="BT193" s="188"/>
      <c r="BV193" s="188"/>
      <c r="CP193" s="192"/>
      <c r="CQ193" s="192"/>
      <c r="CR193" s="192"/>
    </row>
    <row r="194" spans="61:96" x14ac:dyDescent="0.45">
      <c r="BI194" s="188"/>
      <c r="BN194" s="65"/>
      <c r="BO194" s="65"/>
      <c r="BP194" s="65"/>
      <c r="BQ194" s="188"/>
      <c r="BR194" s="188"/>
      <c r="BS194" s="188"/>
      <c r="BT194" s="188"/>
      <c r="BV194" s="188"/>
      <c r="CP194" s="192"/>
      <c r="CQ194" s="192"/>
      <c r="CR194" s="192"/>
    </row>
    <row r="195" spans="61:96" x14ac:dyDescent="0.45">
      <c r="BI195" s="188"/>
      <c r="BN195" s="65"/>
      <c r="BO195" s="65"/>
      <c r="BP195" s="65"/>
      <c r="BQ195" s="188"/>
      <c r="BR195" s="188"/>
      <c r="BS195" s="188"/>
      <c r="BT195" s="188"/>
      <c r="BV195" s="188"/>
      <c r="CP195" s="192"/>
      <c r="CQ195" s="192"/>
      <c r="CR195" s="192"/>
    </row>
    <row r="196" spans="61:96" x14ac:dyDescent="0.45">
      <c r="BI196" s="188"/>
      <c r="BN196" s="65"/>
      <c r="BO196" s="65"/>
      <c r="BP196" s="65"/>
      <c r="BQ196" s="188"/>
      <c r="BR196" s="188"/>
      <c r="BS196" s="188"/>
      <c r="BT196" s="188"/>
      <c r="BV196" s="188"/>
      <c r="CP196" s="192"/>
      <c r="CQ196" s="192"/>
      <c r="CR196" s="192"/>
    </row>
    <row r="197" spans="61:96" x14ac:dyDescent="0.45">
      <c r="BI197" s="188"/>
      <c r="BN197" s="65"/>
      <c r="BO197" s="65"/>
      <c r="BP197" s="65"/>
      <c r="BQ197" s="188"/>
      <c r="BR197" s="188"/>
      <c r="BS197" s="188"/>
      <c r="BT197" s="188"/>
      <c r="BV197" s="188"/>
      <c r="CP197" s="192"/>
      <c r="CQ197" s="192"/>
      <c r="CR197" s="192"/>
    </row>
    <row r="198" spans="61:96" x14ac:dyDescent="0.45">
      <c r="BI198" s="188"/>
      <c r="BN198" s="65"/>
      <c r="BO198" s="65"/>
      <c r="BP198" s="65"/>
      <c r="BQ198" s="188"/>
      <c r="BR198" s="188"/>
      <c r="BS198" s="188"/>
      <c r="BT198" s="188"/>
      <c r="BV198" s="188"/>
      <c r="CP198" s="192"/>
      <c r="CQ198" s="192"/>
      <c r="CR198" s="192"/>
    </row>
    <row r="199" spans="61:96" x14ac:dyDescent="0.45">
      <c r="BI199" s="188"/>
      <c r="BN199" s="65"/>
      <c r="BO199" s="65"/>
      <c r="BP199" s="65"/>
      <c r="BQ199" s="188"/>
      <c r="BR199" s="188"/>
      <c r="BS199" s="188"/>
      <c r="BT199" s="188"/>
      <c r="BV199" s="188"/>
      <c r="CP199" s="192"/>
      <c r="CQ199" s="192"/>
      <c r="CR199" s="192"/>
    </row>
    <row r="200" spans="61:96" x14ac:dyDescent="0.45">
      <c r="BI200" s="188"/>
      <c r="BN200" s="65"/>
      <c r="BO200" s="65"/>
      <c r="BP200" s="65"/>
      <c r="BQ200" s="188"/>
      <c r="BR200" s="188"/>
      <c r="BS200" s="188"/>
      <c r="BT200" s="188"/>
      <c r="BV200" s="188"/>
      <c r="CP200" s="192"/>
      <c r="CQ200" s="192"/>
      <c r="CR200" s="192"/>
    </row>
    <row r="201" spans="61:96" x14ac:dyDescent="0.45">
      <c r="BI201" s="188"/>
      <c r="BN201" s="65"/>
      <c r="BO201" s="65"/>
      <c r="BP201" s="65"/>
      <c r="BQ201" s="188"/>
      <c r="BR201" s="188"/>
      <c r="BS201" s="188"/>
      <c r="BT201" s="188"/>
      <c r="BV201" s="188"/>
      <c r="CP201" s="192"/>
      <c r="CQ201" s="192"/>
      <c r="CR201" s="192"/>
    </row>
    <row r="202" spans="61:96" x14ac:dyDescent="0.45">
      <c r="BI202" s="188"/>
      <c r="BN202" s="65"/>
      <c r="BO202" s="65"/>
      <c r="BP202" s="65"/>
      <c r="BQ202" s="188"/>
      <c r="BR202" s="188"/>
      <c r="BS202" s="188"/>
      <c r="BT202" s="188"/>
      <c r="BV202" s="188"/>
      <c r="CP202" s="192"/>
      <c r="CQ202" s="192"/>
      <c r="CR202" s="192"/>
    </row>
    <row r="203" spans="61:96" x14ac:dyDescent="0.45">
      <c r="BI203" s="188"/>
      <c r="BN203" s="65"/>
      <c r="BO203" s="65"/>
      <c r="BP203" s="65"/>
      <c r="BQ203" s="188"/>
      <c r="BR203" s="188"/>
      <c r="BS203" s="188"/>
      <c r="BT203" s="188"/>
      <c r="BV203" s="188"/>
      <c r="CP203" s="192"/>
      <c r="CQ203" s="192"/>
      <c r="CR203" s="192"/>
    </row>
    <row r="204" spans="61:96" x14ac:dyDescent="0.45">
      <c r="BI204" s="188"/>
      <c r="BN204" s="65"/>
      <c r="BO204" s="65"/>
      <c r="BP204" s="65"/>
      <c r="BQ204" s="188"/>
      <c r="BR204" s="188"/>
      <c r="BS204" s="188"/>
      <c r="BT204" s="188"/>
      <c r="BV204" s="188"/>
      <c r="CP204" s="192"/>
      <c r="CQ204" s="192"/>
      <c r="CR204" s="192"/>
    </row>
    <row r="205" spans="61:96" x14ac:dyDescent="0.45">
      <c r="BI205" s="188"/>
      <c r="BN205" s="65"/>
      <c r="BO205" s="65"/>
      <c r="BP205" s="65"/>
      <c r="BQ205" s="188"/>
      <c r="BR205" s="188"/>
      <c r="BS205" s="188"/>
      <c r="BT205" s="188"/>
      <c r="BV205" s="188"/>
      <c r="CP205" s="192"/>
      <c r="CQ205" s="192"/>
      <c r="CR205" s="192"/>
    </row>
    <row r="206" spans="61:96" x14ac:dyDescent="0.45">
      <c r="BI206" s="188"/>
      <c r="BN206" s="65"/>
      <c r="BO206" s="65"/>
      <c r="BP206" s="65"/>
      <c r="BQ206" s="188"/>
      <c r="BR206" s="188"/>
      <c r="BS206" s="188"/>
      <c r="BT206" s="188"/>
      <c r="BV206" s="188"/>
      <c r="CP206" s="192"/>
      <c r="CQ206" s="192"/>
      <c r="CR206" s="192"/>
    </row>
    <row r="207" spans="61:96" x14ac:dyDescent="0.45">
      <c r="BI207" s="188"/>
      <c r="BN207" s="65"/>
      <c r="BO207" s="65"/>
      <c r="BP207" s="65"/>
      <c r="BQ207" s="188"/>
      <c r="BR207" s="188"/>
      <c r="BS207" s="188"/>
      <c r="BT207" s="188"/>
      <c r="BV207" s="188"/>
      <c r="CP207" s="192"/>
      <c r="CQ207" s="192"/>
      <c r="CR207" s="192"/>
    </row>
    <row r="208" spans="61:96" x14ac:dyDescent="0.45">
      <c r="BI208" s="188"/>
      <c r="BN208" s="65"/>
      <c r="BO208" s="65"/>
      <c r="BP208" s="65"/>
      <c r="BQ208" s="188"/>
      <c r="BR208" s="188"/>
      <c r="BS208" s="188"/>
      <c r="BT208" s="188"/>
      <c r="BV208" s="188"/>
      <c r="CP208" s="192"/>
      <c r="CQ208" s="192"/>
      <c r="CR208" s="192"/>
    </row>
    <row r="209" spans="61:96" x14ac:dyDescent="0.45">
      <c r="BI209" s="188"/>
      <c r="BN209" s="65"/>
      <c r="BO209" s="65"/>
      <c r="BP209" s="65"/>
      <c r="BQ209" s="188"/>
      <c r="BR209" s="188"/>
      <c r="BS209" s="188"/>
      <c r="BT209" s="188"/>
      <c r="BV209" s="188"/>
      <c r="CP209" s="192"/>
      <c r="CQ209" s="192"/>
      <c r="CR209" s="192"/>
    </row>
    <row r="210" spans="61:96" x14ac:dyDescent="0.45">
      <c r="BI210" s="188"/>
      <c r="BN210" s="65"/>
      <c r="BO210" s="65"/>
      <c r="BP210" s="65"/>
      <c r="BQ210" s="188"/>
      <c r="BR210" s="188"/>
      <c r="BS210" s="188"/>
      <c r="BT210" s="188"/>
      <c r="BV210" s="188"/>
      <c r="CP210" s="192"/>
      <c r="CQ210" s="192"/>
      <c r="CR210" s="192"/>
    </row>
    <row r="211" spans="61:96" x14ac:dyDescent="0.45">
      <c r="BI211" s="188"/>
      <c r="BN211" s="65"/>
      <c r="BO211" s="65"/>
      <c r="BP211" s="65"/>
      <c r="BQ211" s="188"/>
      <c r="BR211" s="188"/>
      <c r="BS211" s="188"/>
      <c r="BT211" s="188"/>
      <c r="BV211" s="188"/>
      <c r="CP211" s="192"/>
      <c r="CQ211" s="192"/>
      <c r="CR211" s="192"/>
    </row>
    <row r="212" spans="61:96" x14ac:dyDescent="0.45">
      <c r="BI212" s="188"/>
      <c r="BN212" s="65"/>
      <c r="BO212" s="65"/>
      <c r="BP212" s="65"/>
      <c r="BQ212" s="188"/>
      <c r="BR212" s="188"/>
      <c r="BS212" s="188"/>
      <c r="BT212" s="188"/>
      <c r="BV212" s="188"/>
      <c r="CP212" s="192"/>
      <c r="CQ212" s="192"/>
      <c r="CR212" s="192"/>
    </row>
    <row r="213" spans="61:96" x14ac:dyDescent="0.45">
      <c r="BI213" s="188"/>
      <c r="BN213" s="65"/>
      <c r="BO213" s="65"/>
      <c r="BP213" s="65"/>
      <c r="BQ213" s="188"/>
      <c r="BR213" s="188"/>
      <c r="BS213" s="188"/>
      <c r="BT213" s="188"/>
      <c r="BV213" s="188"/>
      <c r="CP213" s="192"/>
      <c r="CQ213" s="192"/>
      <c r="CR213" s="192"/>
    </row>
    <row r="214" spans="61:96" x14ac:dyDescent="0.45">
      <c r="BI214" s="188"/>
      <c r="BN214" s="65"/>
      <c r="BO214" s="65"/>
      <c r="BP214" s="65"/>
      <c r="BQ214" s="188"/>
      <c r="BR214" s="188"/>
      <c r="BS214" s="188"/>
      <c r="BT214" s="188"/>
      <c r="BV214" s="188"/>
      <c r="CP214" s="192"/>
      <c r="CQ214" s="192"/>
      <c r="CR214" s="192"/>
    </row>
    <row r="215" spans="61:96" x14ac:dyDescent="0.45">
      <c r="BI215" s="188"/>
      <c r="BN215" s="65"/>
      <c r="BO215" s="65"/>
      <c r="BP215" s="65"/>
      <c r="BQ215" s="188"/>
      <c r="BR215" s="188"/>
      <c r="BS215" s="188"/>
      <c r="BT215" s="188"/>
      <c r="BV215" s="188"/>
      <c r="CP215" s="192"/>
      <c r="CQ215" s="192"/>
      <c r="CR215" s="192"/>
    </row>
    <row r="216" spans="61:96" x14ac:dyDescent="0.45">
      <c r="BI216" s="188"/>
      <c r="BN216" s="65"/>
      <c r="BO216" s="65"/>
      <c r="BP216" s="65"/>
      <c r="BQ216" s="188"/>
      <c r="BR216" s="188"/>
      <c r="BS216" s="188"/>
      <c r="BT216" s="188"/>
      <c r="BV216" s="188"/>
      <c r="CP216" s="192"/>
      <c r="CQ216" s="192"/>
      <c r="CR216" s="192"/>
    </row>
    <row r="217" spans="61:96" x14ac:dyDescent="0.45">
      <c r="BI217" s="188"/>
      <c r="BN217" s="65"/>
      <c r="BO217" s="65"/>
      <c r="BP217" s="65"/>
      <c r="BQ217" s="188"/>
      <c r="BR217" s="188"/>
      <c r="BS217" s="188"/>
      <c r="BT217" s="188"/>
      <c r="BV217" s="188"/>
      <c r="CP217" s="192"/>
      <c r="CQ217" s="192"/>
      <c r="CR217" s="192"/>
    </row>
    <row r="218" spans="61:96" x14ac:dyDescent="0.45">
      <c r="BI218" s="188"/>
      <c r="BN218" s="65"/>
      <c r="BO218" s="65"/>
      <c r="BP218" s="65"/>
      <c r="BQ218" s="188"/>
      <c r="BR218" s="188"/>
      <c r="BS218" s="188"/>
      <c r="BT218" s="188"/>
      <c r="BV218" s="188"/>
      <c r="CP218" s="192"/>
      <c r="CQ218" s="192"/>
      <c r="CR218" s="192"/>
    </row>
    <row r="219" spans="61:96" x14ac:dyDescent="0.45">
      <c r="BI219" s="188"/>
      <c r="BN219" s="65"/>
      <c r="BO219" s="65"/>
      <c r="BP219" s="65"/>
      <c r="BQ219" s="188"/>
      <c r="BR219" s="188"/>
      <c r="BS219" s="188"/>
      <c r="BT219" s="188"/>
      <c r="BV219" s="188"/>
      <c r="CP219" s="192"/>
      <c r="CQ219" s="192"/>
      <c r="CR219" s="192"/>
    </row>
    <row r="220" spans="61:96" x14ac:dyDescent="0.45">
      <c r="BI220" s="188"/>
      <c r="BN220" s="65"/>
      <c r="BO220" s="65"/>
      <c r="BP220" s="65"/>
      <c r="BQ220" s="188"/>
      <c r="BR220" s="188"/>
      <c r="BS220" s="188"/>
      <c r="BT220" s="188"/>
      <c r="BV220" s="188"/>
      <c r="CP220" s="192"/>
      <c r="CQ220" s="192"/>
      <c r="CR220" s="192"/>
    </row>
    <row r="221" spans="61:96" x14ac:dyDescent="0.45">
      <c r="BI221" s="188"/>
      <c r="BN221" s="65"/>
      <c r="BO221" s="65"/>
      <c r="BP221" s="65"/>
      <c r="BQ221" s="188"/>
      <c r="BR221" s="188"/>
      <c r="BS221" s="188"/>
      <c r="BT221" s="188"/>
      <c r="BV221" s="188"/>
      <c r="CP221" s="192"/>
      <c r="CQ221" s="192"/>
      <c r="CR221" s="192"/>
    </row>
    <row r="222" spans="61:96" x14ac:dyDescent="0.45">
      <c r="BI222" s="188"/>
      <c r="BN222" s="65"/>
      <c r="BO222" s="65"/>
      <c r="BP222" s="65"/>
      <c r="BQ222" s="188"/>
      <c r="BR222" s="188"/>
      <c r="BS222" s="188"/>
      <c r="BT222" s="188"/>
      <c r="BV222" s="188"/>
      <c r="CP222" s="192"/>
      <c r="CQ222" s="192"/>
      <c r="CR222" s="192"/>
    </row>
    <row r="223" spans="61:96" x14ac:dyDescent="0.45">
      <c r="BI223" s="188"/>
      <c r="BN223" s="65"/>
      <c r="BO223" s="65"/>
      <c r="BP223" s="65"/>
      <c r="BQ223" s="188"/>
      <c r="BR223" s="188"/>
      <c r="BS223" s="188"/>
      <c r="BT223" s="188"/>
      <c r="BV223" s="188"/>
      <c r="CP223" s="192"/>
      <c r="CQ223" s="192"/>
      <c r="CR223" s="192"/>
    </row>
    <row r="224" spans="61:96" x14ac:dyDescent="0.45">
      <c r="BI224" s="188"/>
      <c r="BN224" s="65"/>
      <c r="BO224" s="65"/>
      <c r="BP224" s="65"/>
      <c r="BQ224" s="188"/>
      <c r="BR224" s="188"/>
      <c r="BS224" s="188"/>
      <c r="BT224" s="188"/>
      <c r="BV224" s="188"/>
      <c r="CP224" s="192"/>
      <c r="CQ224" s="192"/>
      <c r="CR224" s="192"/>
    </row>
    <row r="225" spans="61:96" x14ac:dyDescent="0.45">
      <c r="BI225" s="188"/>
      <c r="BN225" s="65"/>
      <c r="BO225" s="65"/>
      <c r="BP225" s="65"/>
      <c r="BQ225" s="188"/>
      <c r="BR225" s="188"/>
      <c r="BS225" s="188"/>
      <c r="BT225" s="188"/>
      <c r="BV225" s="188"/>
      <c r="CP225" s="192"/>
      <c r="CQ225" s="192"/>
      <c r="CR225" s="192"/>
    </row>
    <row r="226" spans="61:96" x14ac:dyDescent="0.45">
      <c r="BI226" s="188"/>
      <c r="BN226" s="65"/>
      <c r="BO226" s="65"/>
      <c r="BP226" s="65"/>
      <c r="BQ226" s="188"/>
      <c r="BR226" s="188"/>
      <c r="BS226" s="188"/>
      <c r="BT226" s="188"/>
      <c r="BV226" s="188"/>
      <c r="CP226" s="192"/>
      <c r="CQ226" s="192"/>
      <c r="CR226" s="192"/>
    </row>
    <row r="227" spans="61:96" x14ac:dyDescent="0.45">
      <c r="BI227" s="188"/>
      <c r="BN227" s="65"/>
      <c r="BO227" s="65"/>
      <c r="BP227" s="65"/>
      <c r="BQ227" s="188"/>
      <c r="BR227" s="188"/>
      <c r="BS227" s="188"/>
      <c r="BT227" s="188"/>
      <c r="BV227" s="188"/>
      <c r="CP227" s="192"/>
      <c r="CQ227" s="192"/>
      <c r="CR227" s="192"/>
    </row>
    <row r="228" spans="61:96" x14ac:dyDescent="0.45">
      <c r="BI228" s="188"/>
      <c r="BN228" s="65"/>
      <c r="BO228" s="65"/>
      <c r="BP228" s="65"/>
      <c r="BQ228" s="188"/>
      <c r="BR228" s="188"/>
      <c r="BS228" s="188"/>
      <c r="BT228" s="188"/>
      <c r="BV228" s="188"/>
      <c r="CP228" s="192"/>
      <c r="CQ228" s="192"/>
      <c r="CR228" s="192"/>
    </row>
    <row r="229" spans="61:96" x14ac:dyDescent="0.45">
      <c r="BI229" s="188"/>
      <c r="BN229" s="65"/>
      <c r="BO229" s="65"/>
      <c r="BP229" s="65"/>
      <c r="BQ229" s="188"/>
      <c r="BR229" s="188"/>
      <c r="BS229" s="188"/>
      <c r="BT229" s="188"/>
      <c r="BV229" s="188"/>
      <c r="CP229" s="192"/>
      <c r="CQ229" s="192"/>
      <c r="CR229" s="192"/>
    </row>
    <row r="230" spans="61:96" x14ac:dyDescent="0.45">
      <c r="BI230" s="188"/>
      <c r="BN230" s="65"/>
      <c r="BO230" s="65"/>
      <c r="BP230" s="65"/>
      <c r="BQ230" s="188"/>
      <c r="BR230" s="188"/>
      <c r="BS230" s="188"/>
      <c r="BT230" s="188"/>
      <c r="BV230" s="188"/>
      <c r="CP230" s="192"/>
      <c r="CQ230" s="192"/>
      <c r="CR230" s="192"/>
    </row>
    <row r="231" spans="61:96" x14ac:dyDescent="0.45">
      <c r="BI231" s="188"/>
      <c r="BN231" s="65"/>
      <c r="BO231" s="65"/>
      <c r="BP231" s="65"/>
      <c r="BQ231" s="188"/>
      <c r="BR231" s="188"/>
      <c r="BS231" s="188"/>
      <c r="BT231" s="188"/>
      <c r="BV231" s="188"/>
      <c r="CP231" s="192"/>
      <c r="CQ231" s="192"/>
      <c r="CR231" s="192"/>
    </row>
    <row r="232" spans="61:96" x14ac:dyDescent="0.45">
      <c r="BI232" s="188"/>
      <c r="BN232" s="65"/>
      <c r="BO232" s="65"/>
      <c r="BP232" s="65"/>
      <c r="BQ232" s="188"/>
      <c r="BR232" s="188"/>
      <c r="BS232" s="188"/>
      <c r="BT232" s="188"/>
      <c r="BV232" s="188"/>
      <c r="CP232" s="192"/>
      <c r="CQ232" s="192"/>
      <c r="CR232" s="192"/>
    </row>
    <row r="233" spans="61:96" x14ac:dyDescent="0.45">
      <c r="BI233" s="188"/>
      <c r="BN233" s="65"/>
      <c r="BO233" s="65"/>
      <c r="BP233" s="65"/>
      <c r="BQ233" s="188"/>
      <c r="BR233" s="188"/>
      <c r="BS233" s="188"/>
      <c r="BT233" s="188"/>
      <c r="BV233" s="188"/>
      <c r="CP233" s="192"/>
      <c r="CQ233" s="192"/>
      <c r="CR233" s="192"/>
    </row>
    <row r="234" spans="61:96" x14ac:dyDescent="0.45">
      <c r="BI234" s="188"/>
      <c r="BN234" s="65"/>
      <c r="BO234" s="65"/>
      <c r="BP234" s="65"/>
      <c r="BQ234" s="188"/>
      <c r="BR234" s="188"/>
      <c r="BS234" s="188"/>
      <c r="BT234" s="188"/>
      <c r="BV234" s="188"/>
      <c r="CP234" s="192"/>
      <c r="CQ234" s="192"/>
      <c r="CR234" s="192"/>
    </row>
    <row r="235" spans="61:96" x14ac:dyDescent="0.45">
      <c r="BI235" s="188"/>
      <c r="BN235" s="65"/>
      <c r="BO235" s="65"/>
      <c r="BP235" s="65"/>
      <c r="BQ235" s="188"/>
      <c r="BR235" s="188"/>
      <c r="BS235" s="188"/>
      <c r="BT235" s="188"/>
      <c r="BV235" s="188"/>
      <c r="CP235" s="192"/>
      <c r="CQ235" s="192"/>
      <c r="CR235" s="192"/>
    </row>
    <row r="236" spans="61:96" x14ac:dyDescent="0.45">
      <c r="BI236" s="188"/>
      <c r="BN236" s="65"/>
      <c r="BO236" s="65"/>
      <c r="BP236" s="65"/>
      <c r="BQ236" s="188"/>
      <c r="BR236" s="188"/>
      <c r="BS236" s="188"/>
      <c r="BT236" s="188"/>
      <c r="BV236" s="188"/>
      <c r="CP236" s="192"/>
      <c r="CQ236" s="192"/>
      <c r="CR236" s="192"/>
    </row>
    <row r="237" spans="61:96" x14ac:dyDescent="0.45">
      <c r="BI237" s="188"/>
      <c r="BN237" s="65"/>
      <c r="BO237" s="65"/>
      <c r="BP237" s="65"/>
      <c r="BQ237" s="188"/>
      <c r="BR237" s="188"/>
      <c r="BS237" s="188"/>
      <c r="BT237" s="188"/>
      <c r="BV237" s="188"/>
      <c r="CP237" s="192"/>
      <c r="CQ237" s="192"/>
      <c r="CR237" s="192"/>
    </row>
    <row r="238" spans="61:96" x14ac:dyDescent="0.45">
      <c r="BI238" s="188"/>
      <c r="BN238" s="65"/>
      <c r="BO238" s="65"/>
      <c r="BP238" s="65"/>
      <c r="BQ238" s="188"/>
      <c r="BR238" s="188"/>
      <c r="BS238" s="188"/>
      <c r="BT238" s="188"/>
      <c r="BV238" s="188"/>
      <c r="CP238" s="192"/>
      <c r="CQ238" s="192"/>
      <c r="CR238" s="192"/>
    </row>
    <row r="239" spans="61:96" x14ac:dyDescent="0.45">
      <c r="BI239" s="188"/>
      <c r="BN239" s="65"/>
      <c r="BO239" s="65"/>
      <c r="BP239" s="65"/>
      <c r="BQ239" s="188"/>
      <c r="BR239" s="188"/>
      <c r="BS239" s="188"/>
      <c r="BT239" s="188"/>
      <c r="BV239" s="188"/>
      <c r="CP239" s="192"/>
      <c r="CQ239" s="192"/>
      <c r="CR239" s="192"/>
    </row>
    <row r="240" spans="61:96" x14ac:dyDescent="0.45">
      <c r="BI240" s="188"/>
      <c r="BN240" s="65"/>
      <c r="BO240" s="65"/>
      <c r="BP240" s="65"/>
      <c r="BQ240" s="188"/>
      <c r="BR240" s="188"/>
      <c r="BS240" s="188"/>
      <c r="BT240" s="188"/>
      <c r="BV240" s="188"/>
      <c r="CP240" s="192"/>
      <c r="CQ240" s="192"/>
      <c r="CR240" s="192"/>
    </row>
    <row r="241" spans="61:96" x14ac:dyDescent="0.45">
      <c r="BI241" s="188"/>
      <c r="BN241" s="65"/>
      <c r="BO241" s="65"/>
      <c r="BP241" s="65"/>
      <c r="BQ241" s="188"/>
      <c r="BR241" s="188"/>
      <c r="BS241" s="188"/>
      <c r="BT241" s="188"/>
      <c r="BV241" s="188"/>
      <c r="CP241" s="192"/>
      <c r="CQ241" s="192"/>
      <c r="CR241" s="192"/>
    </row>
    <row r="242" spans="61:96" x14ac:dyDescent="0.45">
      <c r="BI242" s="188"/>
      <c r="BN242" s="65"/>
      <c r="BO242" s="65"/>
      <c r="BP242" s="65"/>
      <c r="BQ242" s="188"/>
      <c r="BR242" s="188"/>
      <c r="BS242" s="188"/>
      <c r="BT242" s="188"/>
      <c r="BV242" s="188"/>
      <c r="CP242" s="192"/>
      <c r="CQ242" s="192"/>
      <c r="CR242" s="192"/>
    </row>
    <row r="243" spans="61:96" x14ac:dyDescent="0.45">
      <c r="BI243" s="188"/>
      <c r="BN243" s="65"/>
      <c r="BO243" s="65"/>
      <c r="BP243" s="65"/>
      <c r="BQ243" s="188"/>
      <c r="BR243" s="188"/>
      <c r="BS243" s="188"/>
      <c r="BT243" s="188"/>
      <c r="BV243" s="188"/>
      <c r="CP243" s="192"/>
      <c r="CQ243" s="192"/>
      <c r="CR243" s="192"/>
    </row>
    <row r="244" spans="61:96" x14ac:dyDescent="0.45">
      <c r="BI244" s="188"/>
      <c r="BN244" s="65"/>
      <c r="BO244" s="65"/>
      <c r="BP244" s="65"/>
      <c r="BQ244" s="188"/>
      <c r="BR244" s="188"/>
      <c r="BS244" s="188"/>
      <c r="BT244" s="188"/>
      <c r="BV244" s="188"/>
      <c r="CP244" s="192"/>
      <c r="CQ244" s="192"/>
      <c r="CR244" s="192"/>
    </row>
    <row r="245" spans="61:96" x14ac:dyDescent="0.45">
      <c r="BI245" s="188"/>
      <c r="BN245" s="65"/>
      <c r="BO245" s="65"/>
      <c r="BP245" s="65"/>
      <c r="BQ245" s="188"/>
      <c r="BR245" s="188"/>
      <c r="BS245" s="188"/>
      <c r="BT245" s="188"/>
      <c r="BV245" s="188"/>
      <c r="CP245" s="192"/>
      <c r="CQ245" s="192"/>
      <c r="CR245" s="192"/>
    </row>
    <row r="246" spans="61:96" x14ac:dyDescent="0.45">
      <c r="BI246" s="188"/>
      <c r="BN246" s="65"/>
      <c r="BO246" s="65"/>
      <c r="BP246" s="65"/>
      <c r="BQ246" s="188"/>
      <c r="BR246" s="188"/>
      <c r="BS246" s="188"/>
      <c r="BT246" s="188"/>
      <c r="BV246" s="188"/>
      <c r="CP246" s="192"/>
      <c r="CQ246" s="192"/>
      <c r="CR246" s="192"/>
    </row>
    <row r="247" spans="61:96" x14ac:dyDescent="0.45">
      <c r="BI247" s="188"/>
      <c r="BN247" s="65"/>
      <c r="BO247" s="65"/>
      <c r="BP247" s="65"/>
      <c r="BQ247" s="188"/>
      <c r="BR247" s="188"/>
      <c r="BS247" s="188"/>
      <c r="BT247" s="188"/>
      <c r="BV247" s="188"/>
      <c r="CP247" s="192"/>
      <c r="CQ247" s="192"/>
      <c r="CR247" s="192"/>
    </row>
    <row r="248" spans="61:96" x14ac:dyDescent="0.45">
      <c r="BI248" s="188"/>
      <c r="BN248" s="65"/>
      <c r="BO248" s="65"/>
      <c r="BP248" s="65"/>
      <c r="BQ248" s="188"/>
      <c r="BR248" s="188"/>
      <c r="BS248" s="188"/>
      <c r="BT248" s="188"/>
      <c r="BV248" s="188"/>
      <c r="CP248" s="192"/>
      <c r="CQ248" s="192"/>
      <c r="CR248" s="192"/>
    </row>
    <row r="249" spans="61:96" x14ac:dyDescent="0.45">
      <c r="BI249" s="188"/>
      <c r="BN249" s="65"/>
      <c r="BO249" s="65"/>
      <c r="BP249" s="65"/>
      <c r="BQ249" s="188"/>
      <c r="BR249" s="188"/>
      <c r="BS249" s="188"/>
      <c r="BT249" s="188"/>
      <c r="BV249" s="188"/>
      <c r="CP249" s="192"/>
      <c r="CQ249" s="192"/>
      <c r="CR249" s="192"/>
    </row>
    <row r="250" spans="61:96" x14ac:dyDescent="0.45">
      <c r="BI250" s="188"/>
      <c r="BN250" s="65"/>
      <c r="BO250" s="65"/>
      <c r="BP250" s="65"/>
      <c r="BQ250" s="188"/>
      <c r="BR250" s="188"/>
      <c r="BS250" s="188"/>
      <c r="BT250" s="188"/>
      <c r="BV250" s="188"/>
      <c r="CP250" s="192"/>
      <c r="CQ250" s="192"/>
      <c r="CR250" s="192"/>
    </row>
    <row r="251" spans="61:96" x14ac:dyDescent="0.45">
      <c r="BI251" s="188"/>
      <c r="BN251" s="65"/>
      <c r="BO251" s="65"/>
      <c r="BP251" s="65"/>
      <c r="BQ251" s="188"/>
      <c r="BR251" s="188"/>
      <c r="BS251" s="188"/>
      <c r="BT251" s="188"/>
      <c r="BV251" s="188"/>
      <c r="CP251" s="192"/>
      <c r="CQ251" s="192"/>
      <c r="CR251" s="192"/>
    </row>
    <row r="252" spans="61:96" x14ac:dyDescent="0.45">
      <c r="BI252" s="188"/>
      <c r="BN252" s="65"/>
      <c r="BO252" s="65"/>
      <c r="BP252" s="65"/>
      <c r="BQ252" s="188"/>
      <c r="BR252" s="188"/>
      <c r="BS252" s="188"/>
      <c r="BT252" s="188"/>
      <c r="BV252" s="188"/>
      <c r="CP252" s="192"/>
      <c r="CQ252" s="192"/>
      <c r="CR252" s="192"/>
    </row>
    <row r="253" spans="61:96" x14ac:dyDescent="0.45">
      <c r="BI253" s="188"/>
      <c r="BN253" s="65"/>
      <c r="BO253" s="65"/>
      <c r="BP253" s="65"/>
      <c r="BQ253" s="188"/>
      <c r="BR253" s="188"/>
      <c r="BS253" s="188"/>
      <c r="BT253" s="188"/>
      <c r="BV253" s="188"/>
      <c r="CP253" s="192"/>
      <c r="CQ253" s="192"/>
      <c r="CR253" s="192"/>
    </row>
    <row r="254" spans="61:96" x14ac:dyDescent="0.45">
      <c r="BI254" s="188"/>
      <c r="BN254" s="65"/>
      <c r="BO254" s="65"/>
      <c r="BP254" s="65"/>
      <c r="BQ254" s="188"/>
      <c r="BR254" s="188"/>
      <c r="BS254" s="188"/>
      <c r="BT254" s="188"/>
      <c r="BV254" s="188"/>
      <c r="CP254" s="192"/>
      <c r="CQ254" s="192"/>
      <c r="CR254" s="192"/>
    </row>
    <row r="255" spans="61:96" x14ac:dyDescent="0.45">
      <c r="BI255" s="188"/>
      <c r="BN255" s="65"/>
      <c r="BO255" s="65"/>
      <c r="BP255" s="65"/>
      <c r="BQ255" s="188"/>
      <c r="BR255" s="188"/>
      <c r="BS255" s="188"/>
      <c r="BT255" s="188"/>
      <c r="BV255" s="188"/>
      <c r="CP255" s="192"/>
      <c r="CQ255" s="192"/>
      <c r="CR255" s="192"/>
    </row>
    <row r="256" spans="61:96" x14ac:dyDescent="0.45">
      <c r="BI256" s="188"/>
      <c r="BN256" s="65"/>
      <c r="BO256" s="65"/>
      <c r="BP256" s="65"/>
      <c r="BQ256" s="188"/>
      <c r="BR256" s="188"/>
      <c r="BS256" s="188"/>
      <c r="BT256" s="188"/>
      <c r="BV256" s="188"/>
      <c r="CP256" s="192"/>
      <c r="CQ256" s="192"/>
      <c r="CR256" s="192"/>
    </row>
    <row r="257" spans="61:96" x14ac:dyDescent="0.45">
      <c r="BI257" s="188"/>
      <c r="BN257" s="65"/>
      <c r="BO257" s="65"/>
      <c r="BP257" s="65"/>
      <c r="BQ257" s="188"/>
      <c r="BR257" s="188"/>
      <c r="BS257" s="188"/>
      <c r="BT257" s="188"/>
      <c r="BV257" s="188"/>
      <c r="CP257" s="192"/>
      <c r="CQ257" s="192"/>
      <c r="CR257" s="192"/>
    </row>
    <row r="258" spans="61:96" x14ac:dyDescent="0.45">
      <c r="BI258" s="188"/>
      <c r="BN258" s="65"/>
      <c r="BO258" s="65"/>
      <c r="BP258" s="65"/>
      <c r="BQ258" s="188"/>
      <c r="BR258" s="188"/>
      <c r="BS258" s="188"/>
      <c r="BT258" s="188"/>
      <c r="BV258" s="188"/>
      <c r="CP258" s="192"/>
      <c r="CQ258" s="192"/>
      <c r="CR258" s="192"/>
    </row>
    <row r="259" spans="61:96" x14ac:dyDescent="0.45">
      <c r="BI259" s="188"/>
      <c r="BN259" s="65"/>
      <c r="BO259" s="65"/>
      <c r="BP259" s="65"/>
      <c r="BQ259" s="188"/>
      <c r="BR259" s="188"/>
      <c r="BS259" s="188"/>
      <c r="BT259" s="188"/>
      <c r="BV259" s="188"/>
      <c r="CP259" s="192"/>
      <c r="CQ259" s="192"/>
      <c r="CR259" s="192"/>
    </row>
    <row r="260" spans="61:96" x14ac:dyDescent="0.45">
      <c r="BI260" s="188"/>
      <c r="BN260" s="65"/>
      <c r="BO260" s="65"/>
      <c r="BP260" s="65"/>
      <c r="BQ260" s="188"/>
      <c r="BR260" s="188"/>
      <c r="BS260" s="188"/>
      <c r="BT260" s="188"/>
      <c r="BV260" s="188"/>
      <c r="CP260" s="192"/>
      <c r="CQ260" s="192"/>
      <c r="CR260" s="192"/>
    </row>
    <row r="261" spans="61:96" x14ac:dyDescent="0.45">
      <c r="BI261" s="188"/>
      <c r="BN261" s="65"/>
      <c r="BO261" s="65"/>
      <c r="BP261" s="65"/>
      <c r="BQ261" s="188"/>
      <c r="BR261" s="188"/>
      <c r="BS261" s="188"/>
      <c r="BT261" s="188"/>
      <c r="BV261" s="188"/>
      <c r="CP261" s="192"/>
      <c r="CQ261" s="192"/>
      <c r="CR261" s="192"/>
    </row>
    <row r="262" spans="61:96" x14ac:dyDescent="0.45">
      <c r="BI262" s="188"/>
      <c r="BN262" s="65"/>
      <c r="BO262" s="65"/>
      <c r="BP262" s="65"/>
      <c r="BQ262" s="188"/>
      <c r="BR262" s="188"/>
      <c r="BS262" s="188"/>
      <c r="BT262" s="188"/>
      <c r="BV262" s="188"/>
      <c r="CP262" s="192"/>
      <c r="CQ262" s="192"/>
      <c r="CR262" s="192"/>
    </row>
    <row r="263" spans="61:96" x14ac:dyDescent="0.45">
      <c r="BI263" s="188"/>
      <c r="BN263" s="65"/>
      <c r="BO263" s="65"/>
      <c r="BP263" s="65"/>
      <c r="BQ263" s="188"/>
      <c r="BR263" s="188"/>
      <c r="BS263" s="188"/>
      <c r="BT263" s="188"/>
      <c r="BV263" s="188"/>
      <c r="CP263" s="192"/>
      <c r="CQ263" s="192"/>
      <c r="CR263" s="192"/>
    </row>
    <row r="264" spans="61:96" x14ac:dyDescent="0.45">
      <c r="BI264" s="188"/>
      <c r="BN264" s="65"/>
      <c r="BO264" s="65"/>
      <c r="BP264" s="65"/>
      <c r="BQ264" s="188"/>
      <c r="BR264" s="188"/>
      <c r="BS264" s="188"/>
      <c r="BT264" s="188"/>
      <c r="BV264" s="188"/>
      <c r="CP264" s="192"/>
      <c r="CQ264" s="192"/>
      <c r="CR264" s="192"/>
    </row>
    <row r="265" spans="61:96" x14ac:dyDescent="0.45">
      <c r="BI265" s="188"/>
      <c r="BN265" s="65"/>
      <c r="BO265" s="65"/>
      <c r="BP265" s="65"/>
      <c r="BQ265" s="188"/>
      <c r="BR265" s="188"/>
      <c r="BS265" s="188"/>
      <c r="BT265" s="188"/>
      <c r="BV265" s="188"/>
      <c r="CP265" s="192"/>
      <c r="CQ265" s="192"/>
      <c r="CR265" s="192"/>
    </row>
    <row r="266" spans="61:96" x14ac:dyDescent="0.45">
      <c r="BI266" s="188"/>
      <c r="BN266" s="65"/>
      <c r="BO266" s="65"/>
      <c r="BP266" s="65"/>
      <c r="BQ266" s="188"/>
      <c r="BR266" s="188"/>
      <c r="BS266" s="188"/>
      <c r="BT266" s="188"/>
      <c r="BV266" s="188"/>
      <c r="CP266" s="192"/>
      <c r="CQ266" s="192"/>
      <c r="CR266" s="192"/>
    </row>
    <row r="267" spans="61:96" x14ac:dyDescent="0.45">
      <c r="BI267" s="188"/>
      <c r="BN267" s="65"/>
      <c r="BO267" s="65"/>
      <c r="BP267" s="65"/>
      <c r="BQ267" s="188"/>
      <c r="BR267" s="188"/>
      <c r="BS267" s="188"/>
      <c r="BT267" s="188"/>
      <c r="BV267" s="188"/>
      <c r="CP267" s="192"/>
      <c r="CQ267" s="192"/>
      <c r="CR267" s="192"/>
    </row>
    <row r="268" spans="61:96" x14ac:dyDescent="0.45">
      <c r="BI268" s="188"/>
      <c r="BN268" s="65"/>
      <c r="BO268" s="65"/>
      <c r="BP268" s="65"/>
      <c r="BQ268" s="188"/>
      <c r="BR268" s="188"/>
      <c r="BS268" s="188"/>
      <c r="BT268" s="188"/>
      <c r="BV268" s="188"/>
      <c r="CP268" s="192"/>
      <c r="CQ268" s="192"/>
      <c r="CR268" s="192"/>
    </row>
    <row r="269" spans="61:96" x14ac:dyDescent="0.45">
      <c r="BI269" s="188"/>
      <c r="BN269" s="65"/>
      <c r="BO269" s="65"/>
      <c r="BP269" s="65"/>
      <c r="BQ269" s="188"/>
      <c r="BR269" s="188"/>
      <c r="BS269" s="188"/>
      <c r="BT269" s="188"/>
      <c r="BV269" s="188"/>
    </row>
    <row r="270" spans="61:96" x14ac:dyDescent="0.45">
      <c r="BI270" s="188"/>
      <c r="BN270" s="65"/>
      <c r="BO270" s="65"/>
      <c r="BP270" s="65"/>
      <c r="BQ270" s="188"/>
      <c r="BR270" s="188"/>
      <c r="BS270" s="188"/>
      <c r="BT270" s="188"/>
      <c r="BV270" s="188"/>
    </row>
    <row r="271" spans="61:96" x14ac:dyDescent="0.45">
      <c r="BI271" s="188"/>
      <c r="BN271" s="65"/>
      <c r="BO271" s="65"/>
      <c r="BP271" s="65"/>
      <c r="BQ271" s="188"/>
      <c r="BR271" s="188"/>
      <c r="BS271" s="188"/>
      <c r="BT271" s="188"/>
      <c r="BV271" s="188"/>
    </row>
    <row r="272" spans="61:96" x14ac:dyDescent="0.45">
      <c r="BI272" s="188"/>
      <c r="BN272" s="65"/>
      <c r="BO272" s="65"/>
      <c r="BP272" s="65"/>
      <c r="BQ272" s="188"/>
      <c r="BR272" s="188"/>
      <c r="BS272" s="188"/>
      <c r="BT272" s="188"/>
      <c r="BV272" s="188"/>
    </row>
    <row r="273" spans="61:74" x14ac:dyDescent="0.45">
      <c r="BI273" s="188"/>
      <c r="BN273" s="65"/>
      <c r="BO273" s="65"/>
      <c r="BP273" s="65"/>
      <c r="BQ273" s="188"/>
      <c r="BR273" s="188"/>
      <c r="BS273" s="188"/>
      <c r="BT273" s="188"/>
      <c r="BV273" s="188"/>
    </row>
    <row r="274" spans="61:74" x14ac:dyDescent="0.45">
      <c r="BI274" s="188"/>
      <c r="BN274" s="65"/>
      <c r="BO274" s="65"/>
      <c r="BP274" s="65"/>
      <c r="BQ274" s="188"/>
      <c r="BR274" s="188"/>
      <c r="BS274" s="188"/>
      <c r="BT274" s="188"/>
      <c r="BV274" s="188"/>
    </row>
    <row r="275" spans="61:74" x14ac:dyDescent="0.45">
      <c r="BI275" s="188"/>
      <c r="BN275" s="65"/>
      <c r="BO275" s="65"/>
      <c r="BP275" s="65"/>
      <c r="BQ275" s="188"/>
      <c r="BR275" s="188"/>
      <c r="BS275" s="188"/>
      <c r="BT275" s="188"/>
      <c r="BV275" s="188"/>
    </row>
    <row r="276" spans="61:74" x14ac:dyDescent="0.45">
      <c r="BI276" s="188"/>
      <c r="BN276" s="65"/>
      <c r="BO276" s="65"/>
      <c r="BP276" s="65"/>
      <c r="BQ276" s="188"/>
      <c r="BR276" s="188"/>
      <c r="BS276" s="188"/>
      <c r="BT276" s="188"/>
      <c r="BV276" s="188"/>
    </row>
    <row r="277" spans="61:74" x14ac:dyDescent="0.45">
      <c r="BI277" s="188"/>
      <c r="BN277" s="65"/>
      <c r="BO277" s="65"/>
      <c r="BP277" s="65"/>
      <c r="BQ277" s="188"/>
      <c r="BR277" s="188"/>
      <c r="BS277" s="188"/>
      <c r="BT277" s="188"/>
      <c r="BV277" s="188"/>
    </row>
    <row r="278" spans="61:74" x14ac:dyDescent="0.45">
      <c r="BI278" s="188"/>
      <c r="BN278" s="65"/>
      <c r="BO278" s="65"/>
      <c r="BP278" s="65"/>
      <c r="BQ278" s="188"/>
      <c r="BR278" s="188"/>
      <c r="BS278" s="188"/>
      <c r="BT278" s="188"/>
      <c r="BV278" s="188"/>
    </row>
    <row r="279" spans="61:74" x14ac:dyDescent="0.45">
      <c r="BI279" s="188"/>
      <c r="BN279" s="65"/>
      <c r="BO279" s="65"/>
      <c r="BP279" s="65"/>
      <c r="BQ279" s="188"/>
      <c r="BR279" s="188"/>
      <c r="BS279" s="188"/>
      <c r="BT279" s="188"/>
      <c r="BV279" s="188"/>
    </row>
    <row r="280" spans="61:74" x14ac:dyDescent="0.45">
      <c r="BI280" s="188"/>
      <c r="BN280" s="65"/>
      <c r="BO280" s="65"/>
      <c r="BP280" s="65"/>
      <c r="BQ280" s="188"/>
      <c r="BR280" s="188"/>
      <c r="BS280" s="188"/>
      <c r="BT280" s="188"/>
      <c r="BV280" s="188"/>
    </row>
    <row r="281" spans="61:74" x14ac:dyDescent="0.45">
      <c r="BI281" s="188"/>
      <c r="BN281" s="65"/>
      <c r="BO281" s="65"/>
      <c r="BP281" s="65"/>
      <c r="BQ281" s="188"/>
      <c r="BR281" s="188"/>
      <c r="BS281" s="188"/>
      <c r="BT281" s="188"/>
      <c r="BV281" s="188"/>
    </row>
    <row r="282" spans="61:74" x14ac:dyDescent="0.45">
      <c r="BI282" s="188"/>
      <c r="BN282" s="65"/>
      <c r="BO282" s="65"/>
      <c r="BP282" s="65"/>
      <c r="BQ282" s="188"/>
      <c r="BR282" s="188"/>
      <c r="BS282" s="188"/>
      <c r="BT282" s="188"/>
      <c r="BV282" s="188"/>
    </row>
    <row r="283" spans="61:74" x14ac:dyDescent="0.45">
      <c r="BI283" s="188"/>
      <c r="BN283" s="65"/>
      <c r="BO283" s="65"/>
      <c r="BP283" s="65"/>
      <c r="BQ283" s="188"/>
      <c r="BR283" s="188"/>
      <c r="BS283" s="188"/>
      <c r="BT283" s="188"/>
      <c r="BV283" s="188"/>
    </row>
    <row r="284" spans="61:74" x14ac:dyDescent="0.45">
      <c r="BI284" s="188"/>
      <c r="BN284" s="65"/>
      <c r="BO284" s="65"/>
      <c r="BP284" s="65"/>
      <c r="BQ284" s="188"/>
      <c r="BR284" s="188"/>
      <c r="BS284" s="188"/>
      <c r="BT284" s="188"/>
      <c r="BV284" s="188"/>
    </row>
    <row r="285" spans="61:74" x14ac:dyDescent="0.45">
      <c r="BI285" s="188"/>
      <c r="BN285" s="65"/>
      <c r="BO285" s="65"/>
      <c r="BP285" s="65"/>
      <c r="BQ285" s="188"/>
      <c r="BR285" s="188"/>
      <c r="BS285" s="188"/>
      <c r="BT285" s="188"/>
      <c r="BV285" s="188"/>
    </row>
    <row r="286" spans="61:74" x14ac:dyDescent="0.45">
      <c r="BI286" s="188"/>
      <c r="BN286" s="65"/>
      <c r="BO286" s="65"/>
      <c r="BP286" s="65"/>
      <c r="BQ286" s="188"/>
      <c r="BR286" s="188"/>
      <c r="BS286" s="188"/>
      <c r="BT286" s="188"/>
      <c r="BV286" s="188"/>
    </row>
    <row r="287" spans="61:74" x14ac:dyDescent="0.45">
      <c r="BI287" s="188"/>
      <c r="BN287" s="65"/>
      <c r="BO287" s="65"/>
      <c r="BP287" s="65"/>
      <c r="BQ287" s="188"/>
      <c r="BR287" s="188"/>
      <c r="BS287" s="188"/>
      <c r="BT287" s="188"/>
      <c r="BV287" s="188"/>
    </row>
    <row r="288" spans="61:74" x14ac:dyDescent="0.45">
      <c r="BI288" s="188"/>
      <c r="BN288" s="65"/>
      <c r="BO288" s="65"/>
      <c r="BP288" s="65"/>
      <c r="BQ288" s="188"/>
      <c r="BR288" s="188"/>
      <c r="BS288" s="188"/>
      <c r="BT288" s="188"/>
      <c r="BV288" s="188"/>
    </row>
    <row r="289" spans="61:74" x14ac:dyDescent="0.45">
      <c r="BI289" s="188"/>
      <c r="BN289" s="65"/>
      <c r="BO289" s="65"/>
      <c r="BP289" s="65"/>
      <c r="BQ289" s="188"/>
      <c r="BR289" s="188"/>
      <c r="BS289" s="188"/>
      <c r="BT289" s="188"/>
      <c r="BV289" s="188"/>
    </row>
    <row r="290" spans="61:74" x14ac:dyDescent="0.45">
      <c r="BI290" s="188"/>
      <c r="BN290" s="65"/>
      <c r="BO290" s="65"/>
      <c r="BP290" s="65"/>
      <c r="BQ290" s="188"/>
      <c r="BR290" s="188"/>
      <c r="BS290" s="188"/>
      <c r="BT290" s="188"/>
      <c r="BV290" s="188"/>
    </row>
    <row r="291" spans="61:74" x14ac:dyDescent="0.45">
      <c r="BI291" s="188"/>
      <c r="BN291" s="65"/>
      <c r="BO291" s="65"/>
      <c r="BP291" s="65"/>
      <c r="BQ291" s="188"/>
      <c r="BR291" s="188"/>
      <c r="BS291" s="188"/>
      <c r="BT291" s="188"/>
      <c r="BV291" s="188"/>
    </row>
    <row r="292" spans="61:74" x14ac:dyDescent="0.45">
      <c r="BI292" s="188"/>
      <c r="BN292" s="65"/>
      <c r="BO292" s="65"/>
      <c r="BP292" s="65"/>
      <c r="BQ292" s="188"/>
      <c r="BR292" s="188"/>
      <c r="BS292" s="188"/>
      <c r="BT292" s="188"/>
      <c r="BV292" s="188"/>
    </row>
    <row r="293" spans="61:74" x14ac:dyDescent="0.45">
      <c r="BI293" s="188"/>
      <c r="BN293" s="65"/>
      <c r="BO293" s="65"/>
      <c r="BP293" s="65"/>
      <c r="BQ293" s="188"/>
      <c r="BR293" s="188"/>
      <c r="BS293" s="188"/>
      <c r="BT293" s="188"/>
      <c r="BV293" s="188"/>
    </row>
    <row r="294" spans="61:74" x14ac:dyDescent="0.45">
      <c r="BI294" s="188"/>
      <c r="BN294" s="65"/>
      <c r="BO294" s="65"/>
      <c r="BP294" s="65"/>
      <c r="BQ294" s="188"/>
      <c r="BR294" s="188"/>
      <c r="BS294" s="188"/>
      <c r="BT294" s="188"/>
      <c r="BV294" s="188"/>
    </row>
    <row r="295" spans="61:74" x14ac:dyDescent="0.45">
      <c r="BI295" s="188"/>
      <c r="BN295" s="65"/>
      <c r="BO295" s="65"/>
      <c r="BP295" s="65"/>
      <c r="BQ295" s="188"/>
      <c r="BR295" s="188"/>
      <c r="BS295" s="188"/>
      <c r="BT295" s="188"/>
      <c r="BV295" s="188"/>
    </row>
    <row r="296" spans="61:74" x14ac:dyDescent="0.45">
      <c r="BI296" s="188"/>
      <c r="BN296" s="65"/>
      <c r="BO296" s="65"/>
      <c r="BP296" s="65"/>
      <c r="BQ296" s="188"/>
      <c r="BR296" s="188"/>
      <c r="BS296" s="188"/>
      <c r="BT296" s="188"/>
      <c r="BV296" s="188"/>
    </row>
    <row r="297" spans="61:74" x14ac:dyDescent="0.45">
      <c r="BI297" s="188"/>
      <c r="BN297" s="65"/>
      <c r="BO297" s="65"/>
      <c r="BP297" s="65"/>
      <c r="BQ297" s="188"/>
      <c r="BR297" s="188"/>
      <c r="BS297" s="188"/>
      <c r="BT297" s="188"/>
      <c r="BV297" s="188"/>
    </row>
    <row r="298" spans="61:74" x14ac:dyDescent="0.45">
      <c r="BI298" s="188"/>
      <c r="BN298" s="65"/>
      <c r="BO298" s="65"/>
      <c r="BP298" s="65"/>
      <c r="BQ298" s="188"/>
      <c r="BR298" s="188"/>
      <c r="BS298" s="188"/>
      <c r="BT298" s="188"/>
      <c r="BV298" s="188"/>
    </row>
    <row r="299" spans="61:74" x14ac:dyDescent="0.45">
      <c r="BI299" s="188"/>
      <c r="BN299" s="65"/>
      <c r="BO299" s="65"/>
      <c r="BP299" s="65"/>
      <c r="BQ299" s="188"/>
      <c r="BR299" s="188"/>
      <c r="BS299" s="188"/>
      <c r="BT299" s="188"/>
      <c r="BV299" s="188"/>
    </row>
    <row r="300" spans="61:74" x14ac:dyDescent="0.45">
      <c r="BI300" s="188"/>
      <c r="BN300" s="65"/>
      <c r="BO300" s="65"/>
      <c r="BP300" s="65"/>
      <c r="BQ300" s="188"/>
      <c r="BR300" s="188"/>
      <c r="BS300" s="188"/>
      <c r="BT300" s="188"/>
      <c r="BV300" s="188"/>
    </row>
    <row r="301" spans="61:74" x14ac:dyDescent="0.45">
      <c r="BI301" s="188"/>
      <c r="BN301" s="65"/>
      <c r="BO301" s="65"/>
      <c r="BP301" s="65"/>
      <c r="BQ301" s="188"/>
      <c r="BR301" s="188"/>
      <c r="BS301" s="188"/>
      <c r="BT301" s="188"/>
      <c r="BV301" s="188"/>
    </row>
    <row r="302" spans="61:74" x14ac:dyDescent="0.45">
      <c r="BI302" s="188"/>
      <c r="BN302" s="65"/>
      <c r="BO302" s="65"/>
      <c r="BP302" s="65"/>
      <c r="BQ302" s="188"/>
      <c r="BR302" s="188"/>
      <c r="BS302" s="188"/>
      <c r="BT302" s="188"/>
      <c r="BV302" s="188"/>
    </row>
    <row r="303" spans="61:74" x14ac:dyDescent="0.45">
      <c r="BI303" s="188"/>
      <c r="BN303" s="65"/>
      <c r="BO303" s="65"/>
      <c r="BP303" s="65"/>
      <c r="BQ303" s="188"/>
      <c r="BR303" s="188"/>
      <c r="BS303" s="188"/>
      <c r="BT303" s="188"/>
      <c r="BV303" s="188"/>
    </row>
    <row r="304" spans="61:74" x14ac:dyDescent="0.45">
      <c r="BI304" s="188"/>
      <c r="BN304" s="65"/>
      <c r="BO304" s="65"/>
      <c r="BP304" s="65"/>
      <c r="BQ304" s="188"/>
      <c r="BR304" s="188"/>
      <c r="BS304" s="188"/>
      <c r="BT304" s="188"/>
      <c r="BV304" s="188"/>
    </row>
    <row r="305" spans="61:74" x14ac:dyDescent="0.45">
      <c r="BI305" s="188"/>
      <c r="BN305" s="65"/>
      <c r="BO305" s="65"/>
      <c r="BP305" s="65"/>
      <c r="BQ305" s="188"/>
      <c r="BR305" s="188"/>
      <c r="BS305" s="188"/>
      <c r="BT305" s="188"/>
      <c r="BV305" s="188"/>
    </row>
    <row r="306" spans="61:74" x14ac:dyDescent="0.45">
      <c r="BI306" s="188"/>
      <c r="BN306" s="65"/>
      <c r="BO306" s="65"/>
      <c r="BP306" s="65"/>
      <c r="BQ306" s="188"/>
      <c r="BR306" s="188"/>
      <c r="BS306" s="188"/>
      <c r="BT306" s="188"/>
      <c r="BV306" s="188"/>
    </row>
    <row r="307" spans="61:74" x14ac:dyDescent="0.45">
      <c r="BI307" s="188"/>
      <c r="BN307" s="65"/>
      <c r="BO307" s="65"/>
      <c r="BP307" s="65"/>
      <c r="BQ307" s="188"/>
      <c r="BR307" s="188"/>
      <c r="BS307" s="188"/>
      <c r="BT307" s="188"/>
      <c r="BV307" s="188"/>
    </row>
    <row r="308" spans="61:74" x14ac:dyDescent="0.45">
      <c r="BI308" s="188"/>
      <c r="BN308" s="65"/>
      <c r="BO308" s="65"/>
      <c r="BP308" s="65"/>
      <c r="BQ308" s="188"/>
      <c r="BR308" s="188"/>
      <c r="BS308" s="188"/>
      <c r="BT308" s="188"/>
      <c r="BV308" s="188"/>
    </row>
    <row r="309" spans="61:74" x14ac:dyDescent="0.45">
      <c r="BI309" s="188"/>
      <c r="BN309" s="65"/>
      <c r="BO309" s="65"/>
      <c r="BP309" s="65"/>
      <c r="BQ309" s="188"/>
      <c r="BR309" s="188"/>
      <c r="BS309" s="188"/>
      <c r="BT309" s="188"/>
      <c r="BV309" s="188"/>
    </row>
    <row r="310" spans="61:74" x14ac:dyDescent="0.45">
      <c r="BI310" s="188"/>
      <c r="BN310" s="65"/>
      <c r="BO310" s="65"/>
      <c r="BP310" s="65"/>
      <c r="BQ310" s="188"/>
      <c r="BR310" s="188"/>
      <c r="BS310" s="188"/>
      <c r="BT310" s="188"/>
      <c r="BV310" s="188"/>
    </row>
    <row r="311" spans="61:74" x14ac:dyDescent="0.45">
      <c r="BI311" s="188"/>
      <c r="BN311" s="65"/>
      <c r="BO311" s="65"/>
      <c r="BP311" s="65"/>
      <c r="BQ311" s="188"/>
      <c r="BR311" s="188"/>
      <c r="BS311" s="188"/>
      <c r="BT311" s="188"/>
      <c r="BV311" s="188"/>
    </row>
    <row r="312" spans="61:74" x14ac:dyDescent="0.45">
      <c r="BI312" s="188"/>
      <c r="BN312" s="65"/>
      <c r="BO312" s="65"/>
      <c r="BP312" s="65"/>
      <c r="BQ312" s="188"/>
      <c r="BR312" s="188"/>
      <c r="BS312" s="188"/>
      <c r="BT312" s="188"/>
      <c r="BV312" s="188"/>
    </row>
    <row r="313" spans="61:74" x14ac:dyDescent="0.45">
      <c r="BI313" s="188"/>
      <c r="BN313" s="65"/>
      <c r="BO313" s="65"/>
      <c r="BP313" s="65"/>
      <c r="BQ313" s="188"/>
      <c r="BR313" s="188"/>
      <c r="BS313" s="188"/>
      <c r="BT313" s="188"/>
      <c r="BV313" s="188"/>
    </row>
    <row r="314" spans="61:74" x14ac:dyDescent="0.45">
      <c r="BI314" s="188"/>
      <c r="BN314" s="65"/>
      <c r="BO314" s="65"/>
      <c r="BP314" s="65"/>
      <c r="BQ314" s="188"/>
      <c r="BR314" s="188"/>
      <c r="BS314" s="188"/>
      <c r="BT314" s="188"/>
      <c r="BV314" s="188"/>
    </row>
    <row r="315" spans="61:74" x14ac:dyDescent="0.45">
      <c r="BI315" s="188"/>
      <c r="BN315" s="65"/>
      <c r="BO315" s="65"/>
      <c r="BP315" s="65"/>
      <c r="BQ315" s="188"/>
      <c r="BR315" s="188"/>
      <c r="BS315" s="188"/>
      <c r="BT315" s="188"/>
      <c r="BV315" s="188"/>
    </row>
    <row r="316" spans="61:74" x14ac:dyDescent="0.45">
      <c r="BI316" s="188"/>
      <c r="BN316" s="65"/>
      <c r="BO316" s="65"/>
      <c r="BP316" s="65"/>
      <c r="BQ316" s="188"/>
      <c r="BR316" s="188"/>
      <c r="BS316" s="188"/>
      <c r="BT316" s="188"/>
      <c r="BV316" s="188"/>
    </row>
    <row r="317" spans="61:74" x14ac:dyDescent="0.45">
      <c r="BI317" s="188"/>
      <c r="BN317" s="65"/>
      <c r="BO317" s="65"/>
      <c r="BP317" s="65"/>
      <c r="BQ317" s="188"/>
      <c r="BR317" s="188"/>
      <c r="BS317" s="188"/>
      <c r="BT317" s="188"/>
      <c r="BV317" s="188"/>
    </row>
    <row r="318" spans="61:74" x14ac:dyDescent="0.45">
      <c r="BI318" s="188"/>
      <c r="BN318" s="65"/>
      <c r="BO318" s="65"/>
      <c r="BP318" s="65"/>
      <c r="BQ318" s="188"/>
      <c r="BR318" s="188"/>
      <c r="BS318" s="188"/>
      <c r="BT318" s="188"/>
      <c r="BV318" s="188"/>
    </row>
    <row r="319" spans="61:74" x14ac:dyDescent="0.45">
      <c r="BI319" s="188"/>
      <c r="BN319" s="65"/>
      <c r="BO319" s="65"/>
      <c r="BP319" s="65"/>
      <c r="BQ319" s="188"/>
      <c r="BR319" s="188"/>
      <c r="BS319" s="188"/>
      <c r="BT319" s="188"/>
      <c r="BV319" s="188"/>
    </row>
    <row r="320" spans="61:74" x14ac:dyDescent="0.45">
      <c r="BI320" s="188"/>
      <c r="BN320" s="65"/>
      <c r="BO320" s="65"/>
      <c r="BP320" s="65"/>
      <c r="BQ320" s="188"/>
      <c r="BR320" s="188"/>
      <c r="BS320" s="188"/>
      <c r="BT320" s="188"/>
      <c r="BV320" s="188"/>
    </row>
    <row r="321" spans="61:74" x14ac:dyDescent="0.45">
      <c r="BI321" s="188"/>
      <c r="BN321" s="65"/>
      <c r="BO321" s="65"/>
      <c r="BP321" s="65"/>
      <c r="BQ321" s="188"/>
      <c r="BR321" s="188"/>
      <c r="BS321" s="188"/>
      <c r="BT321" s="188"/>
      <c r="BV321" s="188"/>
    </row>
    <row r="322" spans="61:74" x14ac:dyDescent="0.45">
      <c r="BI322" s="188"/>
      <c r="BN322" s="65"/>
      <c r="BO322" s="65"/>
      <c r="BP322" s="65"/>
      <c r="BQ322" s="188"/>
      <c r="BR322" s="188"/>
      <c r="BS322" s="188"/>
      <c r="BT322" s="188"/>
      <c r="BV322" s="188"/>
    </row>
    <row r="323" spans="61:74" x14ac:dyDescent="0.45">
      <c r="BI323" s="188"/>
      <c r="BN323" s="65"/>
      <c r="BO323" s="65"/>
      <c r="BP323" s="65"/>
      <c r="BQ323" s="188"/>
      <c r="BR323" s="188"/>
      <c r="BS323" s="188"/>
      <c r="BT323" s="188"/>
      <c r="BV323" s="188"/>
    </row>
    <row r="324" spans="61:74" x14ac:dyDescent="0.45">
      <c r="BI324" s="188"/>
      <c r="BN324" s="65"/>
      <c r="BO324" s="65"/>
      <c r="BP324" s="65"/>
      <c r="BQ324" s="188"/>
      <c r="BR324" s="188"/>
      <c r="BS324" s="188"/>
      <c r="BT324" s="188"/>
      <c r="BV324" s="188"/>
    </row>
    <row r="325" spans="61:74" x14ac:dyDescent="0.45">
      <c r="BI325" s="188"/>
      <c r="BN325" s="65"/>
      <c r="BO325" s="65"/>
      <c r="BP325" s="65"/>
      <c r="BQ325" s="188"/>
      <c r="BR325" s="188"/>
      <c r="BS325" s="188"/>
      <c r="BT325" s="188"/>
      <c r="BV325" s="188"/>
    </row>
    <row r="326" spans="61:74" x14ac:dyDescent="0.45">
      <c r="BI326" s="188"/>
      <c r="BN326" s="65"/>
      <c r="BO326" s="65"/>
      <c r="BP326" s="65"/>
      <c r="BQ326" s="188"/>
      <c r="BR326" s="188"/>
      <c r="BS326" s="188"/>
      <c r="BT326" s="188"/>
      <c r="BV326" s="188"/>
    </row>
    <row r="327" spans="61:74" x14ac:dyDescent="0.45">
      <c r="BI327" s="188"/>
      <c r="BN327" s="65"/>
      <c r="BO327" s="65"/>
      <c r="BP327" s="65"/>
      <c r="BQ327" s="188"/>
      <c r="BR327" s="188"/>
      <c r="BS327" s="188"/>
      <c r="BT327" s="188"/>
      <c r="BV327" s="188"/>
    </row>
    <row r="328" spans="61:74" x14ac:dyDescent="0.45">
      <c r="BI328" s="188"/>
      <c r="BN328" s="65"/>
      <c r="BO328" s="65"/>
      <c r="BP328" s="65"/>
      <c r="BQ328" s="188"/>
      <c r="BR328" s="188"/>
      <c r="BS328" s="188"/>
      <c r="BT328" s="188"/>
      <c r="BV328" s="188"/>
    </row>
    <row r="329" spans="61:74" x14ac:dyDescent="0.45">
      <c r="BI329" s="188"/>
      <c r="BN329" s="65"/>
      <c r="BO329" s="65"/>
      <c r="BP329" s="65"/>
      <c r="BQ329" s="188"/>
      <c r="BR329" s="188"/>
      <c r="BS329" s="188"/>
      <c r="BT329" s="188"/>
      <c r="BV329" s="188"/>
    </row>
    <row r="330" spans="61:74" x14ac:dyDescent="0.45">
      <c r="BI330" s="188"/>
      <c r="BN330" s="65"/>
      <c r="BO330" s="65"/>
      <c r="BP330" s="65"/>
      <c r="BQ330" s="188"/>
      <c r="BR330" s="188"/>
      <c r="BS330" s="188"/>
      <c r="BT330" s="188"/>
      <c r="BV330" s="188"/>
    </row>
    <row r="331" spans="61:74" x14ac:dyDescent="0.45">
      <c r="BI331" s="188"/>
      <c r="BN331" s="65"/>
      <c r="BO331" s="65"/>
      <c r="BP331" s="65"/>
      <c r="BQ331" s="188"/>
      <c r="BR331" s="188"/>
      <c r="BS331" s="188"/>
      <c r="BT331" s="188"/>
      <c r="BV331" s="188"/>
    </row>
    <row r="332" spans="61:74" x14ac:dyDescent="0.45">
      <c r="BI332" s="188"/>
      <c r="BN332" s="65"/>
      <c r="BO332" s="65"/>
      <c r="BP332" s="65"/>
      <c r="BQ332" s="188"/>
      <c r="BR332" s="188"/>
      <c r="BS332" s="188"/>
      <c r="BT332" s="188"/>
      <c r="BV332" s="188"/>
    </row>
    <row r="333" spans="61:74" x14ac:dyDescent="0.45">
      <c r="BI333" s="188"/>
      <c r="BN333" s="65"/>
      <c r="BO333" s="65"/>
      <c r="BP333" s="65"/>
      <c r="BQ333" s="188"/>
      <c r="BR333" s="188"/>
      <c r="BS333" s="188"/>
      <c r="BT333" s="188"/>
      <c r="BV333" s="188"/>
    </row>
    <row r="334" spans="61:74" x14ac:dyDescent="0.45">
      <c r="BI334" s="188"/>
      <c r="BN334" s="65"/>
      <c r="BO334" s="65"/>
      <c r="BP334" s="65"/>
      <c r="BQ334" s="188"/>
      <c r="BR334" s="188"/>
      <c r="BS334" s="188"/>
      <c r="BT334" s="188"/>
      <c r="BV334" s="188"/>
    </row>
    <row r="335" spans="61:74" x14ac:dyDescent="0.45">
      <c r="BI335" s="188"/>
      <c r="BN335" s="65"/>
      <c r="BO335" s="65"/>
      <c r="BP335" s="65"/>
      <c r="BQ335" s="188"/>
      <c r="BR335" s="188"/>
      <c r="BS335" s="188"/>
      <c r="BT335" s="188"/>
      <c r="BV335" s="188"/>
    </row>
    <row r="336" spans="61:74" x14ac:dyDescent="0.45">
      <c r="BI336" s="188"/>
      <c r="BN336" s="65"/>
      <c r="BO336" s="65"/>
      <c r="BP336" s="65"/>
      <c r="BQ336" s="188"/>
      <c r="BR336" s="188"/>
      <c r="BS336" s="188"/>
      <c r="BT336" s="188"/>
      <c r="BV336" s="188"/>
    </row>
    <row r="337" spans="61:74" x14ac:dyDescent="0.45">
      <c r="BI337" s="188"/>
      <c r="BN337" s="65"/>
      <c r="BO337" s="65"/>
      <c r="BP337" s="65"/>
      <c r="BQ337" s="188"/>
      <c r="BR337" s="188"/>
      <c r="BS337" s="188"/>
      <c r="BT337" s="188"/>
      <c r="BV337" s="188"/>
    </row>
    <row r="338" spans="61:74" x14ac:dyDescent="0.45">
      <c r="BI338" s="188"/>
      <c r="BN338" s="65"/>
      <c r="BO338" s="65"/>
      <c r="BP338" s="65"/>
      <c r="BQ338" s="188"/>
      <c r="BR338" s="188"/>
      <c r="BS338" s="188"/>
      <c r="BT338" s="188"/>
      <c r="BV338" s="188"/>
    </row>
    <row r="339" spans="61:74" x14ac:dyDescent="0.45">
      <c r="BI339" s="188"/>
      <c r="BN339" s="65"/>
      <c r="BO339" s="65"/>
      <c r="BP339" s="65"/>
      <c r="BQ339" s="188"/>
      <c r="BR339" s="188"/>
      <c r="BS339" s="188"/>
      <c r="BT339" s="188"/>
      <c r="BV339" s="188"/>
    </row>
    <row r="340" spans="61:74" x14ac:dyDescent="0.45">
      <c r="BI340" s="188"/>
      <c r="BN340" s="65"/>
      <c r="BO340" s="65"/>
      <c r="BP340" s="65"/>
      <c r="BQ340" s="188"/>
      <c r="BR340" s="188"/>
      <c r="BS340" s="188"/>
      <c r="BT340" s="188"/>
      <c r="BV340" s="188"/>
    </row>
    <row r="341" spans="61:74" x14ac:dyDescent="0.45">
      <c r="BI341" s="188"/>
      <c r="BN341" s="65"/>
      <c r="BO341" s="65"/>
      <c r="BP341" s="65"/>
      <c r="BQ341" s="188"/>
      <c r="BR341" s="188"/>
      <c r="BS341" s="188"/>
      <c r="BT341" s="188"/>
      <c r="BV341" s="188"/>
    </row>
    <row r="342" spans="61:74" x14ac:dyDescent="0.45">
      <c r="BI342" s="188"/>
      <c r="BN342" s="65"/>
      <c r="BO342" s="65"/>
      <c r="BP342" s="65"/>
      <c r="BQ342" s="188"/>
      <c r="BR342" s="188"/>
      <c r="BS342" s="188"/>
      <c r="BT342" s="188"/>
      <c r="BV342" s="188"/>
    </row>
    <row r="343" spans="61:74" x14ac:dyDescent="0.45">
      <c r="BI343" s="188"/>
      <c r="BN343" s="65"/>
      <c r="BO343" s="65"/>
      <c r="BP343" s="65"/>
      <c r="BQ343" s="188"/>
      <c r="BR343" s="188"/>
      <c r="BS343" s="188"/>
      <c r="BT343" s="188"/>
      <c r="BV343" s="188"/>
    </row>
    <row r="344" spans="61:74" x14ac:dyDescent="0.45">
      <c r="BI344" s="188"/>
      <c r="BN344" s="65"/>
      <c r="BO344" s="65"/>
      <c r="BP344" s="65"/>
      <c r="BQ344" s="188"/>
      <c r="BR344" s="188"/>
      <c r="BS344" s="188"/>
      <c r="BT344" s="188"/>
      <c r="BV344" s="188"/>
    </row>
    <row r="345" spans="61:74" x14ac:dyDescent="0.45">
      <c r="BI345" s="188"/>
      <c r="BN345" s="65"/>
      <c r="BO345" s="65"/>
      <c r="BP345" s="65"/>
      <c r="BQ345" s="188"/>
      <c r="BR345" s="188"/>
      <c r="BS345" s="188"/>
      <c r="BT345" s="188"/>
      <c r="BV345" s="188"/>
    </row>
    <row r="346" spans="61:74" x14ac:dyDescent="0.45">
      <c r="BI346" s="188"/>
      <c r="BN346" s="65"/>
      <c r="BO346" s="65"/>
      <c r="BP346" s="65"/>
      <c r="BQ346" s="188"/>
      <c r="BR346" s="188"/>
      <c r="BS346" s="188"/>
      <c r="BT346" s="188"/>
      <c r="BV346" s="188"/>
    </row>
    <row r="347" spans="61:74" x14ac:dyDescent="0.45">
      <c r="BI347" s="188"/>
      <c r="BN347" s="65"/>
      <c r="BO347" s="65"/>
      <c r="BP347" s="65"/>
      <c r="BQ347" s="188"/>
      <c r="BR347" s="188"/>
      <c r="BS347" s="188"/>
      <c r="BT347" s="188"/>
      <c r="BV347" s="188"/>
    </row>
    <row r="348" spans="61:74" x14ac:dyDescent="0.45">
      <c r="BI348" s="188"/>
      <c r="BN348" s="65"/>
      <c r="BO348" s="65"/>
      <c r="BP348" s="65"/>
      <c r="BQ348" s="188"/>
      <c r="BR348" s="188"/>
      <c r="BS348" s="188"/>
      <c r="BT348" s="188"/>
      <c r="BV348" s="188"/>
    </row>
    <row r="349" spans="61:74" x14ac:dyDescent="0.45">
      <c r="BI349" s="188"/>
      <c r="BN349" s="65"/>
      <c r="BO349" s="65"/>
      <c r="BP349" s="65"/>
      <c r="BQ349" s="188"/>
      <c r="BR349" s="188"/>
      <c r="BS349" s="188"/>
      <c r="BT349" s="188"/>
      <c r="BV349" s="188"/>
    </row>
    <row r="350" spans="61:74" x14ac:dyDescent="0.45">
      <c r="BI350" s="188"/>
      <c r="BN350" s="65"/>
      <c r="BO350" s="65"/>
      <c r="BP350" s="65"/>
      <c r="BQ350" s="188"/>
      <c r="BR350" s="188"/>
      <c r="BS350" s="188"/>
      <c r="BT350" s="188"/>
      <c r="BV350" s="188"/>
    </row>
    <row r="351" spans="61:74" x14ac:dyDescent="0.45">
      <c r="BI351" s="188"/>
      <c r="BN351" s="65"/>
      <c r="BO351" s="65"/>
      <c r="BP351" s="65"/>
      <c r="BQ351" s="188"/>
      <c r="BR351" s="188"/>
      <c r="BS351" s="188"/>
      <c r="BT351" s="188"/>
      <c r="BV351" s="188"/>
    </row>
    <row r="352" spans="61:74" x14ac:dyDescent="0.45">
      <c r="BI352" s="188"/>
      <c r="BN352" s="65"/>
      <c r="BO352" s="65"/>
      <c r="BP352" s="65"/>
      <c r="BQ352" s="188"/>
      <c r="BR352" s="188"/>
      <c r="BS352" s="188"/>
      <c r="BT352" s="188"/>
      <c r="BV352" s="188"/>
    </row>
    <row r="353" spans="61:74" x14ac:dyDescent="0.45">
      <c r="BI353" s="188"/>
      <c r="BN353" s="65"/>
      <c r="BO353" s="65"/>
      <c r="BP353" s="65"/>
      <c r="BQ353" s="188"/>
      <c r="BR353" s="188"/>
      <c r="BS353" s="188"/>
      <c r="BT353" s="188"/>
      <c r="BV353" s="188"/>
    </row>
    <row r="354" spans="61:74" x14ac:dyDescent="0.45">
      <c r="BI354" s="188"/>
      <c r="BN354" s="65"/>
      <c r="BO354" s="65"/>
      <c r="BP354" s="65"/>
      <c r="BQ354" s="188"/>
      <c r="BR354" s="188"/>
      <c r="BS354" s="188"/>
      <c r="BT354" s="188"/>
      <c r="BV354" s="188"/>
    </row>
    <row r="355" spans="61:74" x14ac:dyDescent="0.45">
      <c r="BI355" s="188"/>
      <c r="BN355" s="65"/>
      <c r="BO355" s="65"/>
      <c r="BP355" s="65"/>
      <c r="BQ355" s="188"/>
      <c r="BR355" s="188"/>
      <c r="BS355" s="188"/>
      <c r="BT355" s="188"/>
      <c r="BV355" s="188"/>
    </row>
    <row r="356" spans="61:74" x14ac:dyDescent="0.45">
      <c r="BI356" s="188"/>
      <c r="BN356" s="65"/>
      <c r="BO356" s="65"/>
      <c r="BP356" s="65"/>
      <c r="BQ356" s="188"/>
      <c r="BR356" s="188"/>
      <c r="BS356" s="188"/>
      <c r="BT356" s="188"/>
      <c r="BV356" s="188"/>
    </row>
    <row r="357" spans="61:74" x14ac:dyDescent="0.45">
      <c r="BI357" s="188"/>
      <c r="BN357" s="65"/>
      <c r="BO357" s="65"/>
      <c r="BP357" s="65"/>
      <c r="BQ357" s="188"/>
      <c r="BR357" s="188"/>
      <c r="BS357" s="188"/>
      <c r="BT357" s="188"/>
      <c r="BV357" s="188"/>
    </row>
    <row r="358" spans="61:74" x14ac:dyDescent="0.45">
      <c r="BI358" s="188"/>
      <c r="BN358" s="65"/>
      <c r="BO358" s="65"/>
      <c r="BP358" s="65"/>
      <c r="BQ358" s="188"/>
      <c r="BR358" s="188"/>
      <c r="BS358" s="188"/>
      <c r="BT358" s="188"/>
      <c r="BV358" s="188"/>
    </row>
    <row r="359" spans="61:74" x14ac:dyDescent="0.45">
      <c r="BI359" s="188"/>
      <c r="BN359" s="65"/>
      <c r="BO359" s="65"/>
      <c r="BP359" s="65"/>
      <c r="BQ359" s="188"/>
      <c r="BR359" s="188"/>
      <c r="BS359" s="188"/>
      <c r="BT359" s="188"/>
      <c r="BV359" s="188"/>
    </row>
    <row r="360" spans="61:74" x14ac:dyDescent="0.45">
      <c r="BI360" s="188"/>
      <c r="BN360" s="65"/>
      <c r="BO360" s="65"/>
      <c r="BP360" s="65"/>
      <c r="BQ360" s="188"/>
      <c r="BR360" s="188"/>
      <c r="BS360" s="188"/>
      <c r="BT360" s="188"/>
      <c r="BV360" s="188"/>
    </row>
    <row r="361" spans="61:74" x14ac:dyDescent="0.45">
      <c r="BI361" s="188"/>
      <c r="BN361" s="65"/>
      <c r="BO361" s="65"/>
      <c r="BP361" s="65"/>
      <c r="BQ361" s="188"/>
      <c r="BR361" s="188"/>
      <c r="BS361" s="188"/>
      <c r="BT361" s="188"/>
      <c r="BV361" s="188"/>
    </row>
    <row r="362" spans="61:74" x14ac:dyDescent="0.45">
      <c r="BI362" s="188"/>
      <c r="BN362" s="65"/>
      <c r="BO362" s="65"/>
      <c r="BP362" s="65"/>
      <c r="BQ362" s="188"/>
      <c r="BR362" s="188"/>
      <c r="BS362" s="188"/>
      <c r="BT362" s="188"/>
      <c r="BV362" s="188"/>
    </row>
    <row r="363" spans="61:74" x14ac:dyDescent="0.45">
      <c r="BI363" s="188"/>
      <c r="BN363" s="65"/>
      <c r="BO363" s="65"/>
      <c r="BP363" s="65"/>
      <c r="BQ363" s="188"/>
      <c r="BR363" s="188"/>
      <c r="BS363" s="188"/>
      <c r="BT363" s="188"/>
      <c r="BV363" s="188"/>
    </row>
    <row r="364" spans="61:74" x14ac:dyDescent="0.45">
      <c r="BI364" s="188"/>
      <c r="BN364" s="65"/>
      <c r="BO364" s="65"/>
      <c r="BP364" s="65"/>
      <c r="BQ364" s="188"/>
      <c r="BR364" s="188"/>
      <c r="BS364" s="188"/>
      <c r="BT364" s="188"/>
      <c r="BV364" s="188"/>
    </row>
    <row r="365" spans="61:74" x14ac:dyDescent="0.45">
      <c r="BI365" s="188"/>
      <c r="BN365" s="65"/>
      <c r="BO365" s="65"/>
      <c r="BP365" s="65"/>
      <c r="BQ365" s="188"/>
      <c r="BR365" s="188"/>
      <c r="BS365" s="188"/>
      <c r="BT365" s="188"/>
      <c r="BV365" s="188"/>
    </row>
    <row r="366" spans="61:74" x14ac:dyDescent="0.45">
      <c r="BI366" s="188"/>
      <c r="BN366" s="65"/>
      <c r="BO366" s="65"/>
      <c r="BP366" s="65"/>
      <c r="BQ366" s="188"/>
      <c r="BR366" s="188"/>
      <c r="BS366" s="188"/>
      <c r="BT366" s="188"/>
      <c r="BV366" s="188"/>
    </row>
    <row r="367" spans="61:74" x14ac:dyDescent="0.45">
      <c r="BI367" s="188"/>
      <c r="BN367" s="65"/>
      <c r="BO367" s="65"/>
      <c r="BP367" s="65"/>
      <c r="BQ367" s="188"/>
      <c r="BR367" s="188"/>
      <c r="BS367" s="188"/>
      <c r="BT367" s="188"/>
      <c r="BV367" s="188"/>
    </row>
    <row r="368" spans="61:74" x14ac:dyDescent="0.45">
      <c r="BI368" s="188"/>
      <c r="BN368" s="65"/>
      <c r="BO368" s="65"/>
      <c r="BP368" s="65"/>
      <c r="BQ368" s="188"/>
      <c r="BR368" s="188"/>
      <c r="BS368" s="188"/>
      <c r="BT368" s="188"/>
      <c r="BV368" s="188"/>
    </row>
    <row r="369" spans="61:74" x14ac:dyDescent="0.45">
      <c r="BI369" s="188"/>
      <c r="BN369" s="65"/>
      <c r="BO369" s="65"/>
      <c r="BP369" s="65"/>
      <c r="BQ369" s="188"/>
      <c r="BR369" s="188"/>
      <c r="BS369" s="188"/>
      <c r="BT369" s="188"/>
      <c r="BV369" s="188"/>
    </row>
    <row r="370" spans="61:74" x14ac:dyDescent="0.45">
      <c r="BI370" s="188"/>
      <c r="BN370" s="65"/>
      <c r="BO370" s="65"/>
      <c r="BP370" s="65"/>
      <c r="BQ370" s="188"/>
      <c r="BR370" s="188"/>
      <c r="BS370" s="188"/>
      <c r="BT370" s="188"/>
      <c r="BV370" s="188"/>
    </row>
    <row r="371" spans="61:74" x14ac:dyDescent="0.45">
      <c r="BI371" s="188"/>
      <c r="BN371" s="65"/>
      <c r="BO371" s="65"/>
      <c r="BP371" s="65"/>
      <c r="BQ371" s="188"/>
      <c r="BR371" s="188"/>
      <c r="BS371" s="188"/>
      <c r="BT371" s="188"/>
      <c r="BV371" s="188"/>
    </row>
    <row r="372" spans="61:74" x14ac:dyDescent="0.45">
      <c r="BI372" s="188"/>
      <c r="BN372" s="65"/>
      <c r="BO372" s="65"/>
      <c r="BP372" s="65"/>
      <c r="BQ372" s="188"/>
      <c r="BR372" s="188"/>
      <c r="BS372" s="188"/>
      <c r="BT372" s="188"/>
      <c r="BV372" s="188"/>
    </row>
    <row r="373" spans="61:74" x14ac:dyDescent="0.45">
      <c r="BI373" s="188"/>
      <c r="BN373" s="65"/>
      <c r="BO373" s="65"/>
      <c r="BP373" s="65"/>
      <c r="BQ373" s="188"/>
      <c r="BR373" s="188"/>
      <c r="BS373" s="188"/>
      <c r="BT373" s="188"/>
      <c r="BV373" s="188"/>
    </row>
    <row r="374" spans="61:74" x14ac:dyDescent="0.45">
      <c r="BI374" s="188"/>
      <c r="BN374" s="65"/>
      <c r="BO374" s="65"/>
      <c r="BP374" s="65"/>
      <c r="BQ374" s="188"/>
      <c r="BR374" s="188"/>
      <c r="BS374" s="188"/>
      <c r="BT374" s="188"/>
      <c r="BV374" s="188"/>
    </row>
    <row r="375" spans="61:74" x14ac:dyDescent="0.45">
      <c r="BI375" s="188"/>
      <c r="BN375" s="65"/>
      <c r="BO375" s="65"/>
      <c r="BP375" s="65"/>
      <c r="BQ375" s="188"/>
      <c r="BR375" s="188"/>
      <c r="BS375" s="188"/>
      <c r="BT375" s="188"/>
      <c r="BV375" s="188"/>
    </row>
    <row r="376" spans="61:74" x14ac:dyDescent="0.45">
      <c r="BI376" s="188"/>
      <c r="BN376" s="65"/>
      <c r="BO376" s="65"/>
      <c r="BP376" s="65"/>
      <c r="BQ376" s="188"/>
      <c r="BR376" s="188"/>
      <c r="BS376" s="188"/>
      <c r="BT376" s="188"/>
      <c r="BV376" s="188"/>
    </row>
    <row r="377" spans="61:74" x14ac:dyDescent="0.45">
      <c r="BI377" s="188"/>
      <c r="BN377" s="65"/>
      <c r="BO377" s="65"/>
      <c r="BP377" s="65"/>
      <c r="BQ377" s="188"/>
      <c r="BR377" s="188"/>
      <c r="BS377" s="188"/>
      <c r="BT377" s="188"/>
      <c r="BV377" s="188"/>
    </row>
    <row r="378" spans="61:74" x14ac:dyDescent="0.45">
      <c r="BI378" s="188"/>
      <c r="BN378" s="65"/>
      <c r="BO378" s="65"/>
      <c r="BP378" s="65"/>
      <c r="BQ378" s="188"/>
      <c r="BR378" s="188"/>
      <c r="BS378" s="188"/>
      <c r="BT378" s="188"/>
      <c r="BV378" s="188"/>
    </row>
    <row r="379" spans="61:74" x14ac:dyDescent="0.45">
      <c r="BI379" s="188"/>
      <c r="BN379" s="65"/>
      <c r="BO379" s="65"/>
      <c r="BP379" s="65"/>
      <c r="BQ379" s="188"/>
      <c r="BR379" s="188"/>
      <c r="BS379" s="188"/>
      <c r="BT379" s="188"/>
      <c r="BV379" s="188"/>
    </row>
    <row r="380" spans="61:74" x14ac:dyDescent="0.45">
      <c r="BI380" s="188"/>
      <c r="BN380" s="65"/>
      <c r="BO380" s="65"/>
      <c r="BP380" s="65"/>
      <c r="BQ380" s="188"/>
      <c r="BR380" s="188"/>
      <c r="BS380" s="188"/>
      <c r="BT380" s="188"/>
      <c r="BV380" s="188"/>
    </row>
    <row r="381" spans="61:74" x14ac:dyDescent="0.45">
      <c r="BI381" s="188"/>
      <c r="BN381" s="65"/>
      <c r="BO381" s="65"/>
      <c r="BP381" s="65"/>
      <c r="BQ381" s="188"/>
      <c r="BR381" s="188"/>
      <c r="BS381" s="188"/>
      <c r="BT381" s="188"/>
      <c r="BV381" s="188"/>
    </row>
    <row r="382" spans="61:74" x14ac:dyDescent="0.45">
      <c r="BI382" s="188"/>
      <c r="BN382" s="65"/>
      <c r="BO382" s="65"/>
      <c r="BP382" s="65"/>
      <c r="BQ382" s="188"/>
      <c r="BR382" s="188"/>
      <c r="BS382" s="188"/>
      <c r="BT382" s="188"/>
      <c r="BV382" s="188"/>
    </row>
    <row r="383" spans="61:74" x14ac:dyDescent="0.45">
      <c r="BI383" s="188"/>
      <c r="BN383" s="65"/>
      <c r="BO383" s="65"/>
      <c r="BP383" s="65"/>
      <c r="BQ383" s="188"/>
      <c r="BR383" s="188"/>
      <c r="BS383" s="188"/>
      <c r="BT383" s="188"/>
      <c r="BV383" s="188"/>
    </row>
    <row r="384" spans="61:74" x14ac:dyDescent="0.45">
      <c r="BI384" s="188"/>
      <c r="BN384" s="65"/>
      <c r="BO384" s="65"/>
      <c r="BP384" s="65"/>
      <c r="BQ384" s="188"/>
      <c r="BR384" s="188"/>
      <c r="BS384" s="188"/>
      <c r="BT384" s="188"/>
      <c r="BV384" s="188"/>
    </row>
    <row r="385" spans="61:74" x14ac:dyDescent="0.45">
      <c r="BI385" s="188"/>
      <c r="BN385" s="65"/>
      <c r="BO385" s="65"/>
      <c r="BP385" s="65"/>
      <c r="BQ385" s="188"/>
      <c r="BR385" s="188"/>
      <c r="BS385" s="188"/>
      <c r="BT385" s="188"/>
      <c r="BV385" s="188"/>
    </row>
    <row r="386" spans="61:74" x14ac:dyDescent="0.45">
      <c r="BI386" s="188"/>
      <c r="BN386" s="65"/>
      <c r="BO386" s="65"/>
      <c r="BP386" s="65"/>
      <c r="BQ386" s="188"/>
      <c r="BR386" s="188"/>
      <c r="BS386" s="188"/>
      <c r="BT386" s="188"/>
      <c r="BV386" s="188"/>
    </row>
    <row r="387" spans="61:74" x14ac:dyDescent="0.45">
      <c r="BI387" s="188"/>
      <c r="BN387" s="65"/>
      <c r="BO387" s="65"/>
      <c r="BP387" s="65"/>
      <c r="BQ387" s="188"/>
      <c r="BR387" s="188"/>
      <c r="BS387" s="188"/>
      <c r="BT387" s="188"/>
      <c r="BV387" s="188"/>
    </row>
    <row r="388" spans="61:74" x14ac:dyDescent="0.45">
      <c r="BI388" s="188"/>
      <c r="BN388" s="65"/>
      <c r="BO388" s="65"/>
      <c r="BP388" s="65"/>
      <c r="BQ388" s="188"/>
      <c r="BR388" s="188"/>
      <c r="BS388" s="188"/>
      <c r="BT388" s="188"/>
      <c r="BV388" s="188"/>
    </row>
    <row r="389" spans="61:74" x14ac:dyDescent="0.45">
      <c r="BI389" s="188"/>
      <c r="BN389" s="65"/>
      <c r="BO389" s="65"/>
      <c r="BP389" s="65"/>
      <c r="BQ389" s="188"/>
      <c r="BR389" s="188"/>
      <c r="BS389" s="188"/>
      <c r="BT389" s="188"/>
      <c r="BV389" s="188"/>
    </row>
    <row r="390" spans="61:74" x14ac:dyDescent="0.45">
      <c r="BI390" s="188"/>
      <c r="BN390" s="65"/>
      <c r="BO390" s="65"/>
      <c r="BP390" s="65"/>
      <c r="BQ390" s="188"/>
      <c r="BR390" s="188"/>
      <c r="BS390" s="188"/>
      <c r="BT390" s="188"/>
      <c r="BV390" s="188"/>
    </row>
    <row r="391" spans="61:74" x14ac:dyDescent="0.45">
      <c r="BI391" s="188"/>
      <c r="BN391" s="65"/>
      <c r="BO391" s="65"/>
      <c r="BP391" s="65"/>
      <c r="BQ391" s="188"/>
      <c r="BR391" s="188"/>
      <c r="BS391" s="188"/>
      <c r="BT391" s="188"/>
      <c r="BV391" s="188"/>
    </row>
    <row r="392" spans="61:74" x14ac:dyDescent="0.45">
      <c r="BI392" s="188"/>
      <c r="BN392" s="65"/>
      <c r="BO392" s="65"/>
      <c r="BP392" s="65"/>
      <c r="BQ392" s="188"/>
      <c r="BR392" s="188"/>
      <c r="BS392" s="188"/>
      <c r="BT392" s="188"/>
      <c r="BV392" s="188"/>
    </row>
    <row r="393" spans="61:74" x14ac:dyDescent="0.45">
      <c r="BI393" s="188"/>
      <c r="BN393" s="65"/>
      <c r="BO393" s="65"/>
      <c r="BP393" s="65"/>
      <c r="BQ393" s="188"/>
      <c r="BR393" s="188"/>
      <c r="BS393" s="188"/>
      <c r="BT393" s="188"/>
      <c r="BV393" s="188"/>
    </row>
    <row r="394" spans="61:74" x14ac:dyDescent="0.45">
      <c r="BI394" s="188"/>
      <c r="BN394" s="65"/>
      <c r="BO394" s="65"/>
      <c r="BP394" s="65"/>
      <c r="BQ394" s="188"/>
      <c r="BR394" s="188"/>
      <c r="BS394" s="188"/>
      <c r="BT394" s="188"/>
      <c r="BV394" s="188"/>
    </row>
    <row r="395" spans="61:74" x14ac:dyDescent="0.45">
      <c r="BI395" s="188"/>
      <c r="BN395" s="65"/>
      <c r="BO395" s="65"/>
      <c r="BP395" s="65"/>
      <c r="BQ395" s="188"/>
      <c r="BR395" s="188"/>
      <c r="BS395" s="188"/>
      <c r="BT395" s="188"/>
      <c r="BV395" s="188"/>
    </row>
    <row r="396" spans="61:74" x14ac:dyDescent="0.45">
      <c r="BI396" s="188"/>
      <c r="BN396" s="65"/>
      <c r="BO396" s="65"/>
      <c r="BP396" s="65"/>
      <c r="BQ396" s="188"/>
      <c r="BR396" s="188"/>
      <c r="BS396" s="188"/>
      <c r="BT396" s="188"/>
      <c r="BV396" s="188"/>
    </row>
    <row r="397" spans="61:74" x14ac:dyDescent="0.45">
      <c r="BI397" s="188"/>
      <c r="BN397" s="65"/>
      <c r="BO397" s="65"/>
      <c r="BP397" s="65"/>
      <c r="BQ397" s="188"/>
      <c r="BR397" s="188"/>
      <c r="BS397" s="188"/>
      <c r="BT397" s="188"/>
      <c r="BV397" s="188"/>
    </row>
    <row r="398" spans="61:74" x14ac:dyDescent="0.45">
      <c r="BI398" s="188"/>
      <c r="BN398" s="65"/>
      <c r="BO398" s="65"/>
      <c r="BP398" s="65"/>
      <c r="BQ398" s="188"/>
      <c r="BR398" s="188"/>
      <c r="BS398" s="188"/>
      <c r="BT398" s="188"/>
      <c r="BV398" s="188"/>
    </row>
    <row r="399" spans="61:74" x14ac:dyDescent="0.45">
      <c r="BI399" s="188"/>
      <c r="BN399" s="65"/>
      <c r="BO399" s="65"/>
      <c r="BP399" s="65"/>
      <c r="BQ399" s="188"/>
      <c r="BR399" s="188"/>
      <c r="BS399" s="188"/>
      <c r="BT399" s="188"/>
      <c r="BV399" s="188"/>
    </row>
    <row r="400" spans="61:74" x14ac:dyDescent="0.45">
      <c r="BI400" s="188"/>
      <c r="BN400" s="65"/>
      <c r="BO400" s="65"/>
      <c r="BP400" s="65"/>
      <c r="BQ400" s="188"/>
      <c r="BR400" s="188"/>
      <c r="BS400" s="188"/>
      <c r="BT400" s="188"/>
      <c r="BV400" s="188"/>
    </row>
    <row r="401" spans="61:74" x14ac:dyDescent="0.45">
      <c r="BI401" s="188"/>
      <c r="BN401" s="65"/>
      <c r="BO401" s="65"/>
      <c r="BP401" s="65"/>
      <c r="BQ401" s="188"/>
      <c r="BR401" s="188"/>
      <c r="BS401" s="188"/>
      <c r="BT401" s="188"/>
      <c r="BV401" s="188"/>
    </row>
    <row r="402" spans="61:74" x14ac:dyDescent="0.45">
      <c r="BI402" s="188"/>
      <c r="BN402" s="65"/>
      <c r="BO402" s="65"/>
      <c r="BP402" s="65"/>
      <c r="BQ402" s="188"/>
      <c r="BR402" s="188"/>
      <c r="BS402" s="188"/>
      <c r="BT402" s="188"/>
      <c r="BV402" s="188"/>
    </row>
    <row r="403" spans="61:74" x14ac:dyDescent="0.45">
      <c r="BI403" s="188"/>
      <c r="BN403" s="65"/>
      <c r="BO403" s="65"/>
      <c r="BP403" s="65"/>
      <c r="BQ403" s="188"/>
      <c r="BR403" s="188"/>
      <c r="BS403" s="188"/>
      <c r="BT403" s="188"/>
      <c r="BV403" s="188"/>
    </row>
    <row r="404" spans="61:74" x14ac:dyDescent="0.45">
      <c r="BI404" s="188"/>
      <c r="BN404" s="65"/>
      <c r="BO404" s="65"/>
      <c r="BP404" s="65"/>
      <c r="BQ404" s="188"/>
      <c r="BR404" s="188"/>
      <c r="BS404" s="188"/>
      <c r="BT404" s="188"/>
      <c r="BV404" s="188"/>
    </row>
    <row r="405" spans="61:74" x14ac:dyDescent="0.45">
      <c r="BI405" s="188"/>
      <c r="BN405" s="65"/>
      <c r="BO405" s="65"/>
      <c r="BP405" s="65"/>
      <c r="BQ405" s="188"/>
      <c r="BR405" s="188"/>
      <c r="BS405" s="188"/>
      <c r="BT405" s="188"/>
      <c r="BV405" s="188"/>
    </row>
    <row r="406" spans="61:74" x14ac:dyDescent="0.45">
      <c r="BI406" s="188"/>
      <c r="BN406" s="65"/>
      <c r="BO406" s="65"/>
      <c r="BP406" s="65"/>
      <c r="BQ406" s="188"/>
      <c r="BR406" s="188"/>
      <c r="BS406" s="188"/>
      <c r="BT406" s="188"/>
      <c r="BV406" s="188"/>
    </row>
    <row r="407" spans="61:74" x14ac:dyDescent="0.45">
      <c r="BI407" s="188"/>
      <c r="BN407" s="65"/>
      <c r="BO407" s="65"/>
      <c r="BP407" s="65"/>
      <c r="BQ407" s="188"/>
      <c r="BR407" s="188"/>
      <c r="BS407" s="188"/>
      <c r="BT407" s="188"/>
      <c r="BV407" s="188"/>
    </row>
    <row r="408" spans="61:74" x14ac:dyDescent="0.45">
      <c r="BI408" s="188"/>
      <c r="BN408" s="65"/>
      <c r="BO408" s="65"/>
      <c r="BP408" s="65"/>
      <c r="BQ408" s="188"/>
      <c r="BR408" s="188"/>
      <c r="BS408" s="188"/>
      <c r="BT408" s="188"/>
      <c r="BV408" s="188"/>
    </row>
    <row r="409" spans="61:74" x14ac:dyDescent="0.45">
      <c r="BI409" s="188"/>
      <c r="BN409" s="65"/>
      <c r="BO409" s="65"/>
      <c r="BP409" s="65"/>
      <c r="BQ409" s="188"/>
      <c r="BR409" s="188"/>
      <c r="BS409" s="188"/>
      <c r="BT409" s="188"/>
      <c r="BV409" s="188"/>
    </row>
    <row r="410" spans="61:74" x14ac:dyDescent="0.45">
      <c r="BI410" s="188"/>
      <c r="BN410" s="65"/>
      <c r="BO410" s="65"/>
      <c r="BP410" s="65"/>
      <c r="BQ410" s="188"/>
      <c r="BR410" s="188"/>
      <c r="BS410" s="188"/>
      <c r="BT410" s="188"/>
      <c r="BV410" s="188"/>
    </row>
    <row r="411" spans="61:74" x14ac:dyDescent="0.45">
      <c r="BI411" s="188"/>
      <c r="BN411" s="65"/>
      <c r="BO411" s="65"/>
      <c r="BP411" s="65"/>
      <c r="BQ411" s="188"/>
      <c r="BR411" s="188"/>
      <c r="BS411" s="188"/>
      <c r="BT411" s="188"/>
      <c r="BV411" s="188"/>
    </row>
    <row r="412" spans="61:74" x14ac:dyDescent="0.45">
      <c r="BI412" s="188"/>
      <c r="BN412" s="65"/>
      <c r="BO412" s="65"/>
      <c r="BP412" s="65"/>
      <c r="BQ412" s="188"/>
      <c r="BR412" s="188"/>
      <c r="BS412" s="188"/>
      <c r="BT412" s="188"/>
      <c r="BV412" s="188"/>
    </row>
    <row r="413" spans="61:74" x14ac:dyDescent="0.45">
      <c r="BI413" s="188"/>
      <c r="BN413" s="65"/>
      <c r="BO413" s="65"/>
      <c r="BP413" s="65"/>
      <c r="BQ413" s="188"/>
      <c r="BR413" s="188"/>
      <c r="BS413" s="188"/>
      <c r="BT413" s="188"/>
      <c r="BV413" s="188"/>
    </row>
    <row r="414" spans="61:74" x14ac:dyDescent="0.45">
      <c r="BI414" s="188"/>
      <c r="BN414" s="65"/>
      <c r="BO414" s="65"/>
      <c r="BP414" s="65"/>
      <c r="BQ414" s="188"/>
      <c r="BR414" s="188"/>
      <c r="BS414" s="188"/>
      <c r="BT414" s="188"/>
      <c r="BV414" s="188"/>
    </row>
    <row r="415" spans="61:74" x14ac:dyDescent="0.45">
      <c r="BI415" s="188"/>
      <c r="BN415" s="65"/>
      <c r="BO415" s="65"/>
      <c r="BP415" s="65"/>
      <c r="BQ415" s="188"/>
      <c r="BR415" s="188"/>
      <c r="BS415" s="188"/>
      <c r="BT415" s="188"/>
      <c r="BV415" s="188"/>
    </row>
    <row r="416" spans="61:74" x14ac:dyDescent="0.45">
      <c r="BI416" s="188"/>
      <c r="BN416" s="65"/>
      <c r="BO416" s="65"/>
      <c r="BP416" s="65"/>
      <c r="BQ416" s="188"/>
      <c r="BR416" s="188"/>
      <c r="BS416" s="188"/>
      <c r="BT416" s="188"/>
      <c r="BV416" s="188"/>
    </row>
    <row r="417" spans="61:74" x14ac:dyDescent="0.45">
      <c r="BI417" s="188"/>
      <c r="BN417" s="65"/>
      <c r="BO417" s="65"/>
      <c r="BP417" s="65"/>
      <c r="BQ417" s="188"/>
      <c r="BR417" s="188"/>
      <c r="BS417" s="188"/>
      <c r="BT417" s="188"/>
      <c r="BV417" s="188"/>
    </row>
    <row r="418" spans="61:74" x14ac:dyDescent="0.45">
      <c r="BI418" s="188"/>
      <c r="BN418" s="65"/>
      <c r="BO418" s="65"/>
      <c r="BP418" s="65"/>
      <c r="BQ418" s="188"/>
      <c r="BR418" s="188"/>
      <c r="BS418" s="188"/>
      <c r="BT418" s="188"/>
      <c r="BV418" s="188"/>
    </row>
    <row r="419" spans="61:74" x14ac:dyDescent="0.45">
      <c r="BI419" s="188"/>
      <c r="BN419" s="65"/>
      <c r="BO419" s="65"/>
      <c r="BP419" s="65"/>
      <c r="BQ419" s="188"/>
      <c r="BR419" s="188"/>
      <c r="BS419" s="188"/>
      <c r="BT419" s="188"/>
      <c r="BV419" s="188"/>
    </row>
    <row r="420" spans="61:74" x14ac:dyDescent="0.45">
      <c r="BI420" s="188"/>
      <c r="BN420" s="65"/>
      <c r="BO420" s="65"/>
      <c r="BP420" s="65"/>
      <c r="BQ420" s="188"/>
      <c r="BR420" s="188"/>
      <c r="BS420" s="188"/>
      <c r="BT420" s="188"/>
      <c r="BV420" s="188"/>
    </row>
    <row r="421" spans="61:74" x14ac:dyDescent="0.45">
      <c r="BI421" s="188"/>
      <c r="BN421" s="65"/>
      <c r="BO421" s="65"/>
      <c r="BP421" s="65"/>
      <c r="BQ421" s="188"/>
      <c r="BR421" s="188"/>
      <c r="BS421" s="188"/>
      <c r="BT421" s="188"/>
      <c r="BV421" s="188"/>
    </row>
    <row r="422" spans="61:74" x14ac:dyDescent="0.45">
      <c r="BI422" s="188"/>
      <c r="BN422" s="65"/>
      <c r="BO422" s="65"/>
      <c r="BP422" s="65"/>
      <c r="BQ422" s="188"/>
      <c r="BR422" s="188"/>
      <c r="BS422" s="188"/>
      <c r="BT422" s="188"/>
      <c r="BV422" s="188"/>
    </row>
    <row r="423" spans="61:74" x14ac:dyDescent="0.45">
      <c r="BI423" s="188"/>
      <c r="BN423" s="65"/>
      <c r="BO423" s="65"/>
      <c r="BP423" s="65"/>
      <c r="BQ423" s="188"/>
      <c r="BR423" s="188"/>
      <c r="BS423" s="188"/>
      <c r="BT423" s="188"/>
      <c r="BV423" s="188"/>
    </row>
    <row r="424" spans="61:74" x14ac:dyDescent="0.45">
      <c r="BI424" s="188"/>
      <c r="BN424" s="65"/>
      <c r="BO424" s="65"/>
      <c r="BP424" s="65"/>
      <c r="BQ424" s="188"/>
      <c r="BR424" s="188"/>
      <c r="BS424" s="188"/>
      <c r="BT424" s="188"/>
      <c r="BV424" s="188"/>
    </row>
    <row r="425" spans="61:74" x14ac:dyDescent="0.45">
      <c r="BI425" s="188"/>
      <c r="BN425" s="65"/>
      <c r="BO425" s="65"/>
      <c r="BP425" s="65"/>
      <c r="BQ425" s="188"/>
      <c r="BR425" s="188"/>
      <c r="BS425" s="188"/>
      <c r="BT425" s="188"/>
      <c r="BV425" s="188"/>
    </row>
    <row r="426" spans="61:74" x14ac:dyDescent="0.45">
      <c r="BI426" s="188"/>
      <c r="BN426" s="65"/>
      <c r="BO426" s="65"/>
      <c r="BP426" s="65"/>
      <c r="BQ426" s="188"/>
      <c r="BR426" s="188"/>
      <c r="BS426" s="188"/>
      <c r="BT426" s="188"/>
      <c r="BV426" s="188"/>
    </row>
    <row r="427" spans="61:74" x14ac:dyDescent="0.45">
      <c r="BI427" s="188"/>
      <c r="BN427" s="65"/>
      <c r="BO427" s="65"/>
      <c r="BP427" s="65"/>
      <c r="BQ427" s="188"/>
      <c r="BR427" s="188"/>
      <c r="BS427" s="188"/>
      <c r="BT427" s="188"/>
      <c r="BV427" s="188"/>
    </row>
    <row r="428" spans="61:74" x14ac:dyDescent="0.45">
      <c r="BI428" s="188"/>
      <c r="BN428" s="65"/>
      <c r="BO428" s="65"/>
      <c r="BP428" s="65"/>
      <c r="BQ428" s="188"/>
      <c r="BR428" s="188"/>
      <c r="BS428" s="188"/>
      <c r="BT428" s="188"/>
      <c r="BV428" s="188"/>
    </row>
    <row r="429" spans="61:74" x14ac:dyDescent="0.45">
      <c r="BI429" s="188"/>
      <c r="BN429" s="65"/>
      <c r="BO429" s="65"/>
      <c r="BP429" s="65"/>
      <c r="BQ429" s="188"/>
      <c r="BR429" s="188"/>
      <c r="BS429" s="188"/>
      <c r="BT429" s="188"/>
      <c r="BV429" s="188"/>
    </row>
    <row r="430" spans="61:74" x14ac:dyDescent="0.45">
      <c r="BI430" s="188"/>
      <c r="BN430" s="65"/>
      <c r="BO430" s="65"/>
      <c r="BP430" s="65"/>
      <c r="BQ430" s="188"/>
      <c r="BR430" s="188"/>
      <c r="BS430" s="188"/>
      <c r="BT430" s="188"/>
      <c r="BV430" s="188"/>
    </row>
    <row r="431" spans="61:74" x14ac:dyDescent="0.45">
      <c r="BI431" s="188"/>
      <c r="BN431" s="65"/>
      <c r="BO431" s="65"/>
      <c r="BP431" s="65"/>
      <c r="BQ431" s="188"/>
      <c r="BR431" s="188"/>
      <c r="BS431" s="188"/>
      <c r="BT431" s="188"/>
      <c r="BV431" s="188"/>
    </row>
    <row r="432" spans="61:74" x14ac:dyDescent="0.45">
      <c r="BI432" s="188"/>
      <c r="BN432" s="65"/>
      <c r="BO432" s="65"/>
      <c r="BP432" s="65"/>
      <c r="BQ432" s="188"/>
      <c r="BR432" s="188"/>
      <c r="BS432" s="188"/>
      <c r="BT432" s="188"/>
      <c r="BV432" s="188"/>
    </row>
    <row r="433" spans="61:74" x14ac:dyDescent="0.45">
      <c r="BI433" s="188"/>
      <c r="BN433" s="65"/>
      <c r="BO433" s="65"/>
      <c r="BP433" s="65"/>
      <c r="BQ433" s="188"/>
      <c r="BR433" s="188"/>
      <c r="BS433" s="188"/>
      <c r="BT433" s="188"/>
      <c r="BV433" s="188"/>
    </row>
    <row r="434" spans="61:74" x14ac:dyDescent="0.45">
      <c r="BI434" s="188"/>
      <c r="BN434" s="65"/>
      <c r="BO434" s="65"/>
      <c r="BP434" s="65"/>
      <c r="BQ434" s="188"/>
      <c r="BR434" s="188"/>
      <c r="BS434" s="188"/>
      <c r="BT434" s="188"/>
      <c r="BV434" s="188"/>
    </row>
    <row r="435" spans="61:74" x14ac:dyDescent="0.45">
      <c r="BI435" s="188"/>
      <c r="BN435" s="65"/>
      <c r="BO435" s="65"/>
      <c r="BP435" s="65"/>
      <c r="BQ435" s="188"/>
      <c r="BR435" s="188"/>
      <c r="BS435" s="188"/>
      <c r="BT435" s="188"/>
      <c r="BV435" s="188"/>
    </row>
    <row r="436" spans="61:74" x14ac:dyDescent="0.45">
      <c r="BI436" s="188"/>
      <c r="BN436" s="65"/>
      <c r="BO436" s="65"/>
      <c r="BP436" s="65"/>
      <c r="BQ436" s="188"/>
      <c r="BR436" s="188"/>
      <c r="BS436" s="188"/>
      <c r="BT436" s="188"/>
      <c r="BV436" s="188"/>
    </row>
    <row r="437" spans="61:74" x14ac:dyDescent="0.45">
      <c r="BI437" s="188"/>
      <c r="BN437" s="65"/>
      <c r="BO437" s="65"/>
      <c r="BP437" s="65"/>
      <c r="BQ437" s="188"/>
      <c r="BR437" s="188"/>
      <c r="BS437" s="188"/>
      <c r="BT437" s="188"/>
      <c r="BV437" s="188"/>
    </row>
    <row r="438" spans="61:74" x14ac:dyDescent="0.45">
      <c r="BI438" s="188"/>
      <c r="BN438" s="65"/>
      <c r="BO438" s="65"/>
      <c r="BP438" s="65"/>
      <c r="BQ438" s="188"/>
      <c r="BR438" s="188"/>
      <c r="BS438" s="188"/>
      <c r="BT438" s="188"/>
      <c r="BV438" s="188"/>
    </row>
    <row r="439" spans="61:74" x14ac:dyDescent="0.45">
      <c r="BI439" s="188"/>
      <c r="BN439" s="65"/>
      <c r="BO439" s="65"/>
      <c r="BP439" s="65"/>
      <c r="BQ439" s="188"/>
      <c r="BR439" s="188"/>
      <c r="BS439" s="188"/>
      <c r="BT439" s="188"/>
      <c r="BV439" s="188"/>
    </row>
    <row r="440" spans="61:74" x14ac:dyDescent="0.45">
      <c r="BI440" s="188"/>
      <c r="BN440" s="65"/>
      <c r="BO440" s="65"/>
      <c r="BP440" s="65"/>
      <c r="BQ440" s="188"/>
      <c r="BR440" s="188"/>
      <c r="BS440" s="188"/>
      <c r="BT440" s="188"/>
      <c r="BV440" s="188"/>
    </row>
    <row r="441" spans="61:74" x14ac:dyDescent="0.45">
      <c r="BI441" s="188"/>
      <c r="BN441" s="65"/>
      <c r="BO441" s="65"/>
      <c r="BP441" s="65"/>
      <c r="BQ441" s="188"/>
      <c r="BR441" s="188"/>
      <c r="BS441" s="188"/>
      <c r="BT441" s="188"/>
      <c r="BV441" s="188"/>
    </row>
    <row r="442" spans="61:74" x14ac:dyDescent="0.45">
      <c r="BI442" s="188"/>
      <c r="BN442" s="65"/>
      <c r="BO442" s="65"/>
      <c r="BP442" s="65"/>
      <c r="BQ442" s="188"/>
      <c r="BR442" s="188"/>
      <c r="BS442" s="188"/>
      <c r="BT442" s="188"/>
      <c r="BV442" s="188"/>
    </row>
    <row r="443" spans="61:74" x14ac:dyDescent="0.45">
      <c r="BI443" s="188"/>
      <c r="BN443" s="65"/>
      <c r="BO443" s="65"/>
      <c r="BP443" s="65"/>
      <c r="BQ443" s="188"/>
      <c r="BR443" s="188"/>
      <c r="BS443" s="188"/>
      <c r="BT443" s="188"/>
      <c r="BV443" s="188"/>
    </row>
    <row r="444" spans="61:74" x14ac:dyDescent="0.45">
      <c r="BI444" s="188"/>
      <c r="BN444" s="65"/>
      <c r="BO444" s="65"/>
      <c r="BP444" s="65"/>
      <c r="BQ444" s="188"/>
      <c r="BR444" s="188"/>
      <c r="BS444" s="188"/>
      <c r="BT444" s="188"/>
      <c r="BV444" s="188"/>
    </row>
    <row r="445" spans="61:74" x14ac:dyDescent="0.45">
      <c r="BI445" s="188"/>
      <c r="BN445" s="65"/>
      <c r="BO445" s="65"/>
      <c r="BP445" s="65"/>
      <c r="BQ445" s="188"/>
      <c r="BR445" s="188"/>
      <c r="BS445" s="188"/>
      <c r="BT445" s="188"/>
      <c r="BV445" s="188"/>
    </row>
    <row r="446" spans="61:74" x14ac:dyDescent="0.45">
      <c r="BI446" s="188"/>
      <c r="BN446" s="65"/>
      <c r="BO446" s="65"/>
      <c r="BP446" s="65"/>
      <c r="BQ446" s="188"/>
      <c r="BR446" s="188"/>
      <c r="BS446" s="188"/>
      <c r="BT446" s="188"/>
      <c r="BV446" s="188"/>
    </row>
    <row r="447" spans="61:74" x14ac:dyDescent="0.45">
      <c r="BI447" s="188"/>
      <c r="BN447" s="65"/>
      <c r="BO447" s="65"/>
      <c r="BP447" s="65"/>
      <c r="BQ447" s="188"/>
      <c r="BR447" s="188"/>
      <c r="BS447" s="188"/>
      <c r="BT447" s="188"/>
      <c r="BV447" s="188"/>
    </row>
    <row r="448" spans="61:74" x14ac:dyDescent="0.45">
      <c r="BI448" s="188"/>
      <c r="BN448" s="65"/>
      <c r="BO448" s="65"/>
      <c r="BP448" s="65"/>
      <c r="BQ448" s="188"/>
      <c r="BR448" s="188"/>
      <c r="BS448" s="188"/>
      <c r="BT448" s="188"/>
      <c r="BV448" s="188"/>
    </row>
    <row r="449" spans="61:74" x14ac:dyDescent="0.45">
      <c r="BI449" s="188"/>
      <c r="BN449" s="65"/>
      <c r="BO449" s="65"/>
      <c r="BP449" s="65"/>
      <c r="BQ449" s="188"/>
      <c r="BR449" s="188"/>
      <c r="BS449" s="188"/>
      <c r="BT449" s="188"/>
      <c r="BV449" s="188"/>
    </row>
    <row r="450" spans="61:74" x14ac:dyDescent="0.45">
      <c r="BI450" s="188"/>
      <c r="BN450" s="65"/>
      <c r="BO450" s="65"/>
      <c r="BP450" s="65"/>
      <c r="BQ450" s="188"/>
      <c r="BR450" s="188"/>
      <c r="BS450" s="188"/>
      <c r="BT450" s="188"/>
      <c r="BV450" s="188"/>
    </row>
    <row r="451" spans="61:74" x14ac:dyDescent="0.45">
      <c r="BI451" s="188"/>
      <c r="BN451" s="65"/>
      <c r="BO451" s="65"/>
      <c r="BP451" s="65"/>
      <c r="BQ451" s="188"/>
      <c r="BR451" s="188"/>
      <c r="BS451" s="188"/>
      <c r="BT451" s="188"/>
      <c r="BV451" s="188"/>
    </row>
    <row r="452" spans="61:74" x14ac:dyDescent="0.45">
      <c r="BI452" s="188"/>
      <c r="BN452" s="65"/>
      <c r="BO452" s="65"/>
      <c r="BP452" s="65"/>
      <c r="BQ452" s="188"/>
      <c r="BR452" s="188"/>
      <c r="BS452" s="188"/>
      <c r="BT452" s="188"/>
      <c r="BV452" s="188"/>
    </row>
    <row r="453" spans="61:74" x14ac:dyDescent="0.45">
      <c r="BI453" s="188"/>
      <c r="BN453" s="65"/>
      <c r="BO453" s="65"/>
      <c r="BP453" s="65"/>
      <c r="BQ453" s="188"/>
      <c r="BR453" s="188"/>
      <c r="BS453" s="188"/>
      <c r="BT453" s="188"/>
      <c r="BV453" s="188"/>
    </row>
    <row r="454" spans="61:74" x14ac:dyDescent="0.45">
      <c r="BI454" s="188"/>
      <c r="BN454" s="65"/>
      <c r="BO454" s="65"/>
      <c r="BP454" s="65"/>
      <c r="BQ454" s="188"/>
      <c r="BR454" s="188"/>
      <c r="BS454" s="188"/>
      <c r="BT454" s="188"/>
      <c r="BV454" s="188"/>
    </row>
    <row r="455" spans="61:74" x14ac:dyDescent="0.45">
      <c r="BI455" s="188"/>
      <c r="BN455" s="65"/>
      <c r="BO455" s="65"/>
      <c r="BP455" s="65"/>
      <c r="BQ455" s="188"/>
      <c r="BR455" s="188"/>
      <c r="BS455" s="188"/>
      <c r="BT455" s="188"/>
      <c r="BV455" s="188"/>
    </row>
    <row r="456" spans="61:74" x14ac:dyDescent="0.45">
      <c r="BI456" s="188"/>
      <c r="BN456" s="65"/>
      <c r="BO456" s="65"/>
      <c r="BP456" s="65"/>
      <c r="BQ456" s="188"/>
      <c r="BR456" s="188"/>
      <c r="BS456" s="188"/>
      <c r="BT456" s="188"/>
      <c r="BV456" s="188"/>
    </row>
    <row r="457" spans="61:74" x14ac:dyDescent="0.45">
      <c r="BI457" s="188"/>
      <c r="BN457" s="65"/>
      <c r="BO457" s="65"/>
      <c r="BP457" s="65"/>
      <c r="BQ457" s="188"/>
      <c r="BR457" s="188"/>
      <c r="BS457" s="188"/>
      <c r="BT457" s="188"/>
      <c r="BV457" s="188"/>
    </row>
    <row r="458" spans="61:74" x14ac:dyDescent="0.45">
      <c r="BI458" s="188"/>
      <c r="BN458" s="65"/>
      <c r="BO458" s="65"/>
      <c r="BP458" s="65"/>
      <c r="BQ458" s="188"/>
      <c r="BR458" s="188"/>
      <c r="BS458" s="188"/>
      <c r="BT458" s="188"/>
      <c r="BV458" s="188"/>
    </row>
    <row r="459" spans="61:74" x14ac:dyDescent="0.45">
      <c r="BI459" s="188"/>
      <c r="BN459" s="65"/>
      <c r="BO459" s="65"/>
      <c r="BP459" s="65"/>
      <c r="BQ459" s="188"/>
      <c r="BR459" s="188"/>
      <c r="BS459" s="188"/>
      <c r="BT459" s="188"/>
      <c r="BV459" s="188"/>
    </row>
    <row r="460" spans="61:74" x14ac:dyDescent="0.45">
      <c r="BI460" s="188"/>
      <c r="BN460" s="65"/>
      <c r="BO460" s="65"/>
      <c r="BP460" s="65"/>
      <c r="BQ460" s="188"/>
      <c r="BR460" s="188"/>
      <c r="BS460" s="188"/>
      <c r="BT460" s="188"/>
      <c r="BV460" s="188"/>
    </row>
    <row r="461" spans="61:74" x14ac:dyDescent="0.45">
      <c r="BI461" s="188"/>
      <c r="BN461" s="65"/>
      <c r="BO461" s="65"/>
      <c r="BP461" s="65"/>
      <c r="BQ461" s="188"/>
      <c r="BR461" s="188"/>
      <c r="BS461" s="188"/>
      <c r="BT461" s="188"/>
      <c r="BV461" s="188"/>
    </row>
    <row r="462" spans="61:74" x14ac:dyDescent="0.45">
      <c r="BI462" s="188"/>
      <c r="BN462" s="65"/>
      <c r="BO462" s="65"/>
      <c r="BP462" s="65"/>
      <c r="BQ462" s="188"/>
      <c r="BR462" s="188"/>
      <c r="BS462" s="188"/>
      <c r="BT462" s="188"/>
      <c r="BV462" s="188"/>
    </row>
    <row r="463" spans="61:74" x14ac:dyDescent="0.45">
      <c r="BI463" s="188"/>
      <c r="BN463" s="65"/>
      <c r="BO463" s="65"/>
      <c r="BP463" s="65"/>
      <c r="BQ463" s="188"/>
      <c r="BR463" s="188"/>
      <c r="BS463" s="188"/>
      <c r="BT463" s="188"/>
      <c r="BV463" s="188"/>
    </row>
    <row r="464" spans="61:74" x14ac:dyDescent="0.45">
      <c r="BI464" s="188"/>
      <c r="BN464" s="65"/>
      <c r="BO464" s="65"/>
      <c r="BP464" s="65"/>
      <c r="BQ464" s="188"/>
      <c r="BR464" s="188"/>
      <c r="BS464" s="188"/>
      <c r="BT464" s="188"/>
      <c r="BV464" s="188"/>
    </row>
    <row r="465" spans="61:74" x14ac:dyDescent="0.45">
      <c r="BI465" s="188"/>
      <c r="BN465" s="65"/>
      <c r="BO465" s="65"/>
      <c r="BP465" s="65"/>
      <c r="BQ465" s="188"/>
      <c r="BR465" s="188"/>
      <c r="BS465" s="188"/>
      <c r="BT465" s="188"/>
      <c r="BV465" s="188"/>
    </row>
    <row r="466" spans="61:74" x14ac:dyDescent="0.45">
      <c r="BI466" s="188"/>
      <c r="BN466" s="65"/>
      <c r="BO466" s="65"/>
      <c r="BP466" s="65"/>
      <c r="BQ466" s="188"/>
      <c r="BR466" s="188"/>
      <c r="BS466" s="188"/>
      <c r="BT466" s="188"/>
      <c r="BV466" s="188"/>
    </row>
    <row r="467" spans="61:74" x14ac:dyDescent="0.45">
      <c r="BI467" s="188"/>
      <c r="BN467" s="65"/>
      <c r="BO467" s="65"/>
      <c r="BP467" s="65"/>
      <c r="BQ467" s="188"/>
      <c r="BR467" s="188"/>
      <c r="BS467" s="188"/>
      <c r="BT467" s="188"/>
      <c r="BV467" s="188"/>
    </row>
    <row r="468" spans="61:74" x14ac:dyDescent="0.45">
      <c r="BI468" s="188"/>
      <c r="BN468" s="65"/>
      <c r="BO468" s="65"/>
      <c r="BP468" s="65"/>
      <c r="BQ468" s="188"/>
      <c r="BR468" s="188"/>
      <c r="BS468" s="188"/>
      <c r="BT468" s="188"/>
      <c r="BV468" s="188"/>
    </row>
    <row r="469" spans="61:74" x14ac:dyDescent="0.45">
      <c r="BI469" s="188"/>
      <c r="BN469" s="65"/>
      <c r="BO469" s="65"/>
      <c r="BP469" s="65"/>
      <c r="BQ469" s="188"/>
      <c r="BR469" s="188"/>
      <c r="BS469" s="188"/>
      <c r="BT469" s="188"/>
      <c r="BV469" s="188"/>
    </row>
    <row r="470" spans="61:74" x14ac:dyDescent="0.45">
      <c r="BI470" s="188"/>
      <c r="BN470" s="65"/>
      <c r="BO470" s="65"/>
      <c r="BP470" s="65"/>
      <c r="BQ470" s="188"/>
      <c r="BR470" s="188"/>
      <c r="BS470" s="188"/>
      <c r="BT470" s="188"/>
      <c r="BV470" s="188"/>
    </row>
    <row r="471" spans="61:74" x14ac:dyDescent="0.45">
      <c r="BI471" s="188"/>
      <c r="BN471" s="65"/>
      <c r="BO471" s="65"/>
      <c r="BP471" s="65"/>
      <c r="BQ471" s="188"/>
      <c r="BR471" s="188"/>
      <c r="BS471" s="188"/>
      <c r="BT471" s="188"/>
      <c r="BV471" s="188"/>
    </row>
    <row r="472" spans="61:74" x14ac:dyDescent="0.45">
      <c r="BI472" s="188"/>
      <c r="BN472" s="65"/>
      <c r="BO472" s="65"/>
      <c r="BP472" s="65"/>
      <c r="BQ472" s="188"/>
      <c r="BR472" s="188"/>
      <c r="BS472" s="188"/>
      <c r="BT472" s="188"/>
      <c r="BV472" s="188"/>
    </row>
    <row r="473" spans="61:74" x14ac:dyDescent="0.45">
      <c r="BI473" s="188"/>
      <c r="BN473" s="65"/>
      <c r="BO473" s="65"/>
      <c r="BP473" s="65"/>
      <c r="BQ473" s="188"/>
      <c r="BR473" s="188"/>
      <c r="BS473" s="188"/>
      <c r="BT473" s="188"/>
      <c r="BV473" s="188"/>
    </row>
    <row r="474" spans="61:74" x14ac:dyDescent="0.45">
      <c r="BI474" s="188"/>
      <c r="BN474" s="65"/>
      <c r="BO474" s="65"/>
      <c r="BP474" s="65"/>
      <c r="BQ474" s="188"/>
      <c r="BR474" s="188"/>
      <c r="BS474" s="188"/>
      <c r="BT474" s="188"/>
      <c r="BV474" s="188"/>
    </row>
    <row r="475" spans="61:74" x14ac:dyDescent="0.45">
      <c r="BI475" s="188"/>
      <c r="BN475" s="65"/>
      <c r="BO475" s="65"/>
      <c r="BP475" s="65"/>
      <c r="BQ475" s="188"/>
      <c r="BR475" s="188"/>
      <c r="BS475" s="188"/>
      <c r="BT475" s="188"/>
      <c r="BV475" s="188"/>
    </row>
    <row r="476" spans="61:74" x14ac:dyDescent="0.45">
      <c r="BI476" s="188"/>
      <c r="BN476" s="65"/>
      <c r="BO476" s="65"/>
      <c r="BP476" s="65"/>
      <c r="BQ476" s="188"/>
      <c r="BR476" s="188"/>
      <c r="BS476" s="188"/>
      <c r="BT476" s="188"/>
      <c r="BV476" s="188"/>
    </row>
    <row r="477" spans="61:74" x14ac:dyDescent="0.45">
      <c r="BI477" s="188"/>
      <c r="BN477" s="65"/>
      <c r="BO477" s="65"/>
      <c r="BP477" s="65"/>
      <c r="BQ477" s="188"/>
      <c r="BR477" s="188"/>
      <c r="BS477" s="188"/>
      <c r="BT477" s="188"/>
      <c r="BV477" s="188"/>
    </row>
    <row r="478" spans="61:74" x14ac:dyDescent="0.45">
      <c r="BI478" s="188"/>
      <c r="BN478" s="65"/>
      <c r="BO478" s="65"/>
      <c r="BP478" s="65"/>
      <c r="BQ478" s="188"/>
      <c r="BR478" s="188"/>
      <c r="BS478" s="188"/>
      <c r="BT478" s="188"/>
      <c r="BV478" s="188"/>
    </row>
    <row r="479" spans="61:74" x14ac:dyDescent="0.45">
      <c r="BI479" s="188"/>
      <c r="BN479" s="65"/>
      <c r="BO479" s="65"/>
      <c r="BP479" s="65"/>
      <c r="BQ479" s="188"/>
      <c r="BR479" s="188"/>
      <c r="BS479" s="188"/>
      <c r="BT479" s="188"/>
      <c r="BV479" s="188"/>
    </row>
    <row r="480" spans="61:74" x14ac:dyDescent="0.45">
      <c r="BI480" s="188"/>
      <c r="BN480" s="65"/>
      <c r="BO480" s="65"/>
      <c r="BP480" s="65"/>
      <c r="BQ480" s="188"/>
      <c r="BR480" s="188"/>
      <c r="BS480" s="188"/>
      <c r="BT480" s="188"/>
      <c r="BV480" s="188"/>
    </row>
    <row r="481" spans="61:74" x14ac:dyDescent="0.45">
      <c r="BI481" s="188"/>
      <c r="BN481" s="65"/>
      <c r="BO481" s="65"/>
      <c r="BP481" s="65"/>
      <c r="BQ481" s="188"/>
      <c r="BR481" s="188"/>
      <c r="BS481" s="188"/>
      <c r="BT481" s="188"/>
      <c r="BV481" s="188"/>
    </row>
    <row r="482" spans="61:74" x14ac:dyDescent="0.45">
      <c r="BI482" s="188"/>
      <c r="BN482" s="65"/>
      <c r="BO482" s="65"/>
      <c r="BP482" s="65"/>
      <c r="BQ482" s="188"/>
      <c r="BR482" s="188"/>
      <c r="BS482" s="188"/>
      <c r="BT482" s="188"/>
      <c r="BV482" s="188"/>
    </row>
    <row r="483" spans="61:74" x14ac:dyDescent="0.45">
      <c r="BI483" s="188"/>
      <c r="BN483" s="65"/>
      <c r="BO483" s="65"/>
      <c r="BP483" s="65"/>
      <c r="BQ483" s="188"/>
      <c r="BR483" s="188"/>
      <c r="BS483" s="188"/>
      <c r="BT483" s="188"/>
      <c r="BV483" s="188"/>
    </row>
    <row r="484" spans="61:74" x14ac:dyDescent="0.45">
      <c r="BI484" s="188"/>
      <c r="BN484" s="65"/>
      <c r="BO484" s="65"/>
      <c r="BP484" s="65"/>
      <c r="BQ484" s="188"/>
      <c r="BR484" s="188"/>
      <c r="BS484" s="188"/>
      <c r="BT484" s="188"/>
      <c r="BV484" s="188"/>
    </row>
    <row r="485" spans="61:74" x14ac:dyDescent="0.45">
      <c r="BI485" s="188"/>
      <c r="BN485" s="65"/>
      <c r="BO485" s="65"/>
      <c r="BP485" s="65"/>
      <c r="BQ485" s="188"/>
      <c r="BR485" s="188"/>
      <c r="BS485" s="188"/>
      <c r="BT485" s="188"/>
      <c r="BV485" s="188"/>
    </row>
    <row r="486" spans="61:74" x14ac:dyDescent="0.45">
      <c r="BI486" s="188"/>
      <c r="BN486" s="65"/>
      <c r="BO486" s="65"/>
      <c r="BP486" s="65"/>
      <c r="BQ486" s="188"/>
      <c r="BR486" s="188"/>
      <c r="BS486" s="188"/>
      <c r="BT486" s="188"/>
      <c r="BV486" s="188"/>
    </row>
    <row r="487" spans="61:74" x14ac:dyDescent="0.45">
      <c r="BI487" s="188"/>
      <c r="BN487" s="65"/>
      <c r="BO487" s="65"/>
      <c r="BP487" s="65"/>
      <c r="BQ487" s="188"/>
      <c r="BR487" s="188"/>
      <c r="BS487" s="188"/>
      <c r="BT487" s="188"/>
      <c r="BV487" s="188"/>
    </row>
    <row r="488" spans="61:74" x14ac:dyDescent="0.45">
      <c r="BI488" s="188"/>
      <c r="BN488" s="65"/>
      <c r="BO488" s="65"/>
      <c r="BP488" s="65"/>
      <c r="BQ488" s="188"/>
      <c r="BR488" s="188"/>
      <c r="BS488" s="188"/>
      <c r="BT488" s="188"/>
      <c r="BV488" s="188"/>
    </row>
    <row r="489" spans="61:74" x14ac:dyDescent="0.45">
      <c r="BI489" s="188"/>
      <c r="BN489" s="65"/>
      <c r="BO489" s="65"/>
      <c r="BP489" s="65"/>
      <c r="BQ489" s="188"/>
      <c r="BR489" s="188"/>
      <c r="BS489" s="188"/>
      <c r="BT489" s="188"/>
      <c r="BV489" s="188"/>
    </row>
    <row r="490" spans="61:74" x14ac:dyDescent="0.45">
      <c r="BI490" s="188"/>
      <c r="BN490" s="65"/>
      <c r="BO490" s="65"/>
      <c r="BP490" s="65"/>
      <c r="BQ490" s="188"/>
      <c r="BR490" s="188"/>
      <c r="BS490" s="188"/>
      <c r="BT490" s="188"/>
      <c r="BV490" s="188"/>
    </row>
    <row r="491" spans="61:74" x14ac:dyDescent="0.45">
      <c r="BI491" s="188"/>
      <c r="BN491" s="65"/>
      <c r="BO491" s="65"/>
      <c r="BP491" s="65"/>
      <c r="BQ491" s="188"/>
      <c r="BR491" s="188"/>
      <c r="BS491" s="188"/>
      <c r="BT491" s="188"/>
      <c r="BV491" s="188"/>
    </row>
    <row r="492" spans="61:74" x14ac:dyDescent="0.45">
      <c r="BI492" s="188"/>
      <c r="BN492" s="65"/>
      <c r="BO492" s="65"/>
      <c r="BP492" s="65"/>
      <c r="BQ492" s="188"/>
      <c r="BR492" s="188"/>
      <c r="BS492" s="188"/>
      <c r="BT492" s="188"/>
      <c r="BV492" s="188"/>
    </row>
    <row r="493" spans="61:74" x14ac:dyDescent="0.45">
      <c r="BI493" s="188"/>
      <c r="BN493" s="65"/>
      <c r="BO493" s="65"/>
      <c r="BP493" s="65"/>
      <c r="BQ493" s="188"/>
      <c r="BR493" s="188"/>
      <c r="BS493" s="188"/>
      <c r="BT493" s="188"/>
      <c r="BV493" s="188"/>
    </row>
    <row r="494" spans="61:74" x14ac:dyDescent="0.45">
      <c r="BI494" s="188"/>
      <c r="BN494" s="65"/>
      <c r="BO494" s="65"/>
      <c r="BP494" s="65"/>
      <c r="BQ494" s="188"/>
      <c r="BR494" s="188"/>
      <c r="BS494" s="188"/>
      <c r="BT494" s="188"/>
      <c r="BV494" s="188"/>
    </row>
    <row r="495" spans="61:74" x14ac:dyDescent="0.45">
      <c r="BI495" s="188"/>
      <c r="BN495" s="65"/>
      <c r="BO495" s="65"/>
      <c r="BP495" s="65"/>
      <c r="BQ495" s="188"/>
      <c r="BR495" s="188"/>
      <c r="BS495" s="188"/>
      <c r="BT495" s="188"/>
      <c r="BV495" s="188"/>
    </row>
    <row r="496" spans="61:74" x14ac:dyDescent="0.45">
      <c r="BI496" s="188"/>
      <c r="BN496" s="65"/>
      <c r="BO496" s="65"/>
      <c r="BP496" s="65"/>
      <c r="BQ496" s="188"/>
      <c r="BR496" s="188"/>
      <c r="BS496" s="188"/>
      <c r="BT496" s="188"/>
      <c r="BV496" s="188"/>
    </row>
    <row r="497" spans="61:74" x14ac:dyDescent="0.45">
      <c r="BI497" s="188"/>
      <c r="BN497" s="65"/>
      <c r="BO497" s="65"/>
      <c r="BP497" s="65"/>
      <c r="BQ497" s="188"/>
      <c r="BR497" s="188"/>
      <c r="BS497" s="188"/>
      <c r="BT497" s="188"/>
      <c r="BV497" s="188"/>
    </row>
    <row r="498" spans="61:74" x14ac:dyDescent="0.45">
      <c r="BI498" s="188"/>
      <c r="BN498" s="65"/>
      <c r="BO498" s="65"/>
      <c r="BP498" s="65"/>
      <c r="BQ498" s="188"/>
      <c r="BR498" s="188"/>
      <c r="BS498" s="188"/>
      <c r="BT498" s="188"/>
      <c r="BV498" s="188"/>
    </row>
    <row r="499" spans="61:74" x14ac:dyDescent="0.45">
      <c r="BI499" s="188"/>
      <c r="BN499" s="65"/>
      <c r="BO499" s="65"/>
      <c r="BP499" s="65"/>
      <c r="BQ499" s="188"/>
      <c r="BR499" s="188"/>
      <c r="BS499" s="188"/>
      <c r="BT499" s="188"/>
      <c r="BV499" s="188"/>
    </row>
    <row r="500" spans="61:74" x14ac:dyDescent="0.45">
      <c r="BI500" s="188"/>
      <c r="BN500" s="65"/>
      <c r="BO500" s="65"/>
      <c r="BP500" s="65"/>
      <c r="BQ500" s="188"/>
      <c r="BR500" s="188"/>
      <c r="BS500" s="188"/>
      <c r="BT500" s="188"/>
      <c r="BV500" s="188"/>
    </row>
    <row r="501" spans="61:74" x14ac:dyDescent="0.45">
      <c r="BI501" s="188"/>
      <c r="BN501" s="65"/>
      <c r="BO501" s="65"/>
      <c r="BP501" s="65"/>
      <c r="BQ501" s="188"/>
      <c r="BR501" s="188"/>
      <c r="BS501" s="188"/>
      <c r="BT501" s="188"/>
      <c r="BV501" s="188"/>
    </row>
    <row r="502" spans="61:74" x14ac:dyDescent="0.45">
      <c r="BI502" s="188"/>
      <c r="BN502" s="65"/>
      <c r="BO502" s="65"/>
      <c r="BP502" s="65"/>
      <c r="BQ502" s="188"/>
      <c r="BR502" s="188"/>
      <c r="BS502" s="188"/>
      <c r="BT502" s="188"/>
      <c r="BV502" s="188"/>
    </row>
    <row r="503" spans="61:74" x14ac:dyDescent="0.45">
      <c r="BI503" s="188"/>
      <c r="BN503" s="65"/>
      <c r="BO503" s="65"/>
      <c r="BP503" s="65"/>
      <c r="BQ503" s="188"/>
      <c r="BR503" s="188"/>
      <c r="BS503" s="188"/>
      <c r="BT503" s="188"/>
      <c r="BV503" s="188"/>
    </row>
    <row r="504" spans="61:74" x14ac:dyDescent="0.45">
      <c r="BI504" s="188"/>
      <c r="BN504" s="65"/>
      <c r="BO504" s="65"/>
      <c r="BP504" s="65"/>
      <c r="BQ504" s="188"/>
      <c r="BR504" s="188"/>
      <c r="BS504" s="188"/>
      <c r="BT504" s="188"/>
      <c r="BV504" s="188"/>
    </row>
    <row r="505" spans="61:74" x14ac:dyDescent="0.45">
      <c r="BI505" s="188"/>
      <c r="BN505" s="65"/>
      <c r="BO505" s="65"/>
      <c r="BP505" s="65"/>
      <c r="BQ505" s="188"/>
      <c r="BR505" s="188"/>
      <c r="BS505" s="188"/>
      <c r="BT505" s="188"/>
      <c r="BV505" s="188"/>
    </row>
    <row r="506" spans="61:74" x14ac:dyDescent="0.45">
      <c r="BI506" s="188"/>
      <c r="BN506" s="65"/>
      <c r="BO506" s="65"/>
      <c r="BP506" s="65"/>
      <c r="BQ506" s="188"/>
      <c r="BR506" s="188"/>
      <c r="BS506" s="188"/>
      <c r="BT506" s="188"/>
      <c r="BV506" s="188"/>
    </row>
    <row r="507" spans="61:74" x14ac:dyDescent="0.45">
      <c r="BI507" s="188"/>
      <c r="BN507" s="65"/>
      <c r="BO507" s="65"/>
      <c r="BP507" s="65"/>
      <c r="BQ507" s="188"/>
      <c r="BR507" s="188"/>
      <c r="BS507" s="188"/>
      <c r="BT507" s="188"/>
      <c r="BV507" s="188"/>
    </row>
    <row r="508" spans="61:74" x14ac:dyDescent="0.45">
      <c r="BI508" s="188"/>
      <c r="BN508" s="65"/>
      <c r="BO508" s="65"/>
      <c r="BP508" s="65"/>
      <c r="BQ508" s="188"/>
      <c r="BR508" s="188"/>
      <c r="BS508" s="188"/>
      <c r="BT508" s="188"/>
      <c r="BV508" s="188"/>
    </row>
    <row r="509" spans="61:74" x14ac:dyDescent="0.45">
      <c r="BI509" s="188"/>
      <c r="BN509" s="65"/>
      <c r="BO509" s="65"/>
      <c r="BP509" s="65"/>
      <c r="BQ509" s="188"/>
      <c r="BR509" s="188"/>
      <c r="BS509" s="188"/>
      <c r="BT509" s="188"/>
      <c r="BV509" s="188"/>
    </row>
    <row r="510" spans="61:74" x14ac:dyDescent="0.45">
      <c r="BI510" s="188"/>
      <c r="BN510" s="65"/>
      <c r="BO510" s="65"/>
      <c r="BP510" s="65"/>
      <c r="BQ510" s="188"/>
      <c r="BR510" s="188"/>
      <c r="BS510" s="188"/>
      <c r="BT510" s="188"/>
      <c r="BV510" s="188"/>
    </row>
    <row r="511" spans="61:74" x14ac:dyDescent="0.45">
      <c r="BI511" s="188"/>
      <c r="BN511" s="65"/>
      <c r="BO511" s="65"/>
      <c r="BP511" s="65"/>
      <c r="BQ511" s="188"/>
      <c r="BR511" s="188"/>
      <c r="BS511" s="188"/>
      <c r="BT511" s="188"/>
      <c r="BV511" s="188"/>
    </row>
    <row r="512" spans="61:74" x14ac:dyDescent="0.45">
      <c r="BI512" s="188"/>
      <c r="BN512" s="65"/>
      <c r="BO512" s="65"/>
      <c r="BP512" s="65"/>
      <c r="BQ512" s="188"/>
      <c r="BR512" s="188"/>
      <c r="BS512" s="188"/>
      <c r="BT512" s="188"/>
      <c r="BV512" s="188"/>
    </row>
    <row r="513" spans="61:74" x14ac:dyDescent="0.45">
      <c r="BI513" s="188"/>
      <c r="BN513" s="65"/>
      <c r="BO513" s="65"/>
      <c r="BP513" s="65"/>
      <c r="BQ513" s="188"/>
      <c r="BR513" s="188"/>
      <c r="BS513" s="188"/>
      <c r="BT513" s="188"/>
      <c r="BV513" s="188"/>
    </row>
    <row r="514" spans="61:74" x14ac:dyDescent="0.45">
      <c r="BI514" s="188"/>
      <c r="BN514" s="65"/>
      <c r="BO514" s="65"/>
      <c r="BP514" s="65"/>
      <c r="BQ514" s="188"/>
      <c r="BR514" s="188"/>
      <c r="BS514" s="188"/>
      <c r="BT514" s="188"/>
      <c r="BV514" s="188"/>
    </row>
    <row r="515" spans="61:74" x14ac:dyDescent="0.45">
      <c r="BI515" s="188"/>
      <c r="BN515" s="65"/>
      <c r="BO515" s="65"/>
      <c r="BP515" s="65"/>
      <c r="BQ515" s="188"/>
      <c r="BR515" s="188"/>
      <c r="BS515" s="188"/>
      <c r="BT515" s="188"/>
      <c r="BV515" s="188"/>
    </row>
    <row r="516" spans="61:74" x14ac:dyDescent="0.45">
      <c r="BI516" s="188"/>
      <c r="BN516" s="65"/>
      <c r="BO516" s="65"/>
      <c r="BP516" s="65"/>
      <c r="BQ516" s="188"/>
      <c r="BR516" s="188"/>
      <c r="BS516" s="188"/>
      <c r="BT516" s="188"/>
      <c r="BV516" s="188"/>
    </row>
    <row r="517" spans="61:74" x14ac:dyDescent="0.45">
      <c r="BI517" s="188"/>
      <c r="BN517" s="65"/>
      <c r="BO517" s="65"/>
      <c r="BP517" s="65"/>
      <c r="BQ517" s="188"/>
      <c r="BR517" s="188"/>
      <c r="BS517" s="188"/>
      <c r="BT517" s="188"/>
      <c r="BV517" s="188"/>
    </row>
    <row r="518" spans="61:74" x14ac:dyDescent="0.45">
      <c r="BI518" s="188"/>
      <c r="BN518" s="65"/>
      <c r="BO518" s="65"/>
      <c r="BP518" s="65"/>
      <c r="BQ518" s="188"/>
      <c r="BR518" s="188"/>
      <c r="BS518" s="188"/>
      <c r="BT518" s="188"/>
      <c r="BV518" s="188"/>
    </row>
    <row r="519" spans="61:74" x14ac:dyDescent="0.45">
      <c r="BI519" s="188"/>
      <c r="BN519" s="65"/>
      <c r="BO519" s="65"/>
      <c r="BP519" s="65"/>
      <c r="BQ519" s="188"/>
      <c r="BR519" s="188"/>
      <c r="BS519" s="188"/>
      <c r="BT519" s="188"/>
      <c r="BV519" s="188"/>
    </row>
    <row r="520" spans="61:74" x14ac:dyDescent="0.45">
      <c r="BI520" s="188"/>
      <c r="BN520" s="65"/>
      <c r="BO520" s="65"/>
      <c r="BP520" s="65"/>
      <c r="BQ520" s="188"/>
      <c r="BR520" s="188"/>
      <c r="BS520" s="188"/>
      <c r="BT520" s="188"/>
      <c r="BV520" s="188"/>
    </row>
    <row r="521" spans="61:74" x14ac:dyDescent="0.45">
      <c r="BI521" s="188"/>
      <c r="BN521" s="65"/>
      <c r="BO521" s="65"/>
      <c r="BP521" s="65"/>
      <c r="BQ521" s="188"/>
      <c r="BR521" s="188"/>
      <c r="BS521" s="188"/>
      <c r="BT521" s="188"/>
      <c r="BV521" s="188"/>
    </row>
    <row r="522" spans="61:74" x14ac:dyDescent="0.45">
      <c r="BI522" s="188"/>
      <c r="BN522" s="65"/>
      <c r="BO522" s="65"/>
      <c r="BP522" s="65"/>
      <c r="BQ522" s="188"/>
      <c r="BR522" s="188"/>
      <c r="BS522" s="188"/>
      <c r="BT522" s="188"/>
      <c r="BV522" s="188"/>
    </row>
    <row r="523" spans="61:74" x14ac:dyDescent="0.45">
      <c r="BI523" s="188"/>
      <c r="BN523" s="65"/>
      <c r="BO523" s="65"/>
      <c r="BP523" s="65"/>
      <c r="BQ523" s="188"/>
      <c r="BR523" s="188"/>
      <c r="BS523" s="188"/>
      <c r="BT523" s="188"/>
      <c r="BV523" s="188"/>
    </row>
    <row r="524" spans="61:74" x14ac:dyDescent="0.45">
      <c r="BI524" s="188"/>
      <c r="BN524" s="65"/>
      <c r="BO524" s="65"/>
      <c r="BP524" s="65"/>
      <c r="BQ524" s="188"/>
      <c r="BR524" s="188"/>
      <c r="BS524" s="188"/>
      <c r="BT524" s="188"/>
      <c r="BV524" s="188"/>
    </row>
    <row r="525" spans="61:74" x14ac:dyDescent="0.45">
      <c r="BI525" s="188"/>
      <c r="BN525" s="65"/>
      <c r="BO525" s="65"/>
      <c r="BP525" s="65"/>
      <c r="BQ525" s="188"/>
      <c r="BR525" s="188"/>
      <c r="BS525" s="188"/>
      <c r="BT525" s="188"/>
      <c r="BV525" s="188"/>
    </row>
    <row r="526" spans="61:74" x14ac:dyDescent="0.45">
      <c r="BI526" s="188"/>
      <c r="BN526" s="65"/>
      <c r="BO526" s="65"/>
      <c r="BP526" s="65"/>
      <c r="BQ526" s="188"/>
      <c r="BR526" s="188"/>
      <c r="BS526" s="188"/>
      <c r="BT526" s="188"/>
      <c r="BV526" s="188"/>
    </row>
    <row r="527" spans="61:74" x14ac:dyDescent="0.45">
      <c r="BI527" s="188"/>
      <c r="BN527" s="65"/>
      <c r="BO527" s="65"/>
      <c r="BP527" s="65"/>
      <c r="BQ527" s="188"/>
      <c r="BR527" s="188"/>
      <c r="BS527" s="188"/>
      <c r="BT527" s="188"/>
      <c r="BV527" s="188"/>
    </row>
    <row r="528" spans="61:74" x14ac:dyDescent="0.45">
      <c r="BI528" s="188"/>
      <c r="BN528" s="65"/>
      <c r="BO528" s="65"/>
      <c r="BP528" s="65"/>
      <c r="BQ528" s="188"/>
      <c r="BR528" s="188"/>
      <c r="BS528" s="188"/>
      <c r="BT528" s="188"/>
      <c r="BV528" s="188"/>
    </row>
    <row r="529" spans="56:74" x14ac:dyDescent="0.45">
      <c r="BI529" s="188"/>
      <c r="BN529" s="65"/>
      <c r="BO529" s="65"/>
      <c r="BP529" s="65"/>
      <c r="BQ529" s="188"/>
      <c r="BR529" s="188"/>
      <c r="BS529" s="188"/>
      <c r="BT529" s="188"/>
      <c r="BV529" s="188"/>
    </row>
    <row r="530" spans="56:74" x14ac:dyDescent="0.45">
      <c r="BI530" s="188"/>
      <c r="BN530" s="65"/>
      <c r="BO530" s="65"/>
      <c r="BP530" s="65"/>
      <c r="BQ530" s="188"/>
      <c r="BR530" s="188"/>
      <c r="BS530" s="188"/>
      <c r="BT530" s="188"/>
      <c r="BV530" s="188"/>
    </row>
    <row r="531" spans="56:74" x14ac:dyDescent="0.45">
      <c r="BI531" s="188"/>
      <c r="BN531" s="65"/>
      <c r="BO531" s="65"/>
      <c r="BP531" s="65"/>
      <c r="BQ531" s="188"/>
      <c r="BR531" s="188"/>
      <c r="BS531" s="188"/>
      <c r="BT531" s="188"/>
      <c r="BV531" s="188"/>
    </row>
    <row r="532" spans="56:74" x14ac:dyDescent="0.45">
      <c r="BI532" s="188"/>
      <c r="BN532" s="65"/>
      <c r="BO532" s="65"/>
      <c r="BP532" s="65"/>
      <c r="BQ532" s="188"/>
      <c r="BR532" s="188"/>
      <c r="BS532" s="188"/>
      <c r="BT532" s="188"/>
      <c r="BV532" s="188"/>
    </row>
    <row r="533" spans="56:74" x14ac:dyDescent="0.45">
      <c r="BI533" s="188"/>
      <c r="BN533" s="65"/>
      <c r="BO533" s="65"/>
      <c r="BP533" s="65"/>
      <c r="BQ533" s="188"/>
      <c r="BR533" s="188"/>
      <c r="BS533" s="188"/>
      <c r="BT533" s="188"/>
      <c r="BV533" s="188"/>
    </row>
    <row r="534" spans="56:74" x14ac:dyDescent="0.45">
      <c r="BI534" s="188"/>
      <c r="BN534" s="65"/>
      <c r="BO534" s="65"/>
      <c r="BP534" s="65"/>
      <c r="BQ534" s="188"/>
      <c r="BR534" s="188"/>
      <c r="BS534" s="188"/>
      <c r="BT534" s="188"/>
      <c r="BV534" s="188"/>
    </row>
    <row r="535" spans="56:74" x14ac:dyDescent="0.45">
      <c r="BI535" s="188"/>
      <c r="BN535" s="65"/>
      <c r="BO535" s="65"/>
      <c r="BP535" s="65"/>
      <c r="BQ535" s="188"/>
      <c r="BR535" s="188"/>
      <c r="BS535" s="188"/>
      <c r="BT535" s="188"/>
      <c r="BV535" s="188"/>
    </row>
    <row r="536" spans="56:74" x14ac:dyDescent="0.45">
      <c r="BI536" s="188"/>
      <c r="BN536" s="65"/>
      <c r="BO536" s="65"/>
      <c r="BP536" s="65"/>
      <c r="BQ536" s="188"/>
      <c r="BR536" s="188"/>
      <c r="BS536" s="188"/>
      <c r="BT536" s="188"/>
      <c r="BV536" s="188"/>
    </row>
    <row r="537" spans="56:74" x14ac:dyDescent="0.45">
      <c r="BI537" s="188"/>
      <c r="BN537" s="65"/>
      <c r="BO537" s="65"/>
      <c r="BP537" s="65"/>
      <c r="BQ537" s="188"/>
      <c r="BR537" s="188"/>
      <c r="BS537" s="188"/>
      <c r="BT537" s="188"/>
      <c r="BV537" s="188"/>
    </row>
    <row r="538" spans="56:74" x14ac:dyDescent="0.45">
      <c r="BI538" s="188"/>
      <c r="BN538" s="65"/>
      <c r="BO538" s="65"/>
      <c r="BP538" s="65"/>
      <c r="BQ538" s="188"/>
      <c r="BR538" s="188"/>
      <c r="BS538" s="188"/>
      <c r="BT538" s="188"/>
      <c r="BV538" s="188"/>
    </row>
    <row r="539" spans="56:74" x14ac:dyDescent="0.45">
      <c r="BI539" s="188"/>
      <c r="BN539" s="65"/>
      <c r="BO539" s="65"/>
      <c r="BP539" s="65"/>
      <c r="BQ539" s="188"/>
      <c r="BR539" s="188"/>
      <c r="BS539" s="188"/>
      <c r="BT539" s="188"/>
      <c r="BV539" s="188"/>
    </row>
    <row r="540" spans="56:74" x14ac:dyDescent="0.45">
      <c r="BI540" s="188"/>
      <c r="BN540" s="65"/>
      <c r="BO540" s="65"/>
      <c r="BP540" s="65"/>
      <c r="BQ540" s="188"/>
      <c r="BR540" s="188"/>
      <c r="BS540" s="188"/>
      <c r="BT540" s="188"/>
      <c r="BV540" s="188"/>
    </row>
    <row r="541" spans="56:74" x14ac:dyDescent="0.45">
      <c r="BI541" s="188"/>
      <c r="BN541" s="65"/>
      <c r="BO541" s="65"/>
      <c r="BP541" s="65"/>
      <c r="BQ541" s="188"/>
      <c r="BR541" s="188"/>
      <c r="BS541" s="188"/>
      <c r="BT541" s="188"/>
      <c r="BV541" s="188"/>
    </row>
    <row r="542" spans="56:74" x14ac:dyDescent="0.45">
      <c r="BD542" s="188"/>
      <c r="BI542" s="188"/>
      <c r="BN542" s="65"/>
      <c r="BO542" s="65"/>
      <c r="BP542" s="65"/>
      <c r="BQ542" s="188"/>
      <c r="BR542" s="188"/>
      <c r="BS542" s="188"/>
      <c r="BT542" s="188"/>
      <c r="BV542" s="188"/>
    </row>
    <row r="543" spans="56:74" x14ac:dyDescent="0.45">
      <c r="BI543" s="188"/>
      <c r="BN543" s="65"/>
      <c r="BO543" s="65"/>
      <c r="BP543" s="65"/>
      <c r="BQ543" s="188"/>
      <c r="BR543" s="188"/>
      <c r="BS543" s="188"/>
      <c r="BT543" s="188"/>
      <c r="BV543" s="188"/>
    </row>
    <row r="544" spans="56:74" x14ac:dyDescent="0.45">
      <c r="BI544" s="188"/>
      <c r="BN544" s="65"/>
      <c r="BO544" s="65"/>
      <c r="BP544" s="65"/>
      <c r="BQ544" s="188"/>
      <c r="BR544" s="188"/>
      <c r="BS544" s="188"/>
      <c r="BT544" s="188"/>
      <c r="BV544" s="188"/>
    </row>
    <row r="545" spans="61:74" x14ac:dyDescent="0.45">
      <c r="BI545" s="188"/>
      <c r="BN545" s="65"/>
      <c r="BO545" s="65"/>
      <c r="BP545" s="65"/>
      <c r="BQ545" s="188"/>
      <c r="BR545" s="188"/>
      <c r="BS545" s="188"/>
      <c r="BT545" s="188"/>
      <c r="BV545" s="188"/>
    </row>
    <row r="546" spans="61:74" x14ac:dyDescent="0.45">
      <c r="BI546" s="188"/>
      <c r="BN546" s="65"/>
      <c r="BO546" s="65"/>
      <c r="BP546" s="65"/>
      <c r="BQ546" s="188"/>
      <c r="BR546" s="188"/>
      <c r="BS546" s="188"/>
      <c r="BT546" s="188"/>
      <c r="BV546" s="188"/>
    </row>
    <row r="547" spans="61:74" x14ac:dyDescent="0.45">
      <c r="BI547" s="188"/>
      <c r="BN547" s="65"/>
      <c r="BO547" s="65"/>
      <c r="BP547" s="65"/>
      <c r="BQ547" s="188"/>
      <c r="BR547" s="188"/>
      <c r="BS547" s="188"/>
      <c r="BT547" s="188"/>
      <c r="BV547" s="188"/>
    </row>
    <row r="548" spans="61:74" x14ac:dyDescent="0.45">
      <c r="BI548" s="188"/>
      <c r="BN548" s="65"/>
      <c r="BO548" s="65"/>
      <c r="BP548" s="65"/>
      <c r="BQ548" s="188"/>
      <c r="BR548" s="188"/>
      <c r="BS548" s="188"/>
      <c r="BT548" s="188"/>
      <c r="BV548" s="188"/>
    </row>
    <row r="549" spans="61:74" x14ac:dyDescent="0.45">
      <c r="BI549" s="188"/>
      <c r="BN549" s="65"/>
      <c r="BO549" s="65"/>
      <c r="BP549" s="65"/>
      <c r="BQ549" s="188"/>
      <c r="BR549" s="188"/>
      <c r="BS549" s="188"/>
      <c r="BT549" s="188"/>
      <c r="BV549" s="188"/>
    </row>
    <row r="550" spans="61:74" x14ac:dyDescent="0.45">
      <c r="BI550" s="188"/>
      <c r="BN550" s="65"/>
      <c r="BO550" s="65"/>
      <c r="BP550" s="65"/>
      <c r="BQ550" s="188"/>
      <c r="BR550" s="188"/>
      <c r="BS550" s="188"/>
      <c r="BT550" s="188"/>
      <c r="BV550" s="188"/>
    </row>
    <row r="551" spans="61:74" x14ac:dyDescent="0.45">
      <c r="BI551" s="188"/>
      <c r="BN551" s="65"/>
      <c r="BO551" s="65"/>
      <c r="BP551" s="65"/>
      <c r="BQ551" s="188"/>
      <c r="BR551" s="188"/>
      <c r="BS551" s="188"/>
      <c r="BT551" s="188"/>
      <c r="BV551" s="188"/>
    </row>
    <row r="552" spans="61:74" x14ac:dyDescent="0.45">
      <c r="BI552" s="188"/>
      <c r="BN552" s="65"/>
      <c r="BO552" s="65"/>
      <c r="BP552" s="65"/>
      <c r="BQ552" s="188"/>
      <c r="BR552" s="188"/>
      <c r="BS552" s="188"/>
      <c r="BT552" s="188"/>
      <c r="BV552" s="188"/>
    </row>
    <row r="553" spans="61:74" x14ac:dyDescent="0.45">
      <c r="BI553" s="188"/>
      <c r="BN553" s="65"/>
      <c r="BO553" s="65"/>
      <c r="BP553" s="65"/>
      <c r="BQ553" s="188"/>
      <c r="BR553" s="188"/>
      <c r="BS553" s="188"/>
      <c r="BT553" s="188"/>
      <c r="BV553" s="188"/>
    </row>
    <row r="554" spans="61:74" x14ac:dyDescent="0.45">
      <c r="BI554" s="188"/>
      <c r="BN554" s="65"/>
      <c r="BO554" s="65"/>
      <c r="BP554" s="65"/>
      <c r="BQ554" s="188"/>
      <c r="BR554" s="188"/>
      <c r="BS554" s="188"/>
      <c r="BT554" s="188"/>
      <c r="BV554" s="188"/>
    </row>
    <row r="555" spans="61:74" x14ac:dyDescent="0.45">
      <c r="BI555" s="188"/>
      <c r="BN555" s="65"/>
      <c r="BO555" s="65"/>
      <c r="BP555" s="65"/>
      <c r="BQ555" s="188"/>
      <c r="BR555" s="188"/>
      <c r="BS555" s="188"/>
      <c r="BT555" s="188"/>
      <c r="BV555" s="188"/>
    </row>
    <row r="556" spans="61:74" x14ac:dyDescent="0.45">
      <c r="BI556" s="188"/>
      <c r="BN556" s="65"/>
      <c r="BO556" s="65"/>
      <c r="BP556" s="65"/>
      <c r="BQ556" s="188"/>
      <c r="BR556" s="188"/>
      <c r="BS556" s="188"/>
      <c r="BT556" s="188"/>
      <c r="BV556" s="188"/>
    </row>
    <row r="557" spans="61:74" x14ac:dyDescent="0.45">
      <c r="BI557" s="188"/>
      <c r="BN557" s="65"/>
      <c r="BO557" s="65"/>
      <c r="BP557" s="65"/>
      <c r="BQ557" s="188"/>
      <c r="BR557" s="188"/>
      <c r="BS557" s="188"/>
      <c r="BT557" s="188"/>
      <c r="BV557" s="188"/>
    </row>
    <row r="558" spans="61:74" x14ac:dyDescent="0.45">
      <c r="BI558" s="188"/>
      <c r="BN558" s="65"/>
      <c r="BO558" s="65"/>
      <c r="BP558" s="65"/>
      <c r="BQ558" s="188"/>
      <c r="BR558" s="188"/>
      <c r="BS558" s="188"/>
      <c r="BT558" s="188"/>
      <c r="BV558" s="188"/>
    </row>
    <row r="559" spans="61:74" x14ac:dyDescent="0.45">
      <c r="BI559" s="188"/>
      <c r="BN559" s="65"/>
      <c r="BO559" s="65"/>
      <c r="BP559" s="65"/>
      <c r="BQ559" s="188"/>
      <c r="BR559" s="188"/>
      <c r="BS559" s="188"/>
      <c r="BT559" s="188"/>
      <c r="BV559" s="188"/>
    </row>
    <row r="560" spans="61:74" x14ac:dyDescent="0.45">
      <c r="BI560" s="188"/>
      <c r="BN560" s="65"/>
      <c r="BO560" s="65"/>
      <c r="BP560" s="65"/>
      <c r="BQ560" s="188"/>
      <c r="BR560" s="188"/>
      <c r="BS560" s="188"/>
      <c r="BT560" s="188"/>
      <c r="BV560" s="188"/>
    </row>
    <row r="561" spans="61:74" x14ac:dyDescent="0.45">
      <c r="BI561" s="188"/>
      <c r="BN561" s="65"/>
      <c r="BO561" s="65"/>
      <c r="BP561" s="65"/>
      <c r="BQ561" s="188"/>
      <c r="BR561" s="188"/>
      <c r="BS561" s="188"/>
      <c r="BT561" s="188"/>
      <c r="BV561" s="188"/>
    </row>
    <row r="562" spans="61:74" x14ac:dyDescent="0.45">
      <c r="BI562" s="188"/>
      <c r="BN562" s="65"/>
      <c r="BO562" s="65"/>
      <c r="BP562" s="65"/>
      <c r="BQ562" s="188"/>
      <c r="BR562" s="188"/>
      <c r="BS562" s="188"/>
      <c r="BT562" s="188"/>
      <c r="BV562" s="188"/>
    </row>
    <row r="563" spans="61:74" x14ac:dyDescent="0.45">
      <c r="BI563" s="188"/>
      <c r="BN563" s="65"/>
      <c r="BO563" s="65"/>
      <c r="BP563" s="65"/>
      <c r="BQ563" s="188"/>
      <c r="BR563" s="188"/>
      <c r="BS563" s="188"/>
      <c r="BT563" s="188"/>
      <c r="BV563" s="188"/>
    </row>
    <row r="564" spans="61:74" x14ac:dyDescent="0.45">
      <c r="BI564" s="188"/>
      <c r="BN564" s="65"/>
      <c r="BO564" s="65"/>
      <c r="BP564" s="65"/>
      <c r="BQ564" s="188"/>
      <c r="BR564" s="188"/>
      <c r="BS564" s="188"/>
      <c r="BT564" s="188"/>
      <c r="BV564" s="188"/>
    </row>
    <row r="565" spans="61:74" x14ac:dyDescent="0.45">
      <c r="BI565" s="188"/>
      <c r="BN565" s="65"/>
      <c r="BO565" s="65"/>
      <c r="BP565" s="65"/>
      <c r="BQ565" s="188"/>
      <c r="BR565" s="188"/>
      <c r="BS565" s="188"/>
      <c r="BT565" s="188"/>
      <c r="BV565" s="188"/>
    </row>
    <row r="566" spans="61:74" x14ac:dyDescent="0.45">
      <c r="BI566" s="188"/>
      <c r="BN566" s="65"/>
      <c r="BO566" s="65"/>
      <c r="BP566" s="65"/>
      <c r="BQ566" s="188"/>
      <c r="BR566" s="188"/>
      <c r="BS566" s="188"/>
      <c r="BT566" s="188"/>
      <c r="BV566" s="188"/>
    </row>
    <row r="567" spans="61:74" x14ac:dyDescent="0.45">
      <c r="BI567" s="188"/>
      <c r="BN567" s="65"/>
      <c r="BO567" s="65"/>
      <c r="BP567" s="65"/>
      <c r="BQ567" s="188"/>
      <c r="BR567" s="188"/>
      <c r="BS567" s="188"/>
      <c r="BT567" s="188"/>
      <c r="BV567" s="188"/>
    </row>
    <row r="568" spans="61:74" x14ac:dyDescent="0.45">
      <c r="BI568" s="188"/>
      <c r="BN568" s="65"/>
      <c r="BO568" s="65"/>
      <c r="BP568" s="65"/>
      <c r="BQ568" s="188"/>
      <c r="BR568" s="188"/>
      <c r="BS568" s="188"/>
      <c r="BT568" s="188"/>
      <c r="BV568" s="188"/>
    </row>
    <row r="569" spans="61:74" x14ac:dyDescent="0.45">
      <c r="BI569" s="188"/>
      <c r="BN569" s="65"/>
      <c r="BO569" s="65"/>
      <c r="BP569" s="65"/>
      <c r="BQ569" s="188"/>
      <c r="BR569" s="188"/>
      <c r="BS569" s="188"/>
      <c r="BT569" s="188"/>
      <c r="BV569" s="188"/>
    </row>
    <row r="570" spans="61:74" x14ac:dyDescent="0.45">
      <c r="BI570" s="188"/>
      <c r="BN570" s="65"/>
      <c r="BO570" s="65"/>
      <c r="BP570" s="65"/>
      <c r="BQ570" s="188"/>
      <c r="BR570" s="188"/>
      <c r="BS570" s="188"/>
      <c r="BT570" s="188"/>
      <c r="BV570" s="188"/>
    </row>
    <row r="571" spans="61:74" x14ac:dyDescent="0.45">
      <c r="BI571" s="188"/>
      <c r="BN571" s="65"/>
      <c r="BO571" s="65"/>
      <c r="BP571" s="65"/>
      <c r="BQ571" s="188"/>
      <c r="BR571" s="188"/>
      <c r="BS571" s="188"/>
      <c r="BT571" s="188"/>
      <c r="BV571" s="188"/>
    </row>
    <row r="572" spans="61:74" x14ac:dyDescent="0.45">
      <c r="BI572" s="188"/>
      <c r="BN572" s="65"/>
      <c r="BO572" s="65"/>
      <c r="BP572" s="65"/>
      <c r="BQ572" s="188"/>
      <c r="BR572" s="188"/>
      <c r="BS572" s="188"/>
      <c r="BT572" s="188"/>
      <c r="BV572" s="188"/>
    </row>
    <row r="573" spans="61:74" x14ac:dyDescent="0.45">
      <c r="BI573" s="188"/>
      <c r="BN573" s="65"/>
      <c r="BO573" s="65"/>
      <c r="BP573" s="65"/>
      <c r="BQ573" s="188"/>
      <c r="BR573" s="188"/>
      <c r="BS573" s="188"/>
      <c r="BT573" s="188"/>
      <c r="BV573" s="188"/>
    </row>
    <row r="574" spans="61:74" x14ac:dyDescent="0.45">
      <c r="BI574" s="188"/>
      <c r="BN574" s="65"/>
      <c r="BO574" s="65"/>
      <c r="BP574" s="65"/>
      <c r="BQ574" s="188"/>
      <c r="BR574" s="188"/>
      <c r="BS574" s="188"/>
      <c r="BT574" s="188"/>
      <c r="BV574" s="188"/>
    </row>
    <row r="575" spans="61:74" x14ac:dyDescent="0.45">
      <c r="BI575" s="188"/>
      <c r="BN575" s="65"/>
      <c r="BO575" s="65"/>
      <c r="BP575" s="65"/>
      <c r="BQ575" s="188"/>
      <c r="BR575" s="188"/>
      <c r="BS575" s="188"/>
      <c r="BT575" s="188"/>
      <c r="BV575" s="188"/>
    </row>
    <row r="576" spans="61:74" x14ac:dyDescent="0.45">
      <c r="BI576" s="188"/>
      <c r="BN576" s="65"/>
      <c r="BO576" s="65"/>
      <c r="BP576" s="65"/>
      <c r="BQ576" s="188"/>
      <c r="BR576" s="188"/>
      <c r="BS576" s="188"/>
      <c r="BT576" s="188"/>
      <c r="BV576" s="188"/>
    </row>
    <row r="577" spans="61:74" x14ac:dyDescent="0.45">
      <c r="BI577" s="188"/>
      <c r="BN577" s="65"/>
      <c r="BO577" s="65"/>
      <c r="BP577" s="65"/>
      <c r="BQ577" s="188"/>
      <c r="BR577" s="188"/>
      <c r="BS577" s="188"/>
      <c r="BT577" s="188"/>
      <c r="BV577" s="188"/>
    </row>
    <row r="578" spans="61:74" x14ac:dyDescent="0.45">
      <c r="BI578" s="188"/>
      <c r="BN578" s="65"/>
      <c r="BO578" s="65"/>
      <c r="BP578" s="65"/>
      <c r="BQ578" s="188"/>
      <c r="BR578" s="188"/>
      <c r="BS578" s="188"/>
      <c r="BT578" s="188"/>
      <c r="BV578" s="188"/>
    </row>
    <row r="579" spans="61:74" x14ac:dyDescent="0.45">
      <c r="BI579" s="188"/>
      <c r="BN579" s="65"/>
      <c r="BO579" s="65"/>
      <c r="BP579" s="65"/>
      <c r="BQ579" s="188"/>
      <c r="BR579" s="188"/>
      <c r="BS579" s="188"/>
      <c r="BT579" s="188"/>
      <c r="BV579" s="188"/>
    </row>
    <row r="580" spans="61:74" x14ac:dyDescent="0.45">
      <c r="BI580" s="188"/>
      <c r="BN580" s="65"/>
      <c r="BO580" s="65"/>
      <c r="BP580" s="65"/>
      <c r="BQ580" s="188"/>
      <c r="BR580" s="188"/>
      <c r="BS580" s="188"/>
      <c r="BT580" s="188"/>
      <c r="BV580" s="188"/>
    </row>
    <row r="581" spans="61:74" x14ac:dyDescent="0.45">
      <c r="BI581" s="188"/>
      <c r="BN581" s="65"/>
      <c r="BO581" s="65"/>
      <c r="BP581" s="65"/>
      <c r="BQ581" s="188"/>
      <c r="BR581" s="188"/>
      <c r="BS581" s="188"/>
      <c r="BT581" s="188"/>
      <c r="BV581" s="188"/>
    </row>
    <row r="582" spans="61:74" x14ac:dyDescent="0.45">
      <c r="BI582" s="188"/>
      <c r="BN582" s="65"/>
      <c r="BO582" s="65"/>
      <c r="BP582" s="65"/>
      <c r="BQ582" s="188"/>
      <c r="BR582" s="188"/>
      <c r="BS582" s="188"/>
      <c r="BT582" s="188"/>
      <c r="BV582" s="188"/>
    </row>
    <row r="583" spans="61:74" x14ac:dyDescent="0.45">
      <c r="BI583" s="188"/>
      <c r="BN583" s="65"/>
      <c r="BO583" s="65"/>
      <c r="BP583" s="65"/>
      <c r="BQ583" s="188"/>
      <c r="BR583" s="188"/>
      <c r="BS583" s="188"/>
      <c r="BT583" s="188"/>
      <c r="BV583" s="188"/>
    </row>
    <row r="584" spans="61:74" x14ac:dyDescent="0.45">
      <c r="BI584" s="188"/>
      <c r="BN584" s="65"/>
      <c r="BO584" s="65"/>
      <c r="BP584" s="65"/>
      <c r="BQ584" s="188"/>
      <c r="BR584" s="188"/>
      <c r="BS584" s="188"/>
      <c r="BT584" s="188"/>
      <c r="BV584" s="188"/>
    </row>
    <row r="585" spans="61:74" x14ac:dyDescent="0.45">
      <c r="BI585" s="188"/>
      <c r="BN585" s="65"/>
      <c r="BO585" s="65"/>
      <c r="BP585" s="65"/>
      <c r="BQ585" s="188"/>
      <c r="BR585" s="188"/>
      <c r="BS585" s="188"/>
      <c r="BT585" s="188"/>
      <c r="BV585" s="188"/>
    </row>
    <row r="586" spans="61:74" x14ac:dyDescent="0.45">
      <c r="BI586" s="188"/>
      <c r="BN586" s="65"/>
      <c r="BO586" s="65"/>
      <c r="BP586" s="65"/>
      <c r="BQ586" s="188"/>
      <c r="BR586" s="188"/>
      <c r="BS586" s="188"/>
      <c r="BT586" s="188"/>
      <c r="BV586" s="188"/>
    </row>
    <row r="587" spans="61:74" x14ac:dyDescent="0.45">
      <c r="BI587" s="188"/>
      <c r="BN587" s="65"/>
      <c r="BO587" s="65"/>
      <c r="BP587" s="65"/>
      <c r="BQ587" s="188"/>
      <c r="BR587" s="188"/>
      <c r="BS587" s="188"/>
      <c r="BT587" s="188"/>
      <c r="BV587" s="188"/>
    </row>
    <row r="588" spans="61:74" x14ac:dyDescent="0.45">
      <c r="BI588" s="188"/>
      <c r="BN588" s="65"/>
      <c r="BO588" s="65"/>
      <c r="BP588" s="65"/>
      <c r="BQ588" s="188"/>
      <c r="BR588" s="188"/>
      <c r="BS588" s="188"/>
      <c r="BT588" s="188"/>
      <c r="BV588" s="188"/>
    </row>
    <row r="589" spans="61:74" x14ac:dyDescent="0.45">
      <c r="BI589" s="188"/>
      <c r="BN589" s="65"/>
      <c r="BO589" s="65"/>
      <c r="BP589" s="65"/>
      <c r="BQ589" s="188"/>
      <c r="BR589" s="188"/>
      <c r="BS589" s="188"/>
      <c r="BT589" s="188"/>
      <c r="BV589" s="188"/>
    </row>
    <row r="590" spans="61:74" x14ac:dyDescent="0.45">
      <c r="BI590" s="188"/>
      <c r="BN590" s="65"/>
      <c r="BO590" s="65"/>
      <c r="BP590" s="65"/>
      <c r="BQ590" s="188"/>
      <c r="BR590" s="188"/>
      <c r="BS590" s="188"/>
      <c r="BT590" s="188"/>
      <c r="BV590" s="188"/>
    </row>
    <row r="591" spans="61:74" x14ac:dyDescent="0.45">
      <c r="BI591" s="188"/>
      <c r="BN591" s="65"/>
      <c r="BO591" s="65"/>
      <c r="BP591" s="65"/>
      <c r="BQ591" s="188"/>
      <c r="BR591" s="188"/>
      <c r="BS591" s="188"/>
      <c r="BT591" s="188"/>
      <c r="BV591" s="188"/>
    </row>
    <row r="592" spans="61:74" x14ac:dyDescent="0.45">
      <c r="BI592" s="188"/>
      <c r="BN592" s="65"/>
      <c r="BO592" s="65"/>
      <c r="BP592" s="65"/>
      <c r="BQ592" s="188"/>
      <c r="BR592" s="188"/>
      <c r="BS592" s="188"/>
      <c r="BT592" s="188"/>
      <c r="BV592" s="188"/>
    </row>
    <row r="593" spans="61:74" x14ac:dyDescent="0.45">
      <c r="BI593" s="188"/>
      <c r="BN593" s="65"/>
      <c r="BO593" s="65"/>
      <c r="BP593" s="65"/>
      <c r="BQ593" s="188"/>
      <c r="BR593" s="188"/>
      <c r="BS593" s="188"/>
      <c r="BT593" s="188"/>
      <c r="BV593" s="188"/>
    </row>
    <row r="594" spans="61:74" x14ac:dyDescent="0.45">
      <c r="BI594" s="188"/>
      <c r="BN594" s="65"/>
      <c r="BO594" s="65"/>
      <c r="BP594" s="65"/>
      <c r="BQ594" s="188"/>
      <c r="BR594" s="188"/>
      <c r="BS594" s="188"/>
      <c r="BT594" s="188"/>
      <c r="BV594" s="188"/>
    </row>
    <row r="595" spans="61:74" x14ac:dyDescent="0.45">
      <c r="BI595" s="188"/>
      <c r="BN595" s="65"/>
      <c r="BO595" s="65"/>
      <c r="BP595" s="65"/>
      <c r="BQ595" s="188"/>
      <c r="BR595" s="188"/>
      <c r="BS595" s="188"/>
      <c r="BT595" s="188"/>
      <c r="BV595" s="188"/>
    </row>
    <row r="596" spans="61:74" x14ac:dyDescent="0.45">
      <c r="BI596" s="188"/>
      <c r="BN596" s="65"/>
      <c r="BO596" s="65"/>
      <c r="BP596" s="65"/>
      <c r="BQ596" s="188"/>
      <c r="BR596" s="188"/>
      <c r="BS596" s="188"/>
      <c r="BT596" s="188"/>
      <c r="BV596" s="188"/>
    </row>
    <row r="597" spans="61:74" x14ac:dyDescent="0.45">
      <c r="BI597" s="188"/>
      <c r="BN597" s="65"/>
      <c r="BO597" s="65"/>
      <c r="BP597" s="65"/>
      <c r="BQ597" s="188"/>
      <c r="BR597" s="188"/>
      <c r="BS597" s="188"/>
      <c r="BT597" s="188"/>
      <c r="BV597" s="188"/>
    </row>
    <row r="598" spans="61:74" x14ac:dyDescent="0.45">
      <c r="BI598" s="188"/>
      <c r="BN598" s="65"/>
      <c r="BO598" s="65"/>
      <c r="BP598" s="65"/>
      <c r="BQ598" s="188"/>
      <c r="BR598" s="188"/>
      <c r="BS598" s="188"/>
      <c r="BT598" s="188"/>
      <c r="BV598" s="188"/>
    </row>
    <row r="599" spans="61:74" x14ac:dyDescent="0.45">
      <c r="BI599" s="188"/>
      <c r="BN599" s="65"/>
      <c r="BO599" s="65"/>
      <c r="BP599" s="65"/>
      <c r="BQ599" s="188"/>
      <c r="BR599" s="188"/>
      <c r="BS599" s="188"/>
      <c r="BT599" s="188"/>
      <c r="BV599" s="188"/>
    </row>
    <row r="600" spans="61:74" x14ac:dyDescent="0.45">
      <c r="BI600" s="188"/>
      <c r="BN600" s="65"/>
      <c r="BO600" s="65"/>
      <c r="BP600" s="65"/>
      <c r="BQ600" s="188"/>
      <c r="BR600" s="188"/>
      <c r="BS600" s="188"/>
      <c r="BT600" s="188"/>
      <c r="BV600" s="188"/>
    </row>
    <row r="601" spans="61:74" x14ac:dyDescent="0.45">
      <c r="BI601" s="188"/>
      <c r="BN601" s="65"/>
      <c r="BO601" s="65"/>
      <c r="BP601" s="65"/>
      <c r="BQ601" s="188"/>
      <c r="BR601" s="188"/>
      <c r="BS601" s="188"/>
      <c r="BT601" s="188"/>
      <c r="BV601" s="188"/>
    </row>
    <row r="602" spans="61:74" x14ac:dyDescent="0.45">
      <c r="BI602" s="188"/>
      <c r="BN602" s="65"/>
      <c r="BO602" s="65"/>
      <c r="BP602" s="65"/>
      <c r="BQ602" s="188"/>
      <c r="BR602" s="188"/>
      <c r="BS602" s="188"/>
      <c r="BT602" s="188"/>
      <c r="BV602" s="188"/>
    </row>
    <row r="603" spans="61:74" x14ac:dyDescent="0.45">
      <c r="BI603" s="188"/>
      <c r="BN603" s="65"/>
      <c r="BO603" s="65"/>
      <c r="BP603" s="65"/>
      <c r="BQ603" s="188"/>
      <c r="BR603" s="188"/>
      <c r="BS603" s="188"/>
      <c r="BT603" s="188"/>
      <c r="BV603" s="188"/>
    </row>
    <row r="604" spans="61:74" x14ac:dyDescent="0.45">
      <c r="BI604" s="188"/>
      <c r="BN604" s="65"/>
      <c r="BO604" s="65"/>
      <c r="BP604" s="65"/>
      <c r="BQ604" s="188"/>
      <c r="BR604" s="188"/>
      <c r="BS604" s="188"/>
      <c r="BT604" s="188"/>
      <c r="BV604" s="188"/>
    </row>
    <row r="605" spans="61:74" x14ac:dyDescent="0.45">
      <c r="BI605" s="188"/>
      <c r="BN605" s="65"/>
      <c r="BO605" s="65"/>
      <c r="BP605" s="65"/>
      <c r="BQ605" s="188"/>
      <c r="BR605" s="188"/>
      <c r="BS605" s="188"/>
      <c r="BT605" s="188"/>
      <c r="BV605" s="188"/>
    </row>
    <row r="606" spans="61:74" x14ac:dyDescent="0.45">
      <c r="BI606" s="188"/>
      <c r="BN606" s="65"/>
      <c r="BO606" s="65"/>
      <c r="BP606" s="65"/>
      <c r="BQ606" s="188"/>
      <c r="BR606" s="188"/>
      <c r="BS606" s="188"/>
      <c r="BT606" s="188"/>
      <c r="BV606" s="188"/>
    </row>
    <row r="607" spans="61:74" x14ac:dyDescent="0.45">
      <c r="BI607" s="188"/>
      <c r="BN607" s="65"/>
      <c r="BO607" s="65"/>
      <c r="BP607" s="65"/>
      <c r="BQ607" s="188"/>
      <c r="BR607" s="188"/>
      <c r="BS607" s="188"/>
      <c r="BT607" s="188"/>
      <c r="BV607" s="188"/>
    </row>
    <row r="608" spans="61:74" x14ac:dyDescent="0.45">
      <c r="BI608" s="188"/>
      <c r="BN608" s="65"/>
      <c r="BO608" s="65"/>
      <c r="BP608" s="65"/>
      <c r="BQ608" s="188"/>
      <c r="BR608" s="188"/>
      <c r="BS608" s="188"/>
      <c r="BT608" s="188"/>
      <c r="BV608" s="188"/>
    </row>
    <row r="609" spans="61:74" x14ac:dyDescent="0.45">
      <c r="BI609" s="188"/>
      <c r="BN609" s="65"/>
      <c r="BO609" s="65"/>
      <c r="BP609" s="65"/>
      <c r="BQ609" s="188"/>
      <c r="BR609" s="188"/>
      <c r="BS609" s="188"/>
      <c r="BT609" s="188"/>
      <c r="BV609" s="188"/>
    </row>
    <row r="610" spans="61:74" x14ac:dyDescent="0.45">
      <c r="BI610" s="188"/>
      <c r="BN610" s="65"/>
      <c r="BO610" s="65"/>
      <c r="BP610" s="65"/>
      <c r="BQ610" s="188"/>
      <c r="BR610" s="188"/>
      <c r="BS610" s="188"/>
      <c r="BT610" s="188"/>
      <c r="BV610" s="188"/>
    </row>
    <row r="611" spans="61:74" x14ac:dyDescent="0.45">
      <c r="BI611" s="188"/>
      <c r="BN611" s="65"/>
      <c r="BO611" s="65"/>
      <c r="BP611" s="65"/>
      <c r="BQ611" s="188"/>
      <c r="BR611" s="188"/>
      <c r="BS611" s="188"/>
      <c r="BT611" s="188"/>
      <c r="BV611" s="188"/>
    </row>
    <row r="612" spans="61:74" x14ac:dyDescent="0.45">
      <c r="BI612" s="188"/>
      <c r="BN612" s="65"/>
      <c r="BO612" s="65"/>
      <c r="BP612" s="65"/>
      <c r="BQ612" s="188"/>
      <c r="BR612" s="188"/>
      <c r="BS612" s="188"/>
      <c r="BT612" s="188"/>
      <c r="BV612" s="188"/>
    </row>
    <row r="613" spans="61:74" x14ac:dyDescent="0.45">
      <c r="BI613" s="188"/>
      <c r="BN613" s="65"/>
      <c r="BO613" s="65"/>
      <c r="BP613" s="65"/>
      <c r="BQ613" s="188"/>
      <c r="BR613" s="188"/>
      <c r="BS613" s="188"/>
      <c r="BT613" s="188"/>
      <c r="BV613" s="188"/>
    </row>
    <row r="614" spans="61:74" x14ac:dyDescent="0.45">
      <c r="BI614" s="188"/>
      <c r="BN614" s="65"/>
      <c r="BO614" s="65"/>
      <c r="BP614" s="65"/>
      <c r="BQ614" s="188"/>
      <c r="BR614" s="188"/>
      <c r="BS614" s="188"/>
      <c r="BT614" s="188"/>
      <c r="BV614" s="188"/>
    </row>
    <row r="615" spans="61:74" x14ac:dyDescent="0.45">
      <c r="BI615" s="188"/>
      <c r="BN615" s="65"/>
      <c r="BO615" s="65"/>
      <c r="BP615" s="65"/>
      <c r="BQ615" s="188"/>
      <c r="BR615" s="188"/>
      <c r="BS615" s="188"/>
      <c r="BT615" s="188"/>
      <c r="BV615" s="188"/>
    </row>
    <row r="616" spans="61:74" x14ac:dyDescent="0.45">
      <c r="BI616" s="188"/>
      <c r="BN616" s="65"/>
      <c r="BO616" s="65"/>
      <c r="BP616" s="65"/>
      <c r="BQ616" s="188"/>
      <c r="BR616" s="188"/>
      <c r="BS616" s="188"/>
      <c r="BT616" s="188"/>
      <c r="BV616" s="188"/>
    </row>
    <row r="617" spans="61:74" x14ac:dyDescent="0.45">
      <c r="BI617" s="188"/>
      <c r="BN617" s="65"/>
      <c r="BO617" s="65"/>
      <c r="BP617" s="65"/>
      <c r="BQ617" s="188"/>
      <c r="BR617" s="188"/>
      <c r="BS617" s="188"/>
      <c r="BT617" s="188"/>
      <c r="BV617" s="188"/>
    </row>
    <row r="618" spans="61:74" x14ac:dyDescent="0.45">
      <c r="BI618" s="188"/>
      <c r="BN618" s="65"/>
      <c r="BO618" s="65"/>
      <c r="BP618" s="65"/>
      <c r="BQ618" s="188"/>
      <c r="BR618" s="188"/>
      <c r="BS618" s="188"/>
      <c r="BT618" s="188"/>
      <c r="BV618" s="188"/>
    </row>
    <row r="619" spans="61:74" x14ac:dyDescent="0.45">
      <c r="BI619" s="188"/>
      <c r="BN619" s="65"/>
      <c r="BO619" s="65"/>
      <c r="BP619" s="65"/>
      <c r="BQ619" s="188"/>
      <c r="BR619" s="188"/>
      <c r="BS619" s="188"/>
      <c r="BT619" s="188"/>
      <c r="BV619" s="188"/>
    </row>
    <row r="620" spans="61:74" x14ac:dyDescent="0.45">
      <c r="BI620" s="188"/>
      <c r="BN620" s="65"/>
      <c r="BO620" s="65"/>
      <c r="BP620" s="65"/>
      <c r="BQ620" s="188"/>
      <c r="BR620" s="188"/>
      <c r="BS620" s="188"/>
      <c r="BT620" s="188"/>
      <c r="BV620" s="188"/>
    </row>
    <row r="621" spans="61:74" x14ac:dyDescent="0.45">
      <c r="BI621" s="188"/>
      <c r="BN621" s="65"/>
      <c r="BO621" s="65"/>
      <c r="BP621" s="65"/>
      <c r="BQ621" s="188"/>
      <c r="BR621" s="188"/>
      <c r="BS621" s="188"/>
      <c r="BT621" s="188"/>
      <c r="BV621" s="188"/>
    </row>
    <row r="622" spans="61:74" x14ac:dyDescent="0.45">
      <c r="BI622" s="188"/>
      <c r="BN622" s="65"/>
      <c r="BO622" s="65"/>
      <c r="BP622" s="65"/>
      <c r="BQ622" s="188"/>
      <c r="BR622" s="188"/>
      <c r="BS622" s="188"/>
      <c r="BT622" s="188"/>
      <c r="BV622" s="188"/>
    </row>
    <row r="623" spans="61:74" x14ac:dyDescent="0.45">
      <c r="BI623" s="188"/>
      <c r="BN623" s="65"/>
      <c r="BO623" s="65"/>
      <c r="BP623" s="65"/>
      <c r="BQ623" s="188"/>
      <c r="BR623" s="188"/>
      <c r="BS623" s="188"/>
      <c r="BT623" s="188"/>
      <c r="BV623" s="188"/>
    </row>
    <row r="624" spans="61:74" x14ac:dyDescent="0.45">
      <c r="BI624" s="188"/>
      <c r="BN624" s="65"/>
      <c r="BO624" s="65"/>
      <c r="BP624" s="65"/>
      <c r="BQ624" s="188"/>
      <c r="BR624" s="188"/>
      <c r="BS624" s="188"/>
      <c r="BT624" s="188"/>
      <c r="BV624" s="188"/>
    </row>
    <row r="625" spans="61:74" x14ac:dyDescent="0.45">
      <c r="BI625" s="188"/>
      <c r="BN625" s="65"/>
      <c r="BO625" s="65"/>
      <c r="BP625" s="65"/>
      <c r="BQ625" s="188"/>
      <c r="BR625" s="188"/>
      <c r="BS625" s="188"/>
      <c r="BT625" s="188"/>
      <c r="BV625" s="188"/>
    </row>
    <row r="626" spans="61:74" x14ac:dyDescent="0.45">
      <c r="BI626" s="188"/>
      <c r="BN626" s="65"/>
      <c r="BO626" s="65"/>
      <c r="BP626" s="65"/>
      <c r="BQ626" s="188"/>
      <c r="BR626" s="188"/>
      <c r="BS626" s="188"/>
      <c r="BT626" s="188"/>
      <c r="BV626" s="188"/>
    </row>
    <row r="627" spans="61:74" x14ac:dyDescent="0.45">
      <c r="BI627" s="188"/>
      <c r="BN627" s="65"/>
      <c r="BO627" s="65"/>
      <c r="BP627" s="65"/>
      <c r="BQ627" s="188"/>
      <c r="BR627" s="188"/>
      <c r="BS627" s="188"/>
      <c r="BT627" s="188"/>
      <c r="BV627" s="188"/>
    </row>
    <row r="628" spans="61:74" x14ac:dyDescent="0.45">
      <c r="BI628" s="188"/>
      <c r="BN628" s="65"/>
      <c r="BO628" s="65"/>
      <c r="BP628" s="65"/>
      <c r="BQ628" s="188"/>
      <c r="BR628" s="188"/>
      <c r="BS628" s="188"/>
      <c r="BT628" s="188"/>
      <c r="BV628" s="188"/>
    </row>
    <row r="629" spans="61:74" x14ac:dyDescent="0.45">
      <c r="BI629" s="188"/>
      <c r="BN629" s="65"/>
      <c r="BO629" s="65"/>
      <c r="BP629" s="65"/>
      <c r="BQ629" s="188"/>
      <c r="BR629" s="188"/>
      <c r="BS629" s="188"/>
      <c r="BT629" s="188"/>
      <c r="BV629" s="188"/>
    </row>
    <row r="630" spans="61:74" x14ac:dyDescent="0.45">
      <c r="BI630" s="188"/>
      <c r="BN630" s="65"/>
      <c r="BO630" s="65"/>
      <c r="BP630" s="65"/>
      <c r="BQ630" s="188"/>
      <c r="BR630" s="188"/>
      <c r="BS630" s="188"/>
      <c r="BT630" s="188"/>
      <c r="BV630" s="188"/>
    </row>
    <row r="631" spans="61:74" x14ac:dyDescent="0.45">
      <c r="BI631" s="188"/>
      <c r="BN631" s="65"/>
      <c r="BO631" s="65"/>
      <c r="BP631" s="65"/>
      <c r="BQ631" s="188"/>
      <c r="BR631" s="188"/>
      <c r="BS631" s="188"/>
      <c r="BT631" s="188"/>
      <c r="BV631" s="188"/>
    </row>
    <row r="632" spans="61:74" x14ac:dyDescent="0.45">
      <c r="BI632" s="188"/>
      <c r="BN632" s="65"/>
      <c r="BO632" s="65"/>
      <c r="BP632" s="65"/>
      <c r="BQ632" s="188"/>
      <c r="BR632" s="188"/>
      <c r="BS632" s="188"/>
      <c r="BT632" s="188"/>
      <c r="BV632" s="188"/>
    </row>
    <row r="633" spans="61:74" x14ac:dyDescent="0.45">
      <c r="BI633" s="188"/>
      <c r="BN633" s="65"/>
      <c r="BO633" s="65"/>
      <c r="BP633" s="65"/>
      <c r="BQ633" s="188"/>
      <c r="BR633" s="188"/>
      <c r="BS633" s="188"/>
      <c r="BT633" s="188"/>
      <c r="BV633" s="188"/>
    </row>
    <row r="634" spans="61:74" x14ac:dyDescent="0.45">
      <c r="BI634" s="188"/>
      <c r="BN634" s="65"/>
      <c r="BO634" s="65"/>
      <c r="BP634" s="65"/>
      <c r="BQ634" s="188"/>
      <c r="BR634" s="188"/>
      <c r="BS634" s="188"/>
      <c r="BT634" s="188"/>
      <c r="BV634" s="188"/>
    </row>
    <row r="635" spans="61:74" x14ac:dyDescent="0.45">
      <c r="BI635" s="188"/>
      <c r="BN635" s="65"/>
      <c r="BO635" s="65"/>
      <c r="BP635" s="65"/>
      <c r="BQ635" s="188"/>
      <c r="BR635" s="188"/>
      <c r="BS635" s="188"/>
      <c r="BT635" s="188"/>
      <c r="BV635" s="188"/>
    </row>
    <row r="636" spans="61:74" x14ac:dyDescent="0.45">
      <c r="BI636" s="188"/>
      <c r="BN636" s="65"/>
      <c r="BO636" s="65"/>
      <c r="BP636" s="65"/>
      <c r="BQ636" s="188"/>
      <c r="BR636" s="188"/>
      <c r="BS636" s="188"/>
      <c r="BT636" s="188"/>
      <c r="BV636" s="188"/>
    </row>
    <row r="637" spans="61:74" x14ac:dyDescent="0.45">
      <c r="BI637" s="188"/>
      <c r="BN637" s="65"/>
      <c r="BO637" s="65"/>
      <c r="BP637" s="65"/>
      <c r="BQ637" s="188"/>
      <c r="BR637" s="188"/>
      <c r="BS637" s="188"/>
      <c r="BT637" s="188"/>
      <c r="BV637" s="188"/>
    </row>
    <row r="638" spans="61:74" x14ac:dyDescent="0.45">
      <c r="BI638" s="188"/>
      <c r="BN638" s="65"/>
      <c r="BO638" s="65"/>
      <c r="BP638" s="65"/>
      <c r="BQ638" s="188"/>
      <c r="BR638" s="188"/>
      <c r="BS638" s="188"/>
      <c r="BT638" s="188"/>
      <c r="BV638" s="188"/>
    </row>
    <row r="639" spans="61:74" x14ac:dyDescent="0.45">
      <c r="BI639" s="188"/>
      <c r="BN639" s="65"/>
      <c r="BO639" s="65"/>
      <c r="BP639" s="65"/>
      <c r="BQ639" s="188"/>
      <c r="BR639" s="188"/>
      <c r="BS639" s="188"/>
      <c r="BT639" s="188"/>
      <c r="BV639" s="188"/>
    </row>
    <row r="640" spans="61:74" x14ac:dyDescent="0.45">
      <c r="BI640" s="188"/>
      <c r="BN640" s="65"/>
      <c r="BO640" s="65"/>
      <c r="BP640" s="65"/>
      <c r="BQ640" s="188"/>
      <c r="BR640" s="188"/>
      <c r="BS640" s="188"/>
      <c r="BT640" s="188"/>
      <c r="BV640" s="188"/>
    </row>
    <row r="641" spans="61:74" x14ac:dyDescent="0.45">
      <c r="BI641" s="188"/>
      <c r="BN641" s="65"/>
      <c r="BO641" s="65"/>
      <c r="BP641" s="65"/>
      <c r="BQ641" s="188"/>
      <c r="BR641" s="188"/>
      <c r="BS641" s="188"/>
      <c r="BT641" s="188"/>
      <c r="BV641" s="188"/>
    </row>
    <row r="642" spans="61:74" x14ac:dyDescent="0.45">
      <c r="BI642" s="188"/>
      <c r="BN642" s="65"/>
      <c r="BO642" s="65"/>
      <c r="BP642" s="65"/>
      <c r="BQ642" s="188"/>
      <c r="BR642" s="188"/>
      <c r="BS642" s="188"/>
      <c r="BT642" s="188"/>
      <c r="BV642" s="188"/>
    </row>
    <row r="643" spans="61:74" x14ac:dyDescent="0.45">
      <c r="BI643" s="188"/>
      <c r="BN643" s="65"/>
      <c r="BO643" s="65"/>
      <c r="BP643" s="65"/>
      <c r="BQ643" s="188"/>
      <c r="BR643" s="188"/>
      <c r="BS643" s="188"/>
      <c r="BT643" s="188"/>
      <c r="BV643" s="188"/>
    </row>
    <row r="644" spans="61:74" x14ac:dyDescent="0.45">
      <c r="BI644" s="188"/>
      <c r="BN644" s="65"/>
      <c r="BO644" s="65"/>
      <c r="BP644" s="65"/>
      <c r="BQ644" s="188"/>
      <c r="BR644" s="188"/>
      <c r="BS644" s="188"/>
      <c r="BT644" s="188"/>
      <c r="BV644" s="188"/>
    </row>
    <row r="645" spans="61:74" x14ac:dyDescent="0.45">
      <c r="BI645" s="188"/>
      <c r="BN645" s="65"/>
      <c r="BO645" s="65"/>
      <c r="BP645" s="65"/>
      <c r="BQ645" s="188"/>
      <c r="BR645" s="188"/>
      <c r="BS645" s="188"/>
      <c r="BT645" s="188"/>
      <c r="BV645" s="188"/>
    </row>
    <row r="646" spans="61:74" x14ac:dyDescent="0.45">
      <c r="BI646" s="188"/>
      <c r="BN646" s="65"/>
      <c r="BO646" s="65"/>
      <c r="BP646" s="65"/>
      <c r="BQ646" s="188"/>
      <c r="BR646" s="188"/>
      <c r="BS646" s="188"/>
      <c r="BT646" s="188"/>
      <c r="BV646" s="188"/>
    </row>
    <row r="647" spans="61:74" x14ac:dyDescent="0.45">
      <c r="BI647" s="188"/>
      <c r="BN647" s="65"/>
      <c r="BO647" s="65"/>
      <c r="BP647" s="65"/>
      <c r="BQ647" s="188"/>
      <c r="BR647" s="188"/>
      <c r="BS647" s="188"/>
      <c r="BT647" s="188"/>
      <c r="BV647" s="188"/>
    </row>
    <row r="648" spans="61:74" x14ac:dyDescent="0.45">
      <c r="BI648" s="188"/>
      <c r="BN648" s="65"/>
      <c r="BO648" s="65"/>
      <c r="BP648" s="65"/>
      <c r="BQ648" s="188"/>
      <c r="BR648" s="188"/>
      <c r="BS648" s="188"/>
      <c r="BT648" s="188"/>
      <c r="BV648" s="188"/>
    </row>
    <row r="649" spans="61:74" x14ac:dyDescent="0.45">
      <c r="BI649" s="188"/>
      <c r="BN649" s="65"/>
      <c r="BO649" s="65"/>
      <c r="BP649" s="65"/>
      <c r="BQ649" s="188"/>
      <c r="BR649" s="188"/>
      <c r="BS649" s="188"/>
      <c r="BT649" s="188"/>
      <c r="BV649" s="188"/>
    </row>
    <row r="650" spans="61:74" x14ac:dyDescent="0.45">
      <c r="BI650" s="188"/>
      <c r="BN650" s="65"/>
      <c r="BO650" s="65"/>
      <c r="BP650" s="65"/>
      <c r="BQ650" s="188"/>
      <c r="BR650" s="188"/>
      <c r="BS650" s="188"/>
      <c r="BT650" s="188"/>
      <c r="BV650" s="188"/>
    </row>
    <row r="651" spans="61:74" x14ac:dyDescent="0.45">
      <c r="BI651" s="188"/>
      <c r="BN651" s="65"/>
      <c r="BO651" s="65"/>
      <c r="BP651" s="65"/>
      <c r="BQ651" s="188"/>
      <c r="BR651" s="188"/>
      <c r="BS651" s="188"/>
      <c r="BT651" s="188"/>
      <c r="BV651" s="188"/>
    </row>
    <row r="652" spans="61:74" x14ac:dyDescent="0.45">
      <c r="BI652" s="188"/>
      <c r="BN652" s="65"/>
      <c r="BO652" s="65"/>
      <c r="BP652" s="65"/>
      <c r="BQ652" s="188"/>
      <c r="BR652" s="188"/>
      <c r="BS652" s="188"/>
      <c r="BT652" s="188"/>
      <c r="BV652" s="188"/>
    </row>
    <row r="653" spans="61:74" x14ac:dyDescent="0.45">
      <c r="BI653" s="188"/>
      <c r="BN653" s="65"/>
      <c r="BO653" s="65"/>
      <c r="BP653" s="65"/>
      <c r="BQ653" s="188"/>
      <c r="BR653" s="188"/>
      <c r="BS653" s="188"/>
      <c r="BT653" s="188"/>
      <c r="BV653" s="188"/>
    </row>
    <row r="654" spans="61:74" x14ac:dyDescent="0.45">
      <c r="BI654" s="188"/>
      <c r="BN654" s="65"/>
      <c r="BO654" s="65"/>
      <c r="BP654" s="65"/>
      <c r="BQ654" s="188"/>
      <c r="BR654" s="188"/>
      <c r="BS654" s="188"/>
      <c r="BT654" s="188"/>
      <c r="BV654" s="188"/>
    </row>
    <row r="655" spans="61:74" x14ac:dyDescent="0.45">
      <c r="BI655" s="188"/>
      <c r="BN655" s="65"/>
      <c r="BO655" s="65"/>
      <c r="BP655" s="65"/>
      <c r="BQ655" s="188"/>
      <c r="BR655" s="188"/>
      <c r="BS655" s="188"/>
      <c r="BT655" s="188"/>
      <c r="BV655" s="188"/>
    </row>
    <row r="656" spans="61:74" x14ac:dyDescent="0.45">
      <c r="BI656" s="188"/>
      <c r="BN656" s="65"/>
      <c r="BO656" s="65"/>
      <c r="BP656" s="65"/>
      <c r="BQ656" s="188"/>
      <c r="BR656" s="188"/>
      <c r="BS656" s="188"/>
      <c r="BT656" s="188"/>
      <c r="BV656" s="188"/>
    </row>
    <row r="657" spans="61:74" x14ac:dyDescent="0.45">
      <c r="BI657" s="188"/>
      <c r="BN657" s="65"/>
      <c r="BO657" s="65"/>
      <c r="BP657" s="65"/>
      <c r="BQ657" s="188"/>
      <c r="BR657" s="188"/>
      <c r="BS657" s="188"/>
      <c r="BT657" s="188"/>
      <c r="BV657" s="188"/>
    </row>
    <row r="658" spans="61:74" x14ac:dyDescent="0.45">
      <c r="BI658" s="188"/>
      <c r="BN658" s="65"/>
      <c r="BO658" s="65"/>
      <c r="BP658" s="65"/>
      <c r="BQ658" s="188"/>
      <c r="BR658" s="188"/>
      <c r="BS658" s="188"/>
      <c r="BT658" s="188"/>
      <c r="BV658" s="188"/>
    </row>
    <row r="659" spans="61:74" x14ac:dyDescent="0.45">
      <c r="BI659" s="188"/>
      <c r="BN659" s="65"/>
      <c r="BO659" s="65"/>
      <c r="BP659" s="65"/>
      <c r="BQ659" s="188"/>
      <c r="BR659" s="188"/>
      <c r="BS659" s="188"/>
      <c r="BT659" s="188"/>
      <c r="BV659" s="188"/>
    </row>
    <row r="660" spans="61:74" x14ac:dyDescent="0.45">
      <c r="BI660" s="188"/>
      <c r="BN660" s="65"/>
      <c r="BO660" s="65"/>
      <c r="BP660" s="65"/>
      <c r="BQ660" s="188"/>
      <c r="BR660" s="188"/>
      <c r="BS660" s="188"/>
      <c r="BT660" s="188"/>
      <c r="BV660" s="188"/>
    </row>
    <row r="661" spans="61:74" x14ac:dyDescent="0.45">
      <c r="BI661" s="188"/>
      <c r="BN661" s="65"/>
      <c r="BO661" s="65"/>
      <c r="BP661" s="65"/>
      <c r="BQ661" s="188"/>
      <c r="BR661" s="188"/>
      <c r="BS661" s="188"/>
      <c r="BT661" s="188"/>
      <c r="BV661" s="188"/>
    </row>
    <row r="662" spans="61:74" x14ac:dyDescent="0.45">
      <c r="BI662" s="188"/>
      <c r="BN662" s="65"/>
      <c r="BO662" s="65"/>
      <c r="BP662" s="65"/>
      <c r="BQ662" s="188"/>
      <c r="BR662" s="188"/>
      <c r="BS662" s="188"/>
      <c r="BT662" s="188"/>
      <c r="BV662" s="188"/>
    </row>
    <row r="663" spans="61:74" x14ac:dyDescent="0.45">
      <c r="BI663" s="188"/>
      <c r="BN663" s="65"/>
      <c r="BO663" s="65"/>
      <c r="BP663" s="65"/>
      <c r="BQ663" s="188"/>
      <c r="BR663" s="188"/>
      <c r="BS663" s="188"/>
      <c r="BT663" s="188"/>
      <c r="BV663" s="188"/>
    </row>
    <row r="664" spans="61:74" x14ac:dyDescent="0.45">
      <c r="BI664" s="188"/>
      <c r="BN664" s="65"/>
      <c r="BO664" s="65"/>
      <c r="BP664" s="65"/>
      <c r="BQ664" s="188"/>
      <c r="BR664" s="188"/>
      <c r="BS664" s="188"/>
      <c r="BT664" s="188"/>
      <c r="BV664" s="188"/>
    </row>
    <row r="665" spans="61:74" x14ac:dyDescent="0.45">
      <c r="BI665" s="188"/>
      <c r="BN665" s="65"/>
      <c r="BO665" s="65"/>
      <c r="BP665" s="65"/>
      <c r="BQ665" s="188"/>
      <c r="BR665" s="188"/>
      <c r="BS665" s="188"/>
      <c r="BT665" s="188"/>
      <c r="BV665" s="188"/>
    </row>
    <row r="666" spans="61:74" x14ac:dyDescent="0.45">
      <c r="BI666" s="188"/>
      <c r="BN666" s="65"/>
      <c r="BO666" s="65"/>
      <c r="BP666" s="65"/>
      <c r="BQ666" s="188"/>
      <c r="BR666" s="188"/>
      <c r="BS666" s="188"/>
      <c r="BT666" s="188"/>
      <c r="BV666" s="188"/>
    </row>
    <row r="667" spans="61:74" x14ac:dyDescent="0.45">
      <c r="BI667" s="188"/>
      <c r="BN667" s="65"/>
      <c r="BO667" s="65"/>
      <c r="BP667" s="65"/>
      <c r="BQ667" s="188"/>
      <c r="BR667" s="188"/>
      <c r="BS667" s="188"/>
      <c r="BT667" s="188"/>
      <c r="BV667" s="188"/>
    </row>
    <row r="668" spans="61:74" x14ac:dyDescent="0.45">
      <c r="BI668" s="188"/>
      <c r="BN668" s="65"/>
      <c r="BO668" s="65"/>
      <c r="BP668" s="65"/>
      <c r="BQ668" s="188"/>
      <c r="BR668" s="188"/>
      <c r="BS668" s="188"/>
      <c r="BT668" s="188"/>
      <c r="BV668" s="188"/>
    </row>
    <row r="669" spans="61:74" x14ac:dyDescent="0.45">
      <c r="BI669" s="188"/>
      <c r="BN669" s="65"/>
      <c r="BO669" s="65"/>
      <c r="BP669" s="65"/>
      <c r="BQ669" s="188"/>
      <c r="BR669" s="188"/>
      <c r="BS669" s="188"/>
      <c r="BT669" s="188"/>
      <c r="BV669" s="188"/>
    </row>
    <row r="670" spans="61:74" x14ac:dyDescent="0.45">
      <c r="BI670" s="188"/>
      <c r="BN670" s="65"/>
      <c r="BO670" s="65"/>
      <c r="BP670" s="65"/>
      <c r="BQ670" s="188"/>
      <c r="BR670" s="188"/>
      <c r="BS670" s="188"/>
      <c r="BT670" s="188"/>
      <c r="BV670" s="188"/>
    </row>
    <row r="671" spans="61:74" x14ac:dyDescent="0.45">
      <c r="BI671" s="188"/>
      <c r="BN671" s="65"/>
      <c r="BO671" s="65"/>
      <c r="BP671" s="65"/>
      <c r="BQ671" s="188"/>
      <c r="BR671" s="188"/>
      <c r="BS671" s="188"/>
      <c r="BT671" s="188"/>
      <c r="BV671" s="188"/>
    </row>
    <row r="672" spans="61:74" x14ac:dyDescent="0.45">
      <c r="BI672" s="188"/>
      <c r="BN672" s="65"/>
      <c r="BO672" s="65"/>
      <c r="BP672" s="65"/>
      <c r="BQ672" s="188"/>
      <c r="BR672" s="188"/>
      <c r="BS672" s="188"/>
      <c r="BT672" s="188"/>
      <c r="BV672" s="188"/>
    </row>
    <row r="673" spans="61:74" x14ac:dyDescent="0.45">
      <c r="BI673" s="188"/>
      <c r="BN673" s="65"/>
      <c r="BO673" s="65"/>
      <c r="BP673" s="65"/>
      <c r="BQ673" s="188"/>
      <c r="BR673" s="188"/>
      <c r="BS673" s="188"/>
      <c r="BT673" s="188"/>
      <c r="BV673" s="188"/>
    </row>
    <row r="674" spans="61:74" x14ac:dyDescent="0.45">
      <c r="BI674" s="188"/>
      <c r="BN674" s="65"/>
      <c r="BO674" s="65"/>
      <c r="BP674" s="65"/>
      <c r="BQ674" s="188"/>
      <c r="BR674" s="188"/>
      <c r="BS674" s="188"/>
      <c r="BT674" s="188"/>
      <c r="BV674" s="188"/>
    </row>
    <row r="675" spans="61:74" x14ac:dyDescent="0.45">
      <c r="BI675" s="188"/>
      <c r="BN675" s="65"/>
      <c r="BO675" s="65"/>
      <c r="BP675" s="65"/>
      <c r="BQ675" s="188"/>
      <c r="BR675" s="188"/>
      <c r="BS675" s="188"/>
      <c r="BT675" s="188"/>
      <c r="BV675" s="188"/>
    </row>
    <row r="676" spans="61:74" x14ac:dyDescent="0.45">
      <c r="BI676" s="188"/>
      <c r="BN676" s="65"/>
      <c r="BO676" s="65"/>
      <c r="BP676" s="65"/>
      <c r="BQ676" s="188"/>
      <c r="BR676" s="188"/>
      <c r="BS676" s="188"/>
      <c r="BT676" s="188"/>
      <c r="BV676" s="188"/>
    </row>
    <row r="677" spans="61:74" x14ac:dyDescent="0.45">
      <c r="BI677" s="188"/>
      <c r="BN677" s="65"/>
      <c r="BO677" s="65"/>
      <c r="BP677" s="65"/>
      <c r="BQ677" s="188"/>
      <c r="BR677" s="188"/>
      <c r="BS677" s="188"/>
      <c r="BT677" s="188"/>
      <c r="BV677" s="188"/>
    </row>
    <row r="678" spans="61:74" x14ac:dyDescent="0.45">
      <c r="BI678" s="188"/>
      <c r="BN678" s="65"/>
      <c r="BO678" s="65"/>
      <c r="BP678" s="65"/>
      <c r="BQ678" s="188"/>
      <c r="BR678" s="188"/>
      <c r="BS678" s="188"/>
      <c r="BT678" s="188"/>
      <c r="BV678" s="188"/>
    </row>
    <row r="679" spans="61:74" x14ac:dyDescent="0.45">
      <c r="BI679" s="188"/>
      <c r="BN679" s="65"/>
      <c r="BO679" s="65"/>
      <c r="BP679" s="65"/>
      <c r="BQ679" s="188"/>
      <c r="BR679" s="188"/>
      <c r="BS679" s="188"/>
      <c r="BT679" s="188"/>
      <c r="BV679" s="188"/>
    </row>
    <row r="680" spans="61:74" x14ac:dyDescent="0.45">
      <c r="BI680" s="188"/>
      <c r="BN680" s="65"/>
      <c r="BO680" s="65"/>
      <c r="BP680" s="65"/>
      <c r="BQ680" s="188"/>
      <c r="BR680" s="188"/>
      <c r="BS680" s="188"/>
      <c r="BT680" s="188"/>
      <c r="BV680" s="188"/>
    </row>
    <row r="681" spans="61:74" x14ac:dyDescent="0.45">
      <c r="BI681" s="188"/>
      <c r="BN681" s="65"/>
      <c r="BO681" s="65"/>
      <c r="BP681" s="65"/>
      <c r="BQ681" s="188"/>
      <c r="BR681" s="188"/>
      <c r="BS681" s="188"/>
      <c r="BT681" s="188"/>
      <c r="BV681" s="188"/>
    </row>
    <row r="682" spans="61:74" x14ac:dyDescent="0.45">
      <c r="BI682" s="188"/>
      <c r="BN682" s="65"/>
      <c r="BO682" s="65"/>
      <c r="BP682" s="65"/>
      <c r="BQ682" s="188"/>
      <c r="BR682" s="188"/>
      <c r="BS682" s="188"/>
      <c r="BT682" s="188"/>
      <c r="BV682" s="188"/>
    </row>
    <row r="683" spans="61:74" x14ac:dyDescent="0.45">
      <c r="BI683" s="188"/>
      <c r="BN683" s="65"/>
      <c r="BO683" s="65"/>
      <c r="BP683" s="65"/>
      <c r="BQ683" s="188"/>
      <c r="BR683" s="188"/>
      <c r="BS683" s="188"/>
      <c r="BT683" s="188"/>
      <c r="BV683" s="188"/>
    </row>
    <row r="684" spans="61:74" x14ac:dyDescent="0.45">
      <c r="BI684" s="188"/>
      <c r="BN684" s="65"/>
      <c r="BO684" s="65"/>
      <c r="BP684" s="65"/>
      <c r="BQ684" s="188"/>
      <c r="BR684" s="188"/>
      <c r="BS684" s="188"/>
      <c r="BT684" s="188"/>
      <c r="BV684" s="188"/>
    </row>
    <row r="685" spans="61:74" x14ac:dyDescent="0.45">
      <c r="BI685" s="188"/>
      <c r="BN685" s="65"/>
      <c r="BO685" s="65"/>
      <c r="BP685" s="65"/>
      <c r="BQ685" s="188"/>
      <c r="BR685" s="188"/>
      <c r="BS685" s="188"/>
      <c r="BT685" s="188"/>
      <c r="BV685" s="188"/>
    </row>
    <row r="686" spans="61:74" x14ac:dyDescent="0.45">
      <c r="BI686" s="188"/>
      <c r="BN686" s="65"/>
      <c r="BO686" s="65"/>
      <c r="BP686" s="65"/>
      <c r="BQ686" s="188"/>
      <c r="BR686" s="188"/>
      <c r="BS686" s="188"/>
      <c r="BT686" s="188"/>
      <c r="BV686" s="188"/>
    </row>
    <row r="687" spans="61:74" x14ac:dyDescent="0.45">
      <c r="BI687" s="188"/>
      <c r="BN687" s="65"/>
      <c r="BO687" s="65"/>
      <c r="BP687" s="65"/>
      <c r="BQ687" s="188"/>
      <c r="BR687" s="188"/>
      <c r="BS687" s="188"/>
      <c r="BT687" s="188"/>
      <c r="BV687" s="188"/>
    </row>
    <row r="688" spans="61:74" x14ac:dyDescent="0.45">
      <c r="BI688" s="188"/>
      <c r="BN688" s="65"/>
      <c r="BO688" s="65"/>
      <c r="BP688" s="65"/>
      <c r="BQ688" s="188"/>
      <c r="BR688" s="188"/>
      <c r="BS688" s="188"/>
      <c r="BT688" s="188"/>
      <c r="BV688" s="188"/>
    </row>
    <row r="689" spans="61:74" x14ac:dyDescent="0.45">
      <c r="BI689" s="188"/>
      <c r="BN689" s="65"/>
      <c r="BO689" s="65"/>
      <c r="BP689" s="65"/>
      <c r="BQ689" s="188"/>
      <c r="BR689" s="188"/>
      <c r="BS689" s="188"/>
      <c r="BT689" s="188"/>
      <c r="BV689" s="188"/>
    </row>
    <row r="690" spans="61:74" x14ac:dyDescent="0.45">
      <c r="BI690" s="188"/>
      <c r="BN690" s="65"/>
      <c r="BO690" s="65"/>
      <c r="BP690" s="65"/>
      <c r="BQ690" s="188"/>
      <c r="BR690" s="188"/>
      <c r="BS690" s="188"/>
      <c r="BT690" s="188"/>
      <c r="BV690" s="188"/>
    </row>
    <row r="691" spans="61:74" x14ac:dyDescent="0.45">
      <c r="BI691" s="188"/>
      <c r="BN691" s="65"/>
      <c r="BO691" s="65"/>
      <c r="BP691" s="65"/>
      <c r="BQ691" s="188"/>
      <c r="BR691" s="188"/>
      <c r="BS691" s="188"/>
      <c r="BT691" s="188"/>
      <c r="BV691" s="188"/>
    </row>
    <row r="692" spans="61:74" x14ac:dyDescent="0.45">
      <c r="BI692" s="188"/>
      <c r="BN692" s="65"/>
      <c r="BO692" s="65"/>
      <c r="BP692" s="65"/>
      <c r="BQ692" s="188"/>
      <c r="BR692" s="188"/>
      <c r="BS692" s="188"/>
      <c r="BT692" s="188"/>
      <c r="BV692" s="188"/>
    </row>
    <row r="693" spans="61:74" x14ac:dyDescent="0.45">
      <c r="BI693" s="188"/>
      <c r="BN693" s="65"/>
      <c r="BO693" s="65"/>
      <c r="BP693" s="65"/>
      <c r="BQ693" s="188"/>
      <c r="BR693" s="188"/>
      <c r="BS693" s="188"/>
      <c r="BT693" s="188"/>
      <c r="BV693" s="188"/>
    </row>
    <row r="694" spans="61:74" x14ac:dyDescent="0.45">
      <c r="BI694" s="188"/>
      <c r="BN694" s="65"/>
      <c r="BO694" s="65"/>
      <c r="BP694" s="65"/>
      <c r="BQ694" s="188"/>
      <c r="BR694" s="188"/>
      <c r="BS694" s="188"/>
      <c r="BT694" s="188"/>
      <c r="BV694" s="188"/>
    </row>
    <row r="695" spans="61:74" x14ac:dyDescent="0.45">
      <c r="BI695" s="188"/>
      <c r="BN695" s="65"/>
      <c r="BO695" s="65"/>
      <c r="BP695" s="65"/>
      <c r="BQ695" s="188"/>
      <c r="BR695" s="188"/>
      <c r="BS695" s="188"/>
      <c r="BT695" s="188"/>
      <c r="BV695" s="188"/>
    </row>
    <row r="696" spans="61:74" x14ac:dyDescent="0.45">
      <c r="BI696" s="188"/>
      <c r="BN696" s="65"/>
      <c r="BO696" s="65"/>
      <c r="BP696" s="65"/>
      <c r="BQ696" s="188"/>
      <c r="BR696" s="188"/>
      <c r="BS696" s="188"/>
      <c r="BT696" s="188"/>
      <c r="BV696" s="188"/>
    </row>
    <row r="697" spans="61:74" x14ac:dyDescent="0.45">
      <c r="BI697" s="188"/>
      <c r="BN697" s="65"/>
      <c r="BO697" s="65"/>
      <c r="BP697" s="65"/>
      <c r="BQ697" s="188"/>
      <c r="BR697" s="188"/>
      <c r="BS697" s="188"/>
      <c r="BT697" s="188"/>
      <c r="BV697" s="188"/>
    </row>
    <row r="698" spans="61:74" x14ac:dyDescent="0.45">
      <c r="BI698" s="188"/>
      <c r="BN698" s="65"/>
      <c r="BO698" s="65"/>
      <c r="BP698" s="65"/>
      <c r="BQ698" s="188"/>
      <c r="BR698" s="188"/>
      <c r="BS698" s="188"/>
      <c r="BT698" s="188"/>
      <c r="BV698" s="188"/>
    </row>
    <row r="699" spans="61:74" x14ac:dyDescent="0.45">
      <c r="BI699" s="188"/>
      <c r="BN699" s="65"/>
      <c r="BO699" s="65"/>
      <c r="BP699" s="65"/>
      <c r="BQ699" s="188"/>
      <c r="BR699" s="188"/>
      <c r="BS699" s="188"/>
      <c r="BT699" s="188"/>
      <c r="BV699" s="188"/>
    </row>
    <row r="700" spans="61:74" x14ac:dyDescent="0.45">
      <c r="BI700" s="188"/>
      <c r="BN700" s="65"/>
      <c r="BO700" s="65"/>
      <c r="BP700" s="65"/>
      <c r="BQ700" s="188"/>
      <c r="BR700" s="188"/>
      <c r="BS700" s="188"/>
      <c r="BT700" s="188"/>
      <c r="BV700" s="188"/>
    </row>
    <row r="701" spans="61:74" x14ac:dyDescent="0.45">
      <c r="BI701" s="188"/>
      <c r="BN701" s="65"/>
      <c r="BO701" s="65"/>
      <c r="BP701" s="65"/>
      <c r="BQ701" s="188"/>
      <c r="BR701" s="188"/>
      <c r="BS701" s="188"/>
      <c r="BT701" s="188"/>
      <c r="BV701" s="188"/>
    </row>
    <row r="702" spans="61:74" x14ac:dyDescent="0.45">
      <c r="BI702" s="188"/>
      <c r="BN702" s="65"/>
      <c r="BO702" s="65"/>
      <c r="BP702" s="65"/>
      <c r="BQ702" s="188"/>
      <c r="BR702" s="188"/>
      <c r="BS702" s="188"/>
      <c r="BT702" s="188"/>
      <c r="BV702" s="188"/>
    </row>
    <row r="703" spans="61:74" x14ac:dyDescent="0.45">
      <c r="BI703" s="188"/>
      <c r="BN703" s="65"/>
      <c r="BO703" s="65"/>
      <c r="BP703" s="65"/>
      <c r="BQ703" s="188"/>
      <c r="BR703" s="188"/>
      <c r="BS703" s="188"/>
      <c r="BT703" s="188"/>
      <c r="BV703" s="188"/>
    </row>
    <row r="704" spans="61:74" x14ac:dyDescent="0.45">
      <c r="BI704" s="188"/>
      <c r="BN704" s="65"/>
      <c r="BO704" s="65"/>
      <c r="BP704" s="65"/>
      <c r="BQ704" s="188"/>
      <c r="BR704" s="188"/>
      <c r="BS704" s="188"/>
      <c r="BT704" s="188"/>
      <c r="BV704" s="188"/>
    </row>
    <row r="705" spans="61:74" x14ac:dyDescent="0.45">
      <c r="BI705" s="188"/>
      <c r="BN705" s="65"/>
      <c r="BO705" s="65"/>
      <c r="BP705" s="65"/>
      <c r="BQ705" s="188"/>
      <c r="BR705" s="188"/>
      <c r="BS705" s="188"/>
      <c r="BT705" s="188"/>
      <c r="BV705" s="188"/>
    </row>
    <row r="706" spans="61:74" x14ac:dyDescent="0.45">
      <c r="BI706" s="188"/>
      <c r="BN706" s="65"/>
      <c r="BO706" s="65"/>
      <c r="BP706" s="65"/>
      <c r="BQ706" s="188"/>
      <c r="BR706" s="188"/>
      <c r="BS706" s="188"/>
      <c r="BT706" s="188"/>
      <c r="BV706" s="188"/>
    </row>
    <row r="707" spans="61:74" x14ac:dyDescent="0.45">
      <c r="BI707" s="188"/>
      <c r="BN707" s="65"/>
      <c r="BO707" s="65"/>
      <c r="BP707" s="65"/>
      <c r="BQ707" s="188"/>
      <c r="BR707" s="188"/>
      <c r="BS707" s="188"/>
      <c r="BT707" s="188"/>
      <c r="BV707" s="188"/>
    </row>
    <row r="708" spans="61:74" x14ac:dyDescent="0.45">
      <c r="BI708" s="188"/>
      <c r="BN708" s="65"/>
      <c r="BO708" s="65"/>
      <c r="BP708" s="65"/>
      <c r="BQ708" s="188"/>
      <c r="BR708" s="188"/>
      <c r="BS708" s="188"/>
      <c r="BT708" s="188"/>
      <c r="BV708" s="188"/>
    </row>
    <row r="709" spans="61:74" x14ac:dyDescent="0.45">
      <c r="BI709" s="188"/>
      <c r="BN709" s="65"/>
      <c r="BO709" s="65"/>
      <c r="BP709" s="65"/>
      <c r="BQ709" s="188"/>
      <c r="BR709" s="188"/>
      <c r="BS709" s="188"/>
      <c r="BT709" s="188"/>
      <c r="BV709" s="188"/>
    </row>
    <row r="710" spans="61:74" x14ac:dyDescent="0.45">
      <c r="BI710" s="188"/>
      <c r="BN710" s="65"/>
      <c r="BO710" s="65"/>
      <c r="BP710" s="65"/>
      <c r="BQ710" s="188"/>
      <c r="BR710" s="188"/>
      <c r="BS710" s="188"/>
      <c r="BT710" s="188"/>
      <c r="BV710" s="188"/>
    </row>
    <row r="711" spans="61:74" x14ac:dyDescent="0.45">
      <c r="BI711" s="188"/>
      <c r="BN711" s="65"/>
      <c r="BO711" s="65"/>
      <c r="BP711" s="65"/>
      <c r="BQ711" s="188"/>
      <c r="BR711" s="188"/>
      <c r="BS711" s="188"/>
      <c r="BT711" s="188"/>
      <c r="BV711" s="188"/>
    </row>
    <row r="712" spans="61:74" x14ac:dyDescent="0.45">
      <c r="BI712" s="188"/>
      <c r="BN712" s="65"/>
      <c r="BO712" s="65"/>
      <c r="BP712" s="65"/>
      <c r="BQ712" s="188"/>
      <c r="BR712" s="188"/>
      <c r="BS712" s="188"/>
      <c r="BT712" s="188"/>
      <c r="BV712" s="188"/>
    </row>
    <row r="713" spans="61:74" x14ac:dyDescent="0.45">
      <c r="BI713" s="188"/>
      <c r="BN713" s="65"/>
      <c r="BO713" s="65"/>
      <c r="BP713" s="65"/>
      <c r="BQ713" s="188"/>
      <c r="BR713" s="188"/>
      <c r="BS713" s="188"/>
      <c r="BT713" s="188"/>
      <c r="BV713" s="188"/>
    </row>
    <row r="714" spans="61:74" x14ac:dyDescent="0.45">
      <c r="BI714" s="188"/>
      <c r="BN714" s="65"/>
      <c r="BO714" s="65"/>
      <c r="BP714" s="65"/>
      <c r="BQ714" s="188"/>
      <c r="BR714" s="188"/>
      <c r="BS714" s="188"/>
      <c r="BT714" s="188"/>
      <c r="BV714" s="188"/>
    </row>
    <row r="715" spans="61:74" x14ac:dyDescent="0.45">
      <c r="BI715" s="188"/>
      <c r="BN715" s="65"/>
      <c r="BO715" s="65"/>
      <c r="BP715" s="65"/>
      <c r="BQ715" s="188"/>
      <c r="BR715" s="188"/>
      <c r="BS715" s="188"/>
      <c r="BT715" s="188"/>
      <c r="BV715" s="188"/>
    </row>
    <row r="716" spans="61:74" x14ac:dyDescent="0.45">
      <c r="BI716" s="188"/>
      <c r="BN716" s="65"/>
      <c r="BO716" s="65"/>
      <c r="BP716" s="65"/>
      <c r="BQ716" s="188"/>
      <c r="BR716" s="188"/>
      <c r="BS716" s="188"/>
      <c r="BT716" s="188"/>
      <c r="BV716" s="188"/>
    </row>
    <row r="717" spans="61:74" x14ac:dyDescent="0.45">
      <c r="BI717" s="188"/>
      <c r="BN717" s="65"/>
      <c r="BO717" s="65"/>
      <c r="BP717" s="65"/>
      <c r="BQ717" s="188"/>
      <c r="BR717" s="188"/>
      <c r="BS717" s="188"/>
      <c r="BT717" s="188"/>
      <c r="BV717" s="188"/>
    </row>
    <row r="718" spans="61:74" x14ac:dyDescent="0.45">
      <c r="BI718" s="188"/>
      <c r="BN718" s="65"/>
      <c r="BO718" s="65"/>
      <c r="BP718" s="65"/>
      <c r="BQ718" s="188"/>
      <c r="BR718" s="188"/>
      <c r="BS718" s="188"/>
      <c r="BT718" s="188"/>
      <c r="BV718" s="188"/>
    </row>
    <row r="719" spans="61:74" x14ac:dyDescent="0.45">
      <c r="BI719" s="188"/>
      <c r="BN719" s="65"/>
      <c r="BO719" s="65"/>
      <c r="BP719" s="65"/>
      <c r="BQ719" s="188"/>
      <c r="BR719" s="188"/>
      <c r="BS719" s="188"/>
      <c r="BT719" s="188"/>
      <c r="BV719" s="188"/>
    </row>
    <row r="720" spans="61:74" x14ac:dyDescent="0.45">
      <c r="BI720" s="188"/>
      <c r="BN720" s="65"/>
      <c r="BO720" s="65"/>
      <c r="BP720" s="65"/>
      <c r="BQ720" s="188"/>
      <c r="BR720" s="188"/>
      <c r="BS720" s="188"/>
      <c r="BT720" s="188"/>
      <c r="BV720" s="188"/>
    </row>
    <row r="721" spans="61:74" x14ac:dyDescent="0.45">
      <c r="BI721" s="188"/>
      <c r="BN721" s="65"/>
      <c r="BO721" s="65"/>
      <c r="BP721" s="65"/>
      <c r="BQ721" s="188"/>
      <c r="BR721" s="188"/>
      <c r="BS721" s="188"/>
      <c r="BT721" s="188"/>
      <c r="BV721" s="188"/>
    </row>
    <row r="722" spans="61:74" x14ac:dyDescent="0.45">
      <c r="BI722" s="188"/>
      <c r="BN722" s="65"/>
      <c r="BO722" s="65"/>
      <c r="BP722" s="65"/>
      <c r="BQ722" s="188"/>
      <c r="BR722" s="188"/>
      <c r="BS722" s="188"/>
      <c r="BT722" s="188"/>
      <c r="BV722" s="188"/>
    </row>
    <row r="723" spans="61:74" x14ac:dyDescent="0.45">
      <c r="BI723" s="188"/>
      <c r="BN723" s="65"/>
      <c r="BO723" s="65"/>
      <c r="BP723" s="65"/>
      <c r="BQ723" s="188"/>
      <c r="BR723" s="188"/>
      <c r="BS723" s="188"/>
      <c r="BT723" s="188"/>
      <c r="BV723" s="188"/>
    </row>
    <row r="724" spans="61:74" x14ac:dyDescent="0.45">
      <c r="BI724" s="188"/>
      <c r="BN724" s="65"/>
      <c r="BO724" s="65"/>
      <c r="BP724" s="65"/>
      <c r="BQ724" s="188"/>
      <c r="BR724" s="188"/>
      <c r="BS724" s="188"/>
      <c r="BT724" s="188"/>
      <c r="BV724" s="188"/>
    </row>
    <row r="725" spans="61:74" x14ac:dyDescent="0.45">
      <c r="BI725" s="188"/>
      <c r="BN725" s="65"/>
      <c r="BO725" s="65"/>
      <c r="BP725" s="65"/>
      <c r="BQ725" s="188"/>
      <c r="BR725" s="188"/>
      <c r="BS725" s="188"/>
      <c r="BT725" s="188"/>
      <c r="BV725" s="188"/>
    </row>
    <row r="726" spans="61:74" x14ac:dyDescent="0.45">
      <c r="BI726" s="188"/>
      <c r="BN726" s="65"/>
      <c r="BO726" s="65"/>
      <c r="BP726" s="65"/>
      <c r="BQ726" s="188"/>
      <c r="BR726" s="188"/>
      <c r="BS726" s="188"/>
      <c r="BT726" s="188"/>
      <c r="BV726" s="188"/>
    </row>
    <row r="727" spans="61:74" x14ac:dyDescent="0.45">
      <c r="BI727" s="188"/>
      <c r="BN727" s="65"/>
      <c r="BO727" s="65"/>
      <c r="BP727" s="65"/>
      <c r="BQ727" s="188"/>
      <c r="BR727" s="188"/>
      <c r="BS727" s="188"/>
      <c r="BT727" s="188"/>
      <c r="BV727" s="188"/>
    </row>
    <row r="728" spans="61:74" x14ac:dyDescent="0.45">
      <c r="BI728" s="188"/>
      <c r="BN728" s="65"/>
      <c r="BO728" s="65"/>
      <c r="BP728" s="65"/>
      <c r="BQ728" s="188"/>
      <c r="BR728" s="188"/>
      <c r="BS728" s="188"/>
      <c r="BT728" s="188"/>
      <c r="BV728" s="188"/>
    </row>
    <row r="729" spans="61:74" x14ac:dyDescent="0.45">
      <c r="BI729" s="188"/>
      <c r="BN729" s="65"/>
      <c r="BO729" s="65"/>
      <c r="BP729" s="65"/>
      <c r="BQ729" s="188"/>
      <c r="BR729" s="188"/>
      <c r="BS729" s="188"/>
      <c r="BT729" s="188"/>
      <c r="BV729" s="188"/>
    </row>
    <row r="730" spans="61:74" x14ac:dyDescent="0.45">
      <c r="BI730" s="188"/>
      <c r="BN730" s="65"/>
      <c r="BO730" s="65"/>
      <c r="BP730" s="65"/>
      <c r="BQ730" s="188"/>
      <c r="BR730" s="188"/>
      <c r="BS730" s="188"/>
      <c r="BT730" s="188"/>
      <c r="BV730" s="188"/>
    </row>
    <row r="731" spans="61:74" x14ac:dyDescent="0.45">
      <c r="BI731" s="188"/>
      <c r="BN731" s="65"/>
      <c r="BO731" s="65"/>
      <c r="BP731" s="65"/>
      <c r="BQ731" s="188"/>
      <c r="BR731" s="188"/>
      <c r="BS731" s="188"/>
      <c r="BT731" s="188"/>
      <c r="BV731" s="188"/>
    </row>
    <row r="732" spans="61:74" x14ac:dyDescent="0.45">
      <c r="BI732" s="188"/>
      <c r="BN732" s="65"/>
      <c r="BO732" s="65"/>
      <c r="BP732" s="65"/>
      <c r="BQ732" s="188"/>
      <c r="BR732" s="188"/>
      <c r="BS732" s="188"/>
      <c r="BT732" s="188"/>
      <c r="BV732" s="188"/>
    </row>
    <row r="733" spans="61:74" x14ac:dyDescent="0.45">
      <c r="BI733" s="188"/>
      <c r="BN733" s="65"/>
      <c r="BO733" s="65"/>
      <c r="BP733" s="65"/>
      <c r="BQ733" s="188"/>
      <c r="BR733" s="188"/>
      <c r="BS733" s="188"/>
      <c r="BT733" s="188"/>
      <c r="BV733" s="188"/>
    </row>
    <row r="734" spans="61:74" x14ac:dyDescent="0.45">
      <c r="BI734" s="188"/>
      <c r="BN734" s="65"/>
      <c r="BO734" s="65"/>
      <c r="BP734" s="65"/>
      <c r="BQ734" s="188"/>
      <c r="BR734" s="188"/>
      <c r="BS734" s="188"/>
      <c r="BT734" s="188"/>
      <c r="BV734" s="188"/>
    </row>
    <row r="735" spans="61:74" x14ac:dyDescent="0.45">
      <c r="BI735" s="188"/>
      <c r="BN735" s="65"/>
      <c r="BO735" s="65"/>
      <c r="BP735" s="65"/>
      <c r="BQ735" s="188"/>
      <c r="BR735" s="188"/>
      <c r="BS735" s="188"/>
      <c r="BT735" s="188"/>
      <c r="BV735" s="188"/>
    </row>
    <row r="736" spans="61:74" x14ac:dyDescent="0.45">
      <c r="BI736" s="188"/>
      <c r="BN736" s="65"/>
      <c r="BO736" s="65"/>
      <c r="BP736" s="65"/>
      <c r="BQ736" s="188"/>
      <c r="BR736" s="188"/>
      <c r="BS736" s="188"/>
      <c r="BT736" s="188"/>
      <c r="BV736" s="188"/>
    </row>
    <row r="737" spans="61:74" x14ac:dyDescent="0.45">
      <c r="BI737" s="188"/>
      <c r="BN737" s="65"/>
      <c r="BO737" s="65"/>
      <c r="BP737" s="65"/>
      <c r="BQ737" s="188"/>
      <c r="BR737" s="188"/>
      <c r="BS737" s="188"/>
      <c r="BT737" s="188"/>
      <c r="BV737" s="188"/>
    </row>
    <row r="738" spans="61:74" x14ac:dyDescent="0.45">
      <c r="BI738" s="188"/>
      <c r="BN738" s="65"/>
      <c r="BO738" s="65"/>
      <c r="BP738" s="65"/>
      <c r="BQ738" s="188"/>
      <c r="BR738" s="188"/>
      <c r="BS738" s="188"/>
      <c r="BT738" s="188"/>
      <c r="BV738" s="188"/>
    </row>
    <row r="739" spans="61:74" x14ac:dyDescent="0.45">
      <c r="BI739" s="188"/>
      <c r="BN739" s="65"/>
      <c r="BO739" s="65"/>
      <c r="BP739" s="65"/>
      <c r="BQ739" s="188"/>
      <c r="BR739" s="188"/>
      <c r="BS739" s="188"/>
      <c r="BT739" s="188"/>
      <c r="BV739" s="188"/>
    </row>
    <row r="740" spans="61:74" x14ac:dyDescent="0.45">
      <c r="BI740" s="188"/>
      <c r="BN740" s="65"/>
      <c r="BO740" s="65"/>
      <c r="BP740" s="65"/>
      <c r="BQ740" s="188"/>
      <c r="BR740" s="188"/>
      <c r="BS740" s="188"/>
      <c r="BT740" s="188"/>
      <c r="BV740" s="188"/>
    </row>
    <row r="741" spans="61:74" x14ac:dyDescent="0.45">
      <c r="BI741" s="188"/>
      <c r="BN741" s="65"/>
      <c r="BO741" s="65"/>
      <c r="BP741" s="65"/>
      <c r="BQ741" s="188"/>
      <c r="BR741" s="188"/>
      <c r="BS741" s="188"/>
      <c r="BT741" s="188"/>
      <c r="BV741" s="188"/>
    </row>
    <row r="742" spans="61:74" x14ac:dyDescent="0.45">
      <c r="BI742" s="188"/>
      <c r="BN742" s="65"/>
      <c r="BO742" s="65"/>
      <c r="BP742" s="65"/>
      <c r="BQ742" s="188"/>
      <c r="BR742" s="188"/>
      <c r="BS742" s="188"/>
      <c r="BT742" s="188"/>
      <c r="BV742" s="188"/>
    </row>
    <row r="743" spans="61:74" x14ac:dyDescent="0.45">
      <c r="BI743" s="188"/>
      <c r="BN743" s="65"/>
      <c r="BO743" s="65"/>
      <c r="BP743" s="65"/>
      <c r="BQ743" s="188"/>
      <c r="BR743" s="188"/>
      <c r="BS743" s="188"/>
      <c r="BT743" s="188"/>
      <c r="BV743" s="188"/>
    </row>
    <row r="744" spans="61:74" x14ac:dyDescent="0.45">
      <c r="BI744" s="188"/>
      <c r="BN744" s="65"/>
      <c r="BO744" s="65"/>
      <c r="BP744" s="65"/>
      <c r="BQ744" s="188"/>
      <c r="BR744" s="188"/>
      <c r="BS744" s="188"/>
      <c r="BT744" s="188"/>
      <c r="BV744" s="188"/>
    </row>
    <row r="745" spans="61:74" x14ac:dyDescent="0.45">
      <c r="BI745" s="188"/>
      <c r="BN745" s="65"/>
      <c r="BO745" s="65"/>
      <c r="BP745" s="65"/>
      <c r="BQ745" s="188"/>
      <c r="BR745" s="188"/>
      <c r="BS745" s="188"/>
      <c r="BT745" s="188"/>
      <c r="BV745" s="188"/>
    </row>
    <row r="746" spans="61:74" x14ac:dyDescent="0.45">
      <c r="BI746" s="188"/>
      <c r="BN746" s="65"/>
      <c r="BO746" s="65"/>
      <c r="BP746" s="65"/>
      <c r="BQ746" s="188"/>
      <c r="BR746" s="188"/>
      <c r="BS746" s="188"/>
      <c r="BT746" s="188"/>
      <c r="BV746" s="188"/>
    </row>
    <row r="747" spans="61:74" x14ac:dyDescent="0.45">
      <c r="BI747" s="188"/>
      <c r="BN747" s="65"/>
      <c r="BO747" s="65"/>
      <c r="BP747" s="65"/>
      <c r="BQ747" s="188"/>
      <c r="BR747" s="188"/>
      <c r="BS747" s="188"/>
      <c r="BT747" s="188"/>
      <c r="BV747" s="188"/>
    </row>
    <row r="748" spans="61:74" x14ac:dyDescent="0.45">
      <c r="BI748" s="188"/>
      <c r="BN748" s="65"/>
      <c r="BO748" s="65"/>
      <c r="BP748" s="65"/>
      <c r="BQ748" s="188"/>
      <c r="BR748" s="188"/>
      <c r="BS748" s="188"/>
      <c r="BT748" s="188"/>
      <c r="BV748" s="188"/>
    </row>
    <row r="749" spans="61:74" x14ac:dyDescent="0.45">
      <c r="BI749" s="188"/>
      <c r="BN749" s="65"/>
      <c r="BO749" s="65"/>
      <c r="BP749" s="65"/>
      <c r="BQ749" s="188"/>
      <c r="BR749" s="188"/>
      <c r="BS749" s="188"/>
      <c r="BT749" s="188"/>
      <c r="BV749" s="188"/>
    </row>
    <row r="750" spans="61:74" x14ac:dyDescent="0.45">
      <c r="BI750" s="188"/>
      <c r="BN750" s="65"/>
      <c r="BO750" s="65"/>
      <c r="BP750" s="65"/>
      <c r="BQ750" s="188"/>
      <c r="BR750" s="188"/>
      <c r="BS750" s="188"/>
      <c r="BT750" s="188"/>
      <c r="BV750" s="188"/>
    </row>
    <row r="751" spans="61:74" x14ac:dyDescent="0.45">
      <c r="BI751" s="188"/>
      <c r="BN751" s="65"/>
      <c r="BO751" s="65"/>
      <c r="BP751" s="65"/>
      <c r="BQ751" s="188"/>
      <c r="BR751" s="188"/>
      <c r="BS751" s="188"/>
      <c r="BT751" s="188"/>
      <c r="BV751" s="188"/>
    </row>
    <row r="752" spans="61:74" x14ac:dyDescent="0.45">
      <c r="BI752" s="188"/>
      <c r="BN752" s="65"/>
      <c r="BO752" s="65"/>
      <c r="BP752" s="65"/>
      <c r="BQ752" s="188"/>
      <c r="BR752" s="188"/>
      <c r="BS752" s="188"/>
      <c r="BT752" s="188"/>
      <c r="BV752" s="188"/>
    </row>
    <row r="753" spans="61:74" x14ac:dyDescent="0.45">
      <c r="BI753" s="188"/>
      <c r="BN753" s="65"/>
      <c r="BO753" s="65"/>
      <c r="BP753" s="65"/>
      <c r="BQ753" s="188"/>
      <c r="BR753" s="188"/>
      <c r="BS753" s="188"/>
      <c r="BT753" s="188"/>
      <c r="BV753" s="188"/>
    </row>
    <row r="754" spans="61:74" x14ac:dyDescent="0.45">
      <c r="BI754" s="188"/>
      <c r="BN754" s="65"/>
      <c r="BO754" s="65"/>
      <c r="BP754" s="65"/>
      <c r="BQ754" s="188"/>
      <c r="BR754" s="188"/>
      <c r="BS754" s="188"/>
      <c r="BT754" s="188"/>
      <c r="BV754" s="188"/>
    </row>
    <row r="755" spans="61:74" x14ac:dyDescent="0.45">
      <c r="BI755" s="188"/>
      <c r="BN755" s="65"/>
      <c r="BO755" s="65"/>
      <c r="BP755" s="65"/>
      <c r="BQ755" s="188"/>
      <c r="BR755" s="188"/>
      <c r="BS755" s="188"/>
      <c r="BT755" s="188"/>
      <c r="BV755" s="188"/>
    </row>
    <row r="756" spans="61:74" x14ac:dyDescent="0.45">
      <c r="BI756" s="188"/>
      <c r="BN756" s="65"/>
      <c r="BO756" s="65"/>
      <c r="BP756" s="65"/>
      <c r="BQ756" s="188"/>
      <c r="BR756" s="188"/>
      <c r="BS756" s="188"/>
      <c r="BT756" s="188"/>
      <c r="BV756" s="188"/>
    </row>
    <row r="757" spans="61:74" x14ac:dyDescent="0.45">
      <c r="BI757" s="188"/>
      <c r="BN757" s="65"/>
      <c r="BO757" s="65"/>
      <c r="BP757" s="65"/>
      <c r="BQ757" s="188"/>
      <c r="BR757" s="188"/>
      <c r="BS757" s="188"/>
      <c r="BT757" s="188"/>
      <c r="BV757" s="188"/>
    </row>
    <row r="758" spans="61:74" x14ac:dyDescent="0.45">
      <c r="BI758" s="188"/>
      <c r="BN758" s="65"/>
      <c r="BO758" s="65"/>
      <c r="BP758" s="65"/>
      <c r="BQ758" s="188"/>
      <c r="BR758" s="188"/>
      <c r="BS758" s="188"/>
      <c r="BT758" s="188"/>
      <c r="BV758" s="188"/>
    </row>
    <row r="759" spans="61:74" x14ac:dyDescent="0.45">
      <c r="BI759" s="188"/>
      <c r="BN759" s="65"/>
      <c r="BO759" s="65"/>
      <c r="BP759" s="65"/>
      <c r="BQ759" s="188"/>
      <c r="BR759" s="188"/>
      <c r="BS759" s="188"/>
      <c r="BT759" s="188"/>
      <c r="BV759" s="188"/>
    </row>
    <row r="760" spans="61:74" x14ac:dyDescent="0.45">
      <c r="BI760" s="188"/>
      <c r="BN760" s="65"/>
      <c r="BO760" s="65"/>
      <c r="BP760" s="65"/>
      <c r="BQ760" s="188"/>
      <c r="BR760" s="188"/>
      <c r="BS760" s="188"/>
      <c r="BT760" s="188"/>
      <c r="BV760" s="188"/>
    </row>
    <row r="761" spans="61:74" x14ac:dyDescent="0.45">
      <c r="BI761" s="188"/>
      <c r="BN761" s="65"/>
      <c r="BO761" s="65"/>
      <c r="BP761" s="65"/>
      <c r="BQ761" s="188"/>
      <c r="BR761" s="188"/>
      <c r="BS761" s="188"/>
      <c r="BT761" s="188"/>
      <c r="BV761" s="188"/>
    </row>
    <row r="762" spans="61:74" x14ac:dyDescent="0.45">
      <c r="BI762" s="188"/>
      <c r="BN762" s="65"/>
      <c r="BO762" s="65"/>
      <c r="BP762" s="65"/>
      <c r="BQ762" s="188"/>
      <c r="BR762" s="188"/>
      <c r="BS762" s="188"/>
      <c r="BT762" s="188"/>
      <c r="BV762" s="188"/>
    </row>
    <row r="763" spans="61:74" x14ac:dyDescent="0.45">
      <c r="BI763" s="188"/>
      <c r="BN763" s="65"/>
      <c r="BO763" s="65"/>
      <c r="BP763" s="65"/>
      <c r="BQ763" s="188"/>
      <c r="BR763" s="188"/>
      <c r="BS763" s="188"/>
      <c r="BT763" s="188"/>
      <c r="BV763" s="188"/>
    </row>
    <row r="764" spans="61:74" x14ac:dyDescent="0.45">
      <c r="BI764" s="188"/>
      <c r="BN764" s="65"/>
      <c r="BO764" s="65"/>
      <c r="BP764" s="65"/>
      <c r="BQ764" s="188"/>
      <c r="BR764" s="188"/>
      <c r="BS764" s="188"/>
      <c r="BT764" s="188"/>
      <c r="BV764" s="188"/>
    </row>
    <row r="765" spans="61:74" x14ac:dyDescent="0.45">
      <c r="BI765" s="188"/>
      <c r="BN765" s="65"/>
      <c r="BO765" s="65"/>
      <c r="BP765" s="65"/>
      <c r="BQ765" s="188"/>
      <c r="BR765" s="188"/>
      <c r="BS765" s="188"/>
      <c r="BT765" s="188"/>
      <c r="BV765" s="188"/>
    </row>
    <row r="766" spans="61:74" x14ac:dyDescent="0.45">
      <c r="BI766" s="188"/>
      <c r="BN766" s="65"/>
      <c r="BO766" s="65"/>
      <c r="BP766" s="65"/>
      <c r="BQ766" s="188"/>
      <c r="BR766" s="188"/>
      <c r="BS766" s="188"/>
      <c r="BT766" s="188"/>
      <c r="BV766" s="188"/>
    </row>
    <row r="767" spans="61:74" x14ac:dyDescent="0.45">
      <c r="BI767" s="188"/>
      <c r="BN767" s="65"/>
      <c r="BO767" s="65"/>
      <c r="BP767" s="65"/>
      <c r="BQ767" s="188"/>
      <c r="BR767" s="188"/>
      <c r="BS767" s="188"/>
      <c r="BT767" s="188"/>
      <c r="BV767" s="188"/>
    </row>
    <row r="768" spans="61:74" x14ac:dyDescent="0.45">
      <c r="BI768" s="188"/>
      <c r="BN768" s="65"/>
      <c r="BO768" s="65"/>
      <c r="BP768" s="65"/>
      <c r="BQ768" s="188"/>
      <c r="BR768" s="188"/>
      <c r="BS768" s="188"/>
      <c r="BT768" s="188"/>
      <c r="BV768" s="188"/>
    </row>
    <row r="769" spans="61:74" x14ac:dyDescent="0.45">
      <c r="BI769" s="188"/>
      <c r="BN769" s="65"/>
      <c r="BO769" s="65"/>
      <c r="BP769" s="65"/>
      <c r="BQ769" s="188"/>
      <c r="BR769" s="188"/>
      <c r="BS769" s="188"/>
      <c r="BT769" s="188"/>
      <c r="BV769" s="188"/>
    </row>
    <row r="770" spans="61:74" x14ac:dyDescent="0.45">
      <c r="BI770" s="188"/>
      <c r="BN770" s="65"/>
      <c r="BO770" s="65"/>
      <c r="BP770" s="65"/>
      <c r="BQ770" s="188"/>
      <c r="BR770" s="188"/>
      <c r="BS770" s="188"/>
      <c r="BT770" s="188"/>
      <c r="BV770" s="188"/>
    </row>
    <row r="771" spans="61:74" x14ac:dyDescent="0.45">
      <c r="BI771" s="188"/>
      <c r="BN771" s="65"/>
      <c r="BO771" s="65"/>
      <c r="BP771" s="65"/>
      <c r="BQ771" s="188"/>
      <c r="BR771" s="188"/>
      <c r="BS771" s="188"/>
      <c r="BT771" s="188"/>
      <c r="BV771" s="188"/>
    </row>
    <row r="772" spans="61:74" x14ac:dyDescent="0.45">
      <c r="BI772" s="188"/>
      <c r="BN772" s="65"/>
      <c r="BO772" s="65"/>
      <c r="BP772" s="65"/>
      <c r="BQ772" s="188"/>
      <c r="BR772" s="188"/>
      <c r="BS772" s="188"/>
      <c r="BT772" s="188"/>
      <c r="BV772" s="188"/>
    </row>
    <row r="773" spans="61:74" x14ac:dyDescent="0.45">
      <c r="BI773" s="188"/>
      <c r="BN773" s="65"/>
      <c r="BO773" s="65"/>
      <c r="BP773" s="65"/>
      <c r="BQ773" s="188"/>
      <c r="BR773" s="188"/>
      <c r="BS773" s="188"/>
      <c r="BT773" s="188"/>
      <c r="BV773" s="188"/>
    </row>
    <row r="774" spans="61:74" x14ac:dyDescent="0.45">
      <c r="BI774" s="188"/>
      <c r="BN774" s="65"/>
      <c r="BO774" s="65"/>
      <c r="BP774" s="65"/>
      <c r="BQ774" s="188"/>
      <c r="BR774" s="188"/>
      <c r="BS774" s="188"/>
      <c r="BT774" s="188"/>
      <c r="BV774" s="188"/>
    </row>
    <row r="775" spans="61:74" x14ac:dyDescent="0.45">
      <c r="BI775" s="188"/>
      <c r="BN775" s="65"/>
      <c r="BO775" s="65"/>
      <c r="BP775" s="65"/>
      <c r="BQ775" s="188"/>
      <c r="BR775" s="188"/>
      <c r="BS775" s="188"/>
      <c r="BT775" s="188"/>
      <c r="BV775" s="188"/>
    </row>
    <row r="776" spans="61:74" x14ac:dyDescent="0.45">
      <c r="BI776" s="188"/>
      <c r="BN776" s="65"/>
      <c r="BO776" s="65"/>
      <c r="BP776" s="65"/>
      <c r="BQ776" s="188"/>
      <c r="BR776" s="188"/>
      <c r="BS776" s="188"/>
      <c r="BT776" s="188"/>
      <c r="BV776" s="188"/>
    </row>
    <row r="777" spans="61:74" x14ac:dyDescent="0.45">
      <c r="BI777" s="188"/>
      <c r="BN777" s="65"/>
      <c r="BO777" s="65"/>
      <c r="BP777" s="65"/>
      <c r="BQ777" s="188"/>
      <c r="BR777" s="188"/>
      <c r="BS777" s="188"/>
      <c r="BT777" s="188"/>
      <c r="BV777" s="188"/>
    </row>
    <row r="778" spans="61:74" x14ac:dyDescent="0.45">
      <c r="BI778" s="188"/>
      <c r="BN778" s="65"/>
      <c r="BO778" s="65"/>
      <c r="BP778" s="65"/>
      <c r="BQ778" s="188"/>
      <c r="BR778" s="188"/>
      <c r="BS778" s="188"/>
      <c r="BT778" s="188"/>
      <c r="BV778" s="188"/>
    </row>
    <row r="779" spans="61:74" x14ac:dyDescent="0.45">
      <c r="BI779" s="188"/>
      <c r="BN779" s="65"/>
      <c r="BO779" s="65"/>
      <c r="BP779" s="65"/>
      <c r="BQ779" s="188"/>
      <c r="BR779" s="188"/>
      <c r="BS779" s="188"/>
      <c r="BT779" s="188"/>
      <c r="BV779" s="188"/>
    </row>
    <row r="780" spans="61:74" x14ac:dyDescent="0.45">
      <c r="BI780" s="188"/>
      <c r="BN780" s="65"/>
      <c r="BO780" s="65"/>
      <c r="BP780" s="65"/>
      <c r="BQ780" s="188"/>
      <c r="BR780" s="188"/>
      <c r="BS780" s="188"/>
      <c r="BT780" s="188"/>
      <c r="BV780" s="188"/>
    </row>
    <row r="781" spans="61:74" x14ac:dyDescent="0.45">
      <c r="BI781" s="188"/>
      <c r="BN781" s="65"/>
      <c r="BO781" s="65"/>
      <c r="BP781" s="65"/>
      <c r="BQ781" s="188"/>
      <c r="BR781" s="188"/>
      <c r="BS781" s="188"/>
      <c r="BT781" s="188"/>
      <c r="BV781" s="188"/>
    </row>
    <row r="782" spans="61:74" x14ac:dyDescent="0.45">
      <c r="BI782" s="188"/>
      <c r="BN782" s="65"/>
      <c r="BO782" s="65"/>
      <c r="BP782" s="65"/>
      <c r="BQ782" s="188"/>
      <c r="BR782" s="188"/>
      <c r="BS782" s="188"/>
      <c r="BT782" s="188"/>
      <c r="BV782" s="188"/>
    </row>
    <row r="783" spans="61:74" x14ac:dyDescent="0.45">
      <c r="BI783" s="188"/>
      <c r="BN783" s="65"/>
      <c r="BO783" s="65"/>
      <c r="BP783" s="65"/>
      <c r="BQ783" s="188"/>
      <c r="BR783" s="188"/>
      <c r="BS783" s="188"/>
      <c r="BT783" s="188"/>
      <c r="BV783" s="188"/>
    </row>
    <row r="784" spans="61:74" x14ac:dyDescent="0.45">
      <c r="BI784" s="188"/>
      <c r="BN784" s="65"/>
      <c r="BO784" s="65"/>
      <c r="BP784" s="65"/>
      <c r="BQ784" s="188"/>
      <c r="BR784" s="188"/>
      <c r="BS784" s="188"/>
      <c r="BT784" s="188"/>
      <c r="BV784" s="188"/>
    </row>
    <row r="785" spans="61:74" x14ac:dyDescent="0.45">
      <c r="BI785" s="188"/>
      <c r="BN785" s="65"/>
      <c r="BO785" s="65"/>
      <c r="BP785" s="65"/>
      <c r="BQ785" s="188"/>
      <c r="BR785" s="188"/>
      <c r="BS785" s="188"/>
      <c r="BT785" s="188"/>
      <c r="BV785" s="188"/>
    </row>
    <row r="786" spans="61:74" x14ac:dyDescent="0.45">
      <c r="BI786" s="188"/>
      <c r="BN786" s="65"/>
      <c r="BO786" s="65"/>
      <c r="BP786" s="65"/>
      <c r="BQ786" s="188"/>
      <c r="BR786" s="188"/>
      <c r="BS786" s="188"/>
      <c r="BT786" s="188"/>
      <c r="BV786" s="188"/>
    </row>
    <row r="787" spans="61:74" x14ac:dyDescent="0.45">
      <c r="BI787" s="188"/>
      <c r="BN787" s="65"/>
      <c r="BO787" s="65"/>
      <c r="BP787" s="65"/>
      <c r="BQ787" s="188"/>
      <c r="BR787" s="188"/>
      <c r="BS787" s="188"/>
      <c r="BT787" s="188"/>
      <c r="BV787" s="188"/>
    </row>
    <row r="788" spans="61:74" x14ac:dyDescent="0.45">
      <c r="BI788" s="188"/>
      <c r="BN788" s="65"/>
      <c r="BO788" s="65"/>
      <c r="BP788" s="65"/>
      <c r="BQ788" s="188"/>
      <c r="BR788" s="188"/>
      <c r="BS788" s="188"/>
      <c r="BT788" s="188"/>
      <c r="BV788" s="188"/>
    </row>
    <row r="789" spans="61:74" x14ac:dyDescent="0.45">
      <c r="BI789" s="188"/>
      <c r="BN789" s="65"/>
      <c r="BO789" s="65"/>
      <c r="BP789" s="65"/>
      <c r="BQ789" s="188"/>
      <c r="BR789" s="188"/>
      <c r="BS789" s="188"/>
      <c r="BT789" s="188"/>
      <c r="BV789" s="188"/>
    </row>
    <row r="790" spans="61:74" x14ac:dyDescent="0.45">
      <c r="BI790" s="188"/>
      <c r="BN790" s="65"/>
      <c r="BO790" s="65"/>
      <c r="BP790" s="65"/>
      <c r="BQ790" s="188"/>
      <c r="BR790" s="188"/>
      <c r="BS790" s="188"/>
      <c r="BT790" s="188"/>
      <c r="BV790" s="188"/>
    </row>
    <row r="791" spans="61:74" x14ac:dyDescent="0.45">
      <c r="BI791" s="188"/>
      <c r="BN791" s="65"/>
      <c r="BO791" s="65"/>
      <c r="BP791" s="65"/>
      <c r="BQ791" s="188"/>
      <c r="BR791" s="188"/>
      <c r="BS791" s="188"/>
      <c r="BT791" s="188"/>
      <c r="BV791" s="188"/>
    </row>
    <row r="792" spans="61:74" x14ac:dyDescent="0.45">
      <c r="BI792" s="188"/>
      <c r="BN792" s="65"/>
      <c r="BO792" s="65"/>
      <c r="BP792" s="65"/>
      <c r="BQ792" s="188"/>
      <c r="BR792" s="188"/>
      <c r="BS792" s="188"/>
      <c r="BT792" s="188"/>
      <c r="BV792" s="188"/>
    </row>
    <row r="793" spans="61:74" x14ac:dyDescent="0.45">
      <c r="BI793" s="188"/>
      <c r="BN793" s="65"/>
      <c r="BO793" s="65"/>
      <c r="BP793" s="65"/>
      <c r="BQ793" s="188"/>
      <c r="BR793" s="188"/>
      <c r="BS793" s="188"/>
      <c r="BT793" s="188"/>
      <c r="BV793" s="188"/>
    </row>
    <row r="794" spans="61:74" x14ac:dyDescent="0.45">
      <c r="BI794" s="188"/>
      <c r="BN794" s="65"/>
      <c r="BO794" s="65"/>
      <c r="BP794" s="65"/>
      <c r="BQ794" s="188"/>
      <c r="BR794" s="188"/>
      <c r="BS794" s="188"/>
      <c r="BT794" s="188"/>
      <c r="BV794" s="188"/>
    </row>
    <row r="795" spans="61:74" x14ac:dyDescent="0.45">
      <c r="BI795" s="188"/>
      <c r="BN795" s="65"/>
      <c r="BO795" s="65"/>
      <c r="BP795" s="65"/>
      <c r="BQ795" s="188"/>
      <c r="BR795" s="188"/>
      <c r="BS795" s="188"/>
      <c r="BT795" s="188"/>
      <c r="BV795" s="188"/>
    </row>
    <row r="796" spans="61:74" x14ac:dyDescent="0.45">
      <c r="BI796" s="188"/>
      <c r="BN796" s="65"/>
      <c r="BO796" s="65"/>
      <c r="BP796" s="65"/>
      <c r="BQ796" s="188"/>
      <c r="BR796" s="188"/>
      <c r="BS796" s="188"/>
      <c r="BT796" s="188"/>
      <c r="BV796" s="188"/>
    </row>
    <row r="797" spans="61:74" x14ac:dyDescent="0.45">
      <c r="BI797" s="188"/>
      <c r="BN797" s="65"/>
      <c r="BO797" s="65"/>
      <c r="BP797" s="65"/>
      <c r="BQ797" s="188"/>
      <c r="BR797" s="188"/>
      <c r="BS797" s="188"/>
      <c r="BT797" s="188"/>
      <c r="BV797" s="188"/>
    </row>
    <row r="798" spans="61:74" x14ac:dyDescent="0.45">
      <c r="BI798" s="188"/>
      <c r="BN798" s="65"/>
      <c r="BO798" s="65"/>
      <c r="BP798" s="65"/>
      <c r="BQ798" s="188"/>
      <c r="BR798" s="188"/>
      <c r="BS798" s="188"/>
      <c r="BT798" s="188"/>
      <c r="BV798" s="188"/>
    </row>
    <row r="799" spans="61:74" x14ac:dyDescent="0.45">
      <c r="BI799" s="188"/>
      <c r="BN799" s="65"/>
      <c r="BO799" s="65"/>
      <c r="BP799" s="65"/>
      <c r="BQ799" s="188"/>
      <c r="BR799" s="188"/>
      <c r="BS799" s="188"/>
      <c r="BT799" s="188"/>
      <c r="BV799" s="188"/>
    </row>
    <row r="800" spans="61:74" x14ac:dyDescent="0.45">
      <c r="BI800" s="188"/>
      <c r="BN800" s="65"/>
      <c r="BO800" s="65"/>
      <c r="BP800" s="65"/>
      <c r="BQ800" s="188"/>
      <c r="BR800" s="188"/>
      <c r="BS800" s="188"/>
      <c r="BT800" s="188"/>
      <c r="BV800" s="188"/>
    </row>
    <row r="801" spans="61:74" x14ac:dyDescent="0.45">
      <c r="BI801" s="188"/>
      <c r="BN801" s="65"/>
      <c r="BO801" s="65"/>
      <c r="BP801" s="65"/>
      <c r="BQ801" s="188"/>
      <c r="BR801" s="188"/>
      <c r="BS801" s="188"/>
      <c r="BT801" s="188"/>
      <c r="BV801" s="188"/>
    </row>
    <row r="802" spans="61:74" x14ac:dyDescent="0.45">
      <c r="BI802" s="188"/>
      <c r="BN802" s="65"/>
      <c r="BO802" s="65"/>
      <c r="BP802" s="65"/>
      <c r="BQ802" s="188"/>
      <c r="BR802" s="188"/>
      <c r="BS802" s="188"/>
      <c r="BT802" s="188"/>
      <c r="BV802" s="188"/>
    </row>
    <row r="803" spans="61:74" x14ac:dyDescent="0.45">
      <c r="BI803" s="188"/>
      <c r="BN803" s="65"/>
      <c r="BO803" s="65"/>
      <c r="BP803" s="65"/>
      <c r="BQ803" s="188"/>
      <c r="BR803" s="188"/>
      <c r="BS803" s="188"/>
      <c r="BT803" s="188"/>
      <c r="BV803" s="188"/>
    </row>
    <row r="804" spans="61:74" x14ac:dyDescent="0.45">
      <c r="BI804" s="188"/>
      <c r="BN804" s="65"/>
      <c r="BO804" s="65"/>
      <c r="BP804" s="65"/>
      <c r="BQ804" s="188"/>
      <c r="BR804" s="188"/>
      <c r="BS804" s="188"/>
      <c r="BT804" s="188"/>
      <c r="BV804" s="188"/>
    </row>
    <row r="805" spans="61:74" x14ac:dyDescent="0.45">
      <c r="BI805" s="188"/>
      <c r="BN805" s="65"/>
      <c r="BO805" s="65"/>
      <c r="BP805" s="65"/>
      <c r="BQ805" s="188"/>
      <c r="BR805" s="188"/>
      <c r="BS805" s="188"/>
      <c r="BT805" s="188"/>
      <c r="BV805" s="188"/>
    </row>
    <row r="806" spans="61:74" x14ac:dyDescent="0.45">
      <c r="BI806" s="188"/>
      <c r="BN806" s="65"/>
      <c r="BO806" s="65"/>
      <c r="BP806" s="65"/>
      <c r="BQ806" s="188"/>
      <c r="BR806" s="188"/>
      <c r="BS806" s="188"/>
      <c r="BT806" s="188"/>
      <c r="BV806" s="188"/>
    </row>
    <row r="807" spans="61:74" x14ac:dyDescent="0.45">
      <c r="BI807" s="188"/>
      <c r="BN807" s="65"/>
      <c r="BO807" s="65"/>
      <c r="BP807" s="65"/>
      <c r="BQ807" s="188"/>
      <c r="BR807" s="188"/>
      <c r="BS807" s="188"/>
      <c r="BT807" s="188"/>
      <c r="BV807" s="188"/>
    </row>
    <row r="808" spans="61:74" x14ac:dyDescent="0.45">
      <c r="BI808" s="188"/>
      <c r="BN808" s="65"/>
      <c r="BO808" s="65"/>
      <c r="BP808" s="65"/>
      <c r="BQ808" s="188"/>
      <c r="BR808" s="188"/>
      <c r="BS808" s="188"/>
      <c r="BT808" s="188"/>
      <c r="BV808" s="188"/>
    </row>
    <row r="809" spans="61:74" x14ac:dyDescent="0.45">
      <c r="BI809" s="188"/>
      <c r="BN809" s="65"/>
      <c r="BO809" s="65"/>
      <c r="BP809" s="65"/>
      <c r="BQ809" s="188"/>
      <c r="BR809" s="188"/>
      <c r="BS809" s="188"/>
      <c r="BT809" s="188"/>
      <c r="BV809" s="188"/>
    </row>
    <row r="810" spans="61:74" x14ac:dyDescent="0.45">
      <c r="BI810" s="188"/>
      <c r="BN810" s="65"/>
      <c r="BO810" s="65"/>
      <c r="BP810" s="65"/>
      <c r="BQ810" s="188"/>
      <c r="BR810" s="188"/>
      <c r="BS810" s="188"/>
      <c r="BT810" s="188"/>
      <c r="BV810" s="188"/>
    </row>
    <row r="811" spans="61:74" x14ac:dyDescent="0.45">
      <c r="BI811" s="188"/>
      <c r="BN811" s="65"/>
      <c r="BO811" s="65"/>
      <c r="BP811" s="65"/>
      <c r="BQ811" s="188"/>
      <c r="BR811" s="188"/>
      <c r="BS811" s="188"/>
      <c r="BT811" s="188"/>
      <c r="BV811" s="188"/>
    </row>
    <row r="812" spans="61:74" x14ac:dyDescent="0.45">
      <c r="BI812" s="188"/>
      <c r="BN812" s="65"/>
      <c r="BO812" s="65"/>
      <c r="BP812" s="65"/>
      <c r="BQ812" s="188"/>
      <c r="BR812" s="188"/>
      <c r="BS812" s="188"/>
      <c r="BT812" s="188"/>
      <c r="BV812" s="188"/>
    </row>
    <row r="813" spans="61:74" x14ac:dyDescent="0.45">
      <c r="BI813" s="188"/>
      <c r="BN813" s="65"/>
      <c r="BO813" s="65"/>
      <c r="BP813" s="65"/>
      <c r="BQ813" s="188"/>
      <c r="BR813" s="188"/>
      <c r="BS813" s="188"/>
      <c r="BT813" s="188"/>
      <c r="BV813" s="188"/>
    </row>
    <row r="814" spans="61:74" x14ac:dyDescent="0.45">
      <c r="BI814" s="188"/>
      <c r="BN814" s="65"/>
      <c r="BO814" s="65"/>
      <c r="BP814" s="65"/>
      <c r="BQ814" s="188"/>
      <c r="BR814" s="188"/>
      <c r="BS814" s="188"/>
      <c r="BT814" s="188"/>
      <c r="BV814" s="188"/>
    </row>
    <row r="815" spans="61:74" x14ac:dyDescent="0.45">
      <c r="BI815" s="188"/>
      <c r="BN815" s="65"/>
      <c r="BO815" s="65"/>
      <c r="BP815" s="65"/>
      <c r="BQ815" s="188"/>
      <c r="BR815" s="188"/>
      <c r="BS815" s="188"/>
      <c r="BT815" s="188"/>
      <c r="BV815" s="188"/>
    </row>
    <row r="816" spans="61:74" x14ac:dyDescent="0.45">
      <c r="BI816" s="188"/>
      <c r="BN816" s="65"/>
      <c r="BO816" s="65"/>
      <c r="BP816" s="65"/>
      <c r="BQ816" s="188"/>
      <c r="BR816" s="188"/>
      <c r="BS816" s="188"/>
      <c r="BT816" s="188"/>
      <c r="BV816" s="188"/>
    </row>
    <row r="817" spans="61:74" x14ac:dyDescent="0.45">
      <c r="BI817" s="188"/>
      <c r="BN817" s="65"/>
      <c r="BO817" s="65"/>
      <c r="BP817" s="65"/>
      <c r="BQ817" s="188"/>
      <c r="BR817" s="188"/>
      <c r="BS817" s="188"/>
      <c r="BT817" s="188"/>
      <c r="BV817" s="188"/>
    </row>
    <row r="818" spans="61:74" x14ac:dyDescent="0.45">
      <c r="BI818" s="188"/>
      <c r="BN818" s="65"/>
      <c r="BO818" s="65"/>
      <c r="BP818" s="65"/>
      <c r="BQ818" s="188"/>
      <c r="BR818" s="188"/>
      <c r="BS818" s="188"/>
      <c r="BT818" s="188"/>
      <c r="BV818" s="188"/>
    </row>
    <row r="819" spans="61:74" x14ac:dyDescent="0.45">
      <c r="BI819" s="188"/>
      <c r="BN819" s="65"/>
      <c r="BO819" s="65"/>
      <c r="BP819" s="65"/>
      <c r="BQ819" s="188"/>
      <c r="BR819" s="188"/>
      <c r="BS819" s="188"/>
      <c r="BT819" s="188"/>
      <c r="BV819" s="188"/>
    </row>
    <row r="820" spans="61:74" x14ac:dyDescent="0.45">
      <c r="BI820" s="188"/>
      <c r="BN820" s="65"/>
      <c r="BO820" s="65"/>
      <c r="BP820" s="65"/>
      <c r="BQ820" s="188"/>
      <c r="BR820" s="188"/>
      <c r="BS820" s="188"/>
      <c r="BT820" s="188"/>
      <c r="BV820" s="188"/>
    </row>
    <row r="821" spans="61:74" x14ac:dyDescent="0.45">
      <c r="BI821" s="188"/>
      <c r="BN821" s="65"/>
      <c r="BO821" s="65"/>
      <c r="BP821" s="65"/>
      <c r="BQ821" s="188"/>
      <c r="BR821" s="188"/>
      <c r="BS821" s="188"/>
      <c r="BT821" s="188"/>
      <c r="BV821" s="188"/>
    </row>
    <row r="822" spans="61:74" x14ac:dyDescent="0.45">
      <c r="BI822" s="188"/>
      <c r="BN822" s="65"/>
      <c r="BO822" s="65"/>
      <c r="BP822" s="65"/>
      <c r="BQ822" s="188"/>
      <c r="BR822" s="188"/>
      <c r="BS822" s="188"/>
      <c r="BT822" s="188"/>
      <c r="BV822" s="188"/>
    </row>
    <row r="823" spans="61:74" x14ac:dyDescent="0.45">
      <c r="BI823" s="188"/>
      <c r="BN823" s="65"/>
      <c r="BO823" s="65"/>
      <c r="BP823" s="65"/>
      <c r="BQ823" s="188"/>
      <c r="BR823" s="188"/>
      <c r="BS823" s="188"/>
      <c r="BT823" s="188"/>
      <c r="BV823" s="188"/>
    </row>
    <row r="824" spans="61:74" x14ac:dyDescent="0.45">
      <c r="BI824" s="188"/>
      <c r="BN824" s="65"/>
      <c r="BO824" s="65"/>
      <c r="BP824" s="65"/>
      <c r="BQ824" s="188"/>
      <c r="BR824" s="188"/>
      <c r="BS824" s="188"/>
      <c r="BT824" s="188"/>
      <c r="BV824" s="188"/>
    </row>
    <row r="825" spans="61:74" x14ac:dyDescent="0.45">
      <c r="BI825" s="188"/>
      <c r="BN825" s="65"/>
      <c r="BO825" s="65"/>
      <c r="BP825" s="65"/>
      <c r="BQ825" s="188"/>
      <c r="BR825" s="188"/>
      <c r="BS825" s="188"/>
      <c r="BT825" s="188"/>
      <c r="BV825" s="188"/>
    </row>
    <row r="826" spans="61:74" x14ac:dyDescent="0.45">
      <c r="BI826" s="188"/>
      <c r="BN826" s="65"/>
      <c r="BO826" s="65"/>
      <c r="BP826" s="65"/>
      <c r="BQ826" s="188"/>
      <c r="BR826" s="188"/>
      <c r="BS826" s="188"/>
      <c r="BT826" s="188"/>
      <c r="BV826" s="188"/>
    </row>
    <row r="827" spans="61:74" x14ac:dyDescent="0.45">
      <c r="BI827" s="188"/>
      <c r="BN827" s="65"/>
      <c r="BO827" s="65"/>
      <c r="BP827" s="65"/>
      <c r="BQ827" s="188"/>
      <c r="BR827" s="188"/>
      <c r="BS827" s="188"/>
      <c r="BT827" s="188"/>
      <c r="BV827" s="188"/>
    </row>
    <row r="828" spans="61:74" x14ac:dyDescent="0.45">
      <c r="BI828" s="188"/>
      <c r="BN828" s="65"/>
      <c r="BO828" s="65"/>
      <c r="BP828" s="65"/>
      <c r="BQ828" s="188"/>
      <c r="BR828" s="188"/>
      <c r="BS828" s="188"/>
      <c r="BT828" s="188"/>
      <c r="BV828" s="188"/>
    </row>
    <row r="829" spans="61:74" x14ac:dyDescent="0.45">
      <c r="BI829" s="188"/>
      <c r="BN829" s="65"/>
      <c r="BO829" s="65"/>
      <c r="BP829" s="65"/>
      <c r="BQ829" s="188"/>
      <c r="BR829" s="188"/>
      <c r="BS829" s="188"/>
      <c r="BT829" s="188"/>
      <c r="BV829" s="188"/>
    </row>
    <row r="830" spans="61:74" x14ac:dyDescent="0.45">
      <c r="BI830" s="188"/>
      <c r="BN830" s="65"/>
      <c r="BO830" s="65"/>
      <c r="BP830" s="65"/>
      <c r="BQ830" s="188"/>
      <c r="BR830" s="188"/>
      <c r="BS830" s="188"/>
      <c r="BT830" s="188"/>
      <c r="BV830" s="188"/>
    </row>
    <row r="831" spans="61:74" x14ac:dyDescent="0.45">
      <c r="BI831" s="188"/>
      <c r="BN831" s="65"/>
      <c r="BO831" s="65"/>
      <c r="BP831" s="65"/>
      <c r="BQ831" s="188"/>
      <c r="BR831" s="188"/>
      <c r="BS831" s="188"/>
      <c r="BT831" s="188"/>
      <c r="BV831" s="188"/>
    </row>
    <row r="832" spans="61:74" x14ac:dyDescent="0.45">
      <c r="BI832" s="188"/>
      <c r="BN832" s="65"/>
      <c r="BO832" s="65"/>
      <c r="BP832" s="65"/>
      <c r="BQ832" s="188"/>
      <c r="BR832" s="188"/>
      <c r="BS832" s="188"/>
      <c r="BT832" s="188"/>
      <c r="BV832" s="188"/>
    </row>
    <row r="833" spans="61:74" x14ac:dyDescent="0.45">
      <c r="BI833" s="188"/>
      <c r="BN833" s="65"/>
      <c r="BO833" s="65"/>
      <c r="BP833" s="65"/>
      <c r="BQ833" s="188"/>
      <c r="BR833" s="188"/>
      <c r="BS833" s="188"/>
      <c r="BT833" s="188"/>
      <c r="BV833" s="188"/>
    </row>
    <row r="834" spans="61:74" x14ac:dyDescent="0.45">
      <c r="BI834" s="188"/>
      <c r="BN834" s="65"/>
      <c r="BO834" s="65"/>
      <c r="BP834" s="65"/>
      <c r="BQ834" s="188"/>
      <c r="BR834" s="188"/>
      <c r="BS834" s="188"/>
      <c r="BT834" s="188"/>
      <c r="BV834" s="188"/>
    </row>
    <row r="835" spans="61:74" x14ac:dyDescent="0.45">
      <c r="BI835" s="188"/>
      <c r="BN835" s="65"/>
      <c r="BO835" s="65"/>
      <c r="BP835" s="65"/>
      <c r="BQ835" s="188"/>
      <c r="BR835" s="188"/>
      <c r="BS835" s="188"/>
      <c r="BT835" s="188"/>
      <c r="BV835" s="188"/>
    </row>
    <row r="836" spans="61:74" x14ac:dyDescent="0.45">
      <c r="BI836" s="188"/>
      <c r="BN836" s="65"/>
      <c r="BO836" s="65"/>
      <c r="BP836" s="65"/>
      <c r="BQ836" s="188"/>
      <c r="BR836" s="188"/>
      <c r="BS836" s="188"/>
      <c r="BT836" s="188"/>
      <c r="BV836" s="188"/>
    </row>
    <row r="837" spans="61:74" x14ac:dyDescent="0.45">
      <c r="BI837" s="188"/>
      <c r="BN837" s="65"/>
      <c r="BO837" s="65"/>
      <c r="BP837" s="65"/>
      <c r="BQ837" s="188"/>
      <c r="BR837" s="188"/>
      <c r="BS837" s="188"/>
      <c r="BT837" s="188"/>
      <c r="BV837" s="188"/>
    </row>
    <row r="838" spans="61:74" x14ac:dyDescent="0.45">
      <c r="BI838" s="188"/>
      <c r="BN838" s="65"/>
      <c r="BO838" s="65"/>
      <c r="BP838" s="65"/>
      <c r="BQ838" s="188"/>
      <c r="BR838" s="188"/>
      <c r="BS838" s="188"/>
      <c r="BT838" s="188"/>
      <c r="BV838" s="188"/>
    </row>
    <row r="839" spans="61:74" x14ac:dyDescent="0.45">
      <c r="BI839" s="188"/>
      <c r="BN839" s="65"/>
      <c r="BO839" s="65"/>
      <c r="BP839" s="65"/>
      <c r="BQ839" s="188"/>
      <c r="BR839" s="188"/>
      <c r="BS839" s="188"/>
      <c r="BT839" s="188"/>
      <c r="BV839" s="188"/>
    </row>
    <row r="840" spans="61:74" x14ac:dyDescent="0.45">
      <c r="BI840" s="188"/>
      <c r="BN840" s="65"/>
      <c r="BO840" s="65"/>
      <c r="BP840" s="65"/>
      <c r="BQ840" s="188"/>
      <c r="BR840" s="188"/>
      <c r="BS840" s="188"/>
      <c r="BT840" s="188"/>
      <c r="BV840" s="188"/>
    </row>
    <row r="841" spans="61:74" x14ac:dyDescent="0.45">
      <c r="BI841" s="188"/>
      <c r="BN841" s="65"/>
      <c r="BO841" s="65"/>
      <c r="BP841" s="65"/>
      <c r="BQ841" s="188"/>
      <c r="BR841" s="188"/>
      <c r="BS841" s="188"/>
      <c r="BT841" s="188"/>
      <c r="BV841" s="188"/>
    </row>
    <row r="842" spans="61:74" x14ac:dyDescent="0.45">
      <c r="BI842" s="188"/>
      <c r="BN842" s="65"/>
      <c r="BO842" s="65"/>
      <c r="BP842" s="65"/>
      <c r="BQ842" s="188"/>
      <c r="BR842" s="188"/>
      <c r="BS842" s="188"/>
      <c r="BT842" s="188"/>
      <c r="BV842" s="188"/>
    </row>
    <row r="843" spans="61:74" x14ac:dyDescent="0.45">
      <c r="BI843" s="188"/>
      <c r="BN843" s="65"/>
      <c r="BO843" s="65"/>
      <c r="BP843" s="65"/>
      <c r="BQ843" s="188"/>
      <c r="BR843" s="188"/>
      <c r="BS843" s="188"/>
      <c r="BT843" s="188"/>
      <c r="BV843" s="188"/>
    </row>
    <row r="844" spans="61:74" x14ac:dyDescent="0.45">
      <c r="BI844" s="188"/>
      <c r="BN844" s="65"/>
      <c r="BO844" s="65"/>
      <c r="BP844" s="65"/>
      <c r="BQ844" s="188"/>
      <c r="BR844" s="188"/>
      <c r="BS844" s="188"/>
      <c r="BT844" s="188"/>
      <c r="BV844" s="188"/>
    </row>
    <row r="845" spans="61:74" x14ac:dyDescent="0.45">
      <c r="BI845" s="188"/>
      <c r="BN845" s="65"/>
      <c r="BO845" s="65"/>
      <c r="BP845" s="65"/>
      <c r="BQ845" s="188"/>
      <c r="BR845" s="188"/>
      <c r="BS845" s="188"/>
      <c r="BT845" s="188"/>
      <c r="BV845" s="188"/>
    </row>
    <row r="846" spans="61:74" x14ac:dyDescent="0.45">
      <c r="BI846" s="188"/>
      <c r="BN846" s="65"/>
      <c r="BO846" s="65"/>
      <c r="BP846" s="65"/>
      <c r="BQ846" s="188"/>
      <c r="BR846" s="188"/>
      <c r="BS846" s="188"/>
      <c r="BT846" s="188"/>
      <c r="BV846" s="188"/>
    </row>
    <row r="847" spans="61:74" x14ac:dyDescent="0.45">
      <c r="BI847" s="188"/>
      <c r="BN847" s="65"/>
      <c r="BO847" s="65"/>
      <c r="BP847" s="65"/>
      <c r="BQ847" s="188"/>
      <c r="BR847" s="188"/>
      <c r="BS847" s="188"/>
      <c r="BT847" s="188"/>
      <c r="BV847" s="188"/>
    </row>
    <row r="848" spans="61:74" x14ac:dyDescent="0.45">
      <c r="BI848" s="188"/>
      <c r="BN848" s="65"/>
      <c r="BO848" s="65"/>
      <c r="BP848" s="65"/>
      <c r="BQ848" s="188"/>
      <c r="BR848" s="188"/>
      <c r="BS848" s="188"/>
      <c r="BT848" s="188"/>
      <c r="BV848" s="188"/>
    </row>
    <row r="849" spans="61:74" x14ac:dyDescent="0.45">
      <c r="BI849" s="188"/>
      <c r="BN849" s="65"/>
      <c r="BO849" s="65"/>
      <c r="BP849" s="65"/>
      <c r="BQ849" s="188"/>
      <c r="BR849" s="188"/>
      <c r="BS849" s="188"/>
      <c r="BT849" s="188"/>
      <c r="BV849" s="188"/>
    </row>
    <row r="850" spans="61:74" x14ac:dyDescent="0.45">
      <c r="BI850" s="188"/>
      <c r="BN850" s="65"/>
      <c r="BO850" s="65"/>
      <c r="BP850" s="65"/>
      <c r="BQ850" s="188"/>
      <c r="BR850" s="188"/>
      <c r="BS850" s="188"/>
      <c r="BT850" s="188"/>
      <c r="BV850" s="188"/>
    </row>
    <row r="851" spans="61:74" x14ac:dyDescent="0.45">
      <c r="BI851" s="188"/>
      <c r="BN851" s="65"/>
      <c r="BO851" s="65"/>
      <c r="BP851" s="65"/>
      <c r="BQ851" s="188"/>
      <c r="BR851" s="188"/>
      <c r="BS851" s="188"/>
      <c r="BT851" s="188"/>
      <c r="BV851" s="188"/>
    </row>
    <row r="852" spans="61:74" x14ac:dyDescent="0.45">
      <c r="BI852" s="188"/>
      <c r="BN852" s="65"/>
      <c r="BO852" s="65"/>
      <c r="BP852" s="65"/>
      <c r="BQ852" s="188"/>
      <c r="BR852" s="188"/>
      <c r="BS852" s="188"/>
      <c r="BT852" s="188"/>
      <c r="BV852" s="188"/>
    </row>
    <row r="853" spans="61:74" x14ac:dyDescent="0.45">
      <c r="BI853" s="188"/>
      <c r="BN853" s="65"/>
      <c r="BO853" s="65"/>
      <c r="BP853" s="65"/>
      <c r="BQ853" s="188"/>
      <c r="BR853" s="188"/>
      <c r="BS853" s="188"/>
      <c r="BT853" s="188"/>
      <c r="BV853" s="188"/>
    </row>
    <row r="854" spans="61:74" x14ac:dyDescent="0.45">
      <c r="BI854" s="188"/>
      <c r="BN854" s="65"/>
      <c r="BO854" s="65"/>
      <c r="BP854" s="65"/>
      <c r="BQ854" s="188"/>
      <c r="BR854" s="188"/>
      <c r="BS854" s="188"/>
      <c r="BT854" s="188"/>
      <c r="BV854" s="188"/>
    </row>
    <row r="855" spans="61:74" x14ac:dyDescent="0.45">
      <c r="BI855" s="188"/>
      <c r="BN855" s="65"/>
      <c r="BO855" s="65"/>
      <c r="BP855" s="65"/>
      <c r="BQ855" s="188"/>
      <c r="BR855" s="188"/>
      <c r="BS855" s="188"/>
      <c r="BT855" s="188"/>
      <c r="BV855" s="188"/>
    </row>
    <row r="856" spans="61:74" x14ac:dyDescent="0.45">
      <c r="BI856" s="188"/>
      <c r="BN856" s="65"/>
      <c r="BO856" s="65"/>
      <c r="BP856" s="65"/>
      <c r="BQ856" s="188"/>
      <c r="BR856" s="188"/>
      <c r="BS856" s="188"/>
      <c r="BT856" s="188"/>
      <c r="BV856" s="188"/>
    </row>
    <row r="857" spans="61:74" x14ac:dyDescent="0.45">
      <c r="BI857" s="188"/>
      <c r="BN857" s="65"/>
      <c r="BO857" s="65"/>
      <c r="BP857" s="65"/>
      <c r="BQ857" s="188"/>
      <c r="BR857" s="188"/>
      <c r="BS857" s="188"/>
      <c r="BT857" s="188"/>
      <c r="BV857" s="188"/>
    </row>
    <row r="858" spans="61:74" x14ac:dyDescent="0.45">
      <c r="BI858" s="188"/>
      <c r="BN858" s="65"/>
      <c r="BO858" s="65"/>
      <c r="BP858" s="65"/>
      <c r="BQ858" s="188"/>
      <c r="BR858" s="188"/>
      <c r="BS858" s="188"/>
      <c r="BT858" s="188"/>
      <c r="BV858" s="188"/>
    </row>
    <row r="859" spans="61:74" x14ac:dyDescent="0.45">
      <c r="BI859" s="188"/>
      <c r="BN859" s="65"/>
      <c r="BO859" s="65"/>
      <c r="BP859" s="65"/>
      <c r="BQ859" s="188"/>
      <c r="BR859" s="188"/>
      <c r="BS859" s="188"/>
      <c r="BT859" s="188"/>
      <c r="BV859" s="188"/>
    </row>
    <row r="860" spans="61:74" x14ac:dyDescent="0.45">
      <c r="BI860" s="188"/>
      <c r="BN860" s="65"/>
      <c r="BO860" s="65"/>
      <c r="BP860" s="65"/>
      <c r="BQ860" s="188"/>
      <c r="BR860" s="188"/>
      <c r="BS860" s="188"/>
      <c r="BT860" s="188"/>
      <c r="BV860" s="188"/>
    </row>
    <row r="861" spans="61:74" x14ac:dyDescent="0.45">
      <c r="BI861" s="188"/>
      <c r="BN861" s="65"/>
      <c r="BO861" s="65"/>
      <c r="BP861" s="65"/>
      <c r="BQ861" s="188"/>
      <c r="BR861" s="188"/>
      <c r="BS861" s="188"/>
      <c r="BT861" s="188"/>
      <c r="BV861" s="188"/>
    </row>
    <row r="862" spans="61:74" x14ac:dyDescent="0.45">
      <c r="BI862" s="188"/>
      <c r="BN862" s="65"/>
      <c r="BO862" s="65"/>
      <c r="BP862" s="65"/>
      <c r="BQ862" s="188"/>
      <c r="BR862" s="188"/>
      <c r="BS862" s="188"/>
      <c r="BT862" s="188"/>
      <c r="BV862" s="188"/>
    </row>
    <row r="863" spans="61:74" x14ac:dyDescent="0.45">
      <c r="BI863" s="188"/>
      <c r="BN863" s="65"/>
      <c r="BO863" s="65"/>
      <c r="BP863" s="65"/>
      <c r="BQ863" s="188"/>
      <c r="BR863" s="188"/>
      <c r="BS863" s="188"/>
      <c r="BT863" s="188"/>
      <c r="BV863" s="188"/>
    </row>
    <row r="864" spans="61:74" x14ac:dyDescent="0.45">
      <c r="BI864" s="188"/>
      <c r="BN864" s="65"/>
      <c r="BO864" s="65"/>
      <c r="BP864" s="65"/>
      <c r="BQ864" s="188"/>
      <c r="BR864" s="188"/>
      <c r="BS864" s="188"/>
      <c r="BT864" s="188"/>
      <c r="BV864" s="188"/>
    </row>
    <row r="865" spans="61:74" x14ac:dyDescent="0.45">
      <c r="BI865" s="188"/>
      <c r="BN865" s="65"/>
      <c r="BO865" s="65"/>
      <c r="BP865" s="65"/>
      <c r="BQ865" s="188"/>
      <c r="BR865" s="188"/>
      <c r="BS865" s="188"/>
      <c r="BT865" s="188"/>
      <c r="BV865" s="188"/>
    </row>
    <row r="866" spans="61:74" x14ac:dyDescent="0.45">
      <c r="BI866" s="188"/>
      <c r="BN866" s="65"/>
      <c r="BO866" s="65"/>
      <c r="BP866" s="65"/>
      <c r="BQ866" s="188"/>
      <c r="BR866" s="188"/>
      <c r="BS866" s="188"/>
      <c r="BT866" s="188"/>
      <c r="BV866" s="188"/>
    </row>
    <row r="867" spans="61:74" x14ac:dyDescent="0.45">
      <c r="BI867" s="188"/>
      <c r="BN867" s="65"/>
      <c r="BO867" s="65"/>
      <c r="BP867" s="65"/>
      <c r="BQ867" s="188"/>
      <c r="BR867" s="188"/>
      <c r="BS867" s="188"/>
      <c r="BT867" s="188"/>
      <c r="BV867" s="188"/>
    </row>
    <row r="868" spans="61:74" x14ac:dyDescent="0.45">
      <c r="BI868" s="188"/>
      <c r="BN868" s="65"/>
      <c r="BO868" s="65"/>
      <c r="BP868" s="65"/>
      <c r="BQ868" s="188"/>
      <c r="BR868" s="188"/>
      <c r="BS868" s="188"/>
      <c r="BT868" s="188"/>
      <c r="BV868" s="188"/>
    </row>
    <row r="869" spans="61:74" x14ac:dyDescent="0.45">
      <c r="BI869" s="188"/>
      <c r="BN869" s="65"/>
      <c r="BO869" s="65"/>
      <c r="BP869" s="65"/>
      <c r="BQ869" s="188"/>
      <c r="BR869" s="188"/>
      <c r="BS869" s="188"/>
      <c r="BT869" s="188"/>
      <c r="BV869" s="188"/>
    </row>
    <row r="870" spans="61:74" x14ac:dyDescent="0.45">
      <c r="BI870" s="188"/>
      <c r="BN870" s="65"/>
      <c r="BO870" s="65"/>
      <c r="BP870" s="65"/>
      <c r="BQ870" s="188"/>
      <c r="BR870" s="188"/>
      <c r="BS870" s="188"/>
      <c r="BT870" s="188"/>
      <c r="BV870" s="188"/>
    </row>
    <row r="871" spans="61:74" x14ac:dyDescent="0.45">
      <c r="BI871" s="188"/>
      <c r="BN871" s="65"/>
      <c r="BO871" s="65"/>
      <c r="BP871" s="65"/>
      <c r="BQ871" s="188"/>
      <c r="BR871" s="188"/>
      <c r="BS871" s="188"/>
      <c r="BT871" s="188"/>
      <c r="BV871" s="188"/>
    </row>
    <row r="872" spans="61:74" x14ac:dyDescent="0.45">
      <c r="BI872" s="188"/>
      <c r="BN872" s="65"/>
      <c r="BO872" s="65"/>
      <c r="BP872" s="65"/>
      <c r="BQ872" s="188"/>
      <c r="BR872" s="188"/>
      <c r="BS872" s="188"/>
      <c r="BT872" s="188"/>
      <c r="BV872" s="188"/>
    </row>
    <row r="873" spans="61:74" x14ac:dyDescent="0.45">
      <c r="BI873" s="188"/>
      <c r="BN873" s="65"/>
      <c r="BO873" s="65"/>
      <c r="BP873" s="65"/>
      <c r="BQ873" s="188"/>
      <c r="BR873" s="188"/>
      <c r="BS873" s="188"/>
      <c r="BT873" s="188"/>
      <c r="BV873" s="188"/>
    </row>
    <row r="874" spans="61:74" x14ac:dyDescent="0.45">
      <c r="BI874" s="188"/>
      <c r="BN874" s="65"/>
      <c r="BO874" s="65"/>
      <c r="BP874" s="65"/>
      <c r="BQ874" s="188"/>
      <c r="BR874" s="188"/>
      <c r="BS874" s="188"/>
      <c r="BT874" s="188"/>
      <c r="BV874" s="188"/>
    </row>
    <row r="875" spans="61:74" x14ac:dyDescent="0.45">
      <c r="BI875" s="188"/>
      <c r="BN875" s="65"/>
      <c r="BO875" s="65"/>
      <c r="BP875" s="65"/>
      <c r="BQ875" s="188"/>
      <c r="BR875" s="188"/>
      <c r="BS875" s="188"/>
      <c r="BT875" s="188"/>
      <c r="BV875" s="188"/>
    </row>
    <row r="876" spans="61:74" x14ac:dyDescent="0.45">
      <c r="BI876" s="188"/>
      <c r="BN876" s="65"/>
      <c r="BO876" s="65"/>
      <c r="BP876" s="65"/>
      <c r="BQ876" s="188"/>
      <c r="BR876" s="188"/>
      <c r="BS876" s="188"/>
      <c r="BT876" s="188"/>
      <c r="BV876" s="188"/>
    </row>
    <row r="877" spans="61:74" x14ac:dyDescent="0.45">
      <c r="BI877" s="188"/>
      <c r="BN877" s="65"/>
      <c r="BO877" s="65"/>
      <c r="BP877" s="65"/>
      <c r="BQ877" s="188"/>
      <c r="BR877" s="188"/>
      <c r="BS877" s="188"/>
      <c r="BT877" s="188"/>
      <c r="BV877" s="188"/>
    </row>
    <row r="878" spans="61:74" x14ac:dyDescent="0.45">
      <c r="BI878" s="188"/>
      <c r="BN878" s="65"/>
      <c r="BO878" s="65"/>
      <c r="BP878" s="65"/>
      <c r="BQ878" s="188"/>
      <c r="BR878" s="188"/>
      <c r="BS878" s="188"/>
      <c r="BT878" s="188"/>
      <c r="BV878" s="188"/>
    </row>
    <row r="879" spans="61:74" x14ac:dyDescent="0.45">
      <c r="BI879" s="188"/>
      <c r="BN879" s="65"/>
      <c r="BO879" s="65"/>
      <c r="BP879" s="65"/>
      <c r="BQ879" s="188"/>
      <c r="BR879" s="188"/>
      <c r="BS879" s="188"/>
      <c r="BT879" s="188"/>
      <c r="BV879" s="188"/>
    </row>
    <row r="880" spans="61:74" x14ac:dyDescent="0.45">
      <c r="BI880" s="188"/>
      <c r="BN880" s="65"/>
      <c r="BO880" s="65"/>
      <c r="BP880" s="65"/>
      <c r="BQ880" s="188"/>
      <c r="BR880" s="188"/>
      <c r="BS880" s="188"/>
      <c r="BT880" s="188"/>
      <c r="BV880" s="188"/>
    </row>
    <row r="881" spans="61:74" x14ac:dyDescent="0.45">
      <c r="BI881" s="188"/>
      <c r="BN881" s="65"/>
      <c r="BO881" s="65"/>
      <c r="BP881" s="65"/>
      <c r="BQ881" s="188"/>
      <c r="BR881" s="188"/>
      <c r="BS881" s="188"/>
      <c r="BT881" s="188"/>
      <c r="BV881" s="188"/>
    </row>
    <row r="882" spans="61:74" x14ac:dyDescent="0.45">
      <c r="BI882" s="188"/>
      <c r="BN882" s="65"/>
      <c r="BO882" s="65"/>
      <c r="BP882" s="65"/>
      <c r="BQ882" s="188"/>
      <c r="BR882" s="188"/>
      <c r="BS882" s="188"/>
      <c r="BT882" s="188"/>
      <c r="BV882" s="188"/>
    </row>
    <row r="883" spans="61:74" x14ac:dyDescent="0.45">
      <c r="BI883" s="188"/>
      <c r="BN883" s="65"/>
      <c r="BO883" s="65"/>
      <c r="BP883" s="65"/>
      <c r="BQ883" s="188"/>
      <c r="BR883" s="188"/>
      <c r="BS883" s="188"/>
      <c r="BT883" s="188"/>
      <c r="BV883" s="188"/>
    </row>
    <row r="884" spans="61:74" x14ac:dyDescent="0.45">
      <c r="BI884" s="188"/>
      <c r="BN884" s="65"/>
      <c r="BO884" s="65"/>
      <c r="BP884" s="65"/>
      <c r="BQ884" s="188"/>
      <c r="BR884" s="188"/>
      <c r="BS884" s="188"/>
      <c r="BT884" s="188"/>
      <c r="BV884" s="188"/>
    </row>
    <row r="885" spans="61:74" x14ac:dyDescent="0.45">
      <c r="BI885" s="188"/>
      <c r="BN885" s="65"/>
      <c r="BO885" s="65"/>
      <c r="BP885" s="65"/>
      <c r="BQ885" s="188"/>
      <c r="BR885" s="188"/>
      <c r="BS885" s="188"/>
      <c r="BT885" s="188"/>
      <c r="BV885" s="188"/>
    </row>
    <row r="886" spans="61:74" x14ac:dyDescent="0.45">
      <c r="BI886" s="188"/>
      <c r="BN886" s="65"/>
      <c r="BO886" s="65"/>
      <c r="BP886" s="65"/>
      <c r="BQ886" s="188"/>
      <c r="BR886" s="188"/>
      <c r="BS886" s="188"/>
      <c r="BT886" s="188"/>
      <c r="BV886" s="188"/>
    </row>
    <row r="887" spans="61:74" x14ac:dyDescent="0.45">
      <c r="BI887" s="188"/>
      <c r="BN887" s="65"/>
      <c r="BO887" s="65"/>
      <c r="BP887" s="65"/>
      <c r="BQ887" s="188"/>
      <c r="BR887" s="188"/>
      <c r="BS887" s="188"/>
      <c r="BT887" s="188"/>
      <c r="BV887" s="188"/>
    </row>
    <row r="888" spans="61:74" x14ac:dyDescent="0.45">
      <c r="BI888" s="188"/>
      <c r="BN888" s="65"/>
      <c r="BO888" s="65"/>
      <c r="BP888" s="65"/>
      <c r="BQ888" s="188"/>
      <c r="BR888" s="188"/>
      <c r="BS888" s="188"/>
      <c r="BT888" s="188"/>
      <c r="BV888" s="188"/>
    </row>
    <row r="889" spans="61:74" x14ac:dyDescent="0.45">
      <c r="BI889" s="188"/>
      <c r="BN889" s="65"/>
      <c r="BO889" s="65"/>
      <c r="BP889" s="65"/>
      <c r="BQ889" s="188"/>
      <c r="BR889" s="188"/>
      <c r="BS889" s="188"/>
      <c r="BT889" s="188"/>
      <c r="BV889" s="188"/>
    </row>
    <row r="890" spans="61:74" x14ac:dyDescent="0.45">
      <c r="BI890" s="188"/>
      <c r="BN890" s="65"/>
      <c r="BO890" s="65"/>
      <c r="BP890" s="65"/>
      <c r="BQ890" s="188"/>
      <c r="BR890" s="188"/>
      <c r="BS890" s="188"/>
      <c r="BT890" s="188"/>
      <c r="BV890" s="188"/>
    </row>
    <row r="891" spans="61:74" x14ac:dyDescent="0.45">
      <c r="BI891" s="188"/>
      <c r="BN891" s="65"/>
      <c r="BO891" s="65"/>
      <c r="BP891" s="65"/>
      <c r="BQ891" s="188"/>
      <c r="BR891" s="188"/>
      <c r="BS891" s="188"/>
      <c r="BT891" s="188"/>
      <c r="BV891" s="188"/>
    </row>
    <row r="892" spans="61:74" x14ac:dyDescent="0.45">
      <c r="BI892" s="188"/>
      <c r="BN892" s="65"/>
      <c r="BO892" s="65"/>
      <c r="BP892" s="65"/>
      <c r="BQ892" s="188"/>
      <c r="BR892" s="188"/>
      <c r="BS892" s="188"/>
      <c r="BT892" s="188"/>
      <c r="BV892" s="188"/>
    </row>
    <row r="893" spans="61:74" x14ac:dyDescent="0.45">
      <c r="BI893" s="188"/>
      <c r="BN893" s="65"/>
      <c r="BO893" s="65"/>
      <c r="BP893" s="65"/>
      <c r="BQ893" s="188"/>
      <c r="BR893" s="188"/>
      <c r="BS893" s="188"/>
      <c r="BT893" s="188"/>
      <c r="BV893" s="188"/>
    </row>
    <row r="894" spans="61:74" x14ac:dyDescent="0.45">
      <c r="BI894" s="188"/>
      <c r="BN894" s="65"/>
      <c r="BO894" s="65"/>
      <c r="BP894" s="65"/>
      <c r="BQ894" s="188"/>
      <c r="BR894" s="188"/>
      <c r="BS894" s="188"/>
      <c r="BT894" s="188"/>
      <c r="BV894" s="188"/>
    </row>
    <row r="895" spans="61:74" x14ac:dyDescent="0.45">
      <c r="BI895" s="188"/>
      <c r="BN895" s="65"/>
      <c r="BO895" s="65"/>
      <c r="BP895" s="65"/>
      <c r="BQ895" s="188"/>
      <c r="BR895" s="188"/>
      <c r="BS895" s="188"/>
      <c r="BT895" s="188"/>
      <c r="BV895" s="188"/>
    </row>
    <row r="896" spans="61:74" x14ac:dyDescent="0.45">
      <c r="BI896" s="188"/>
      <c r="BN896" s="65"/>
      <c r="BO896" s="65"/>
      <c r="BP896" s="65"/>
      <c r="BQ896" s="188"/>
      <c r="BR896" s="188"/>
      <c r="BS896" s="188"/>
      <c r="BT896" s="188"/>
      <c r="BV896" s="188"/>
    </row>
    <row r="897" spans="61:74" x14ac:dyDescent="0.45">
      <c r="BI897" s="188"/>
      <c r="BN897" s="65"/>
      <c r="BO897" s="65"/>
      <c r="BP897" s="65"/>
      <c r="BQ897" s="188"/>
      <c r="BR897" s="188"/>
      <c r="BS897" s="188"/>
      <c r="BT897" s="188"/>
      <c r="BV897" s="188"/>
    </row>
    <row r="898" spans="61:74" x14ac:dyDescent="0.45">
      <c r="BI898" s="188"/>
      <c r="BN898" s="65"/>
      <c r="BO898" s="65"/>
      <c r="BP898" s="65"/>
      <c r="BQ898" s="188"/>
      <c r="BR898" s="188"/>
      <c r="BS898" s="188"/>
      <c r="BT898" s="188"/>
      <c r="BV898" s="188"/>
    </row>
    <row r="899" spans="61:74" x14ac:dyDescent="0.45">
      <c r="BI899" s="188"/>
      <c r="BN899" s="65"/>
      <c r="BO899" s="65"/>
      <c r="BP899" s="65"/>
      <c r="BQ899" s="188"/>
      <c r="BR899" s="188"/>
      <c r="BS899" s="188"/>
      <c r="BT899" s="188"/>
      <c r="BV899" s="188"/>
    </row>
    <row r="900" spans="61:74" x14ac:dyDescent="0.45">
      <c r="BI900" s="188"/>
      <c r="BN900" s="65"/>
      <c r="BO900" s="65"/>
      <c r="BP900" s="65"/>
      <c r="BQ900" s="188"/>
      <c r="BR900" s="188"/>
      <c r="BS900" s="188"/>
      <c r="BT900" s="188"/>
      <c r="BV900" s="188"/>
    </row>
    <row r="901" spans="61:74" x14ac:dyDescent="0.45">
      <c r="BI901" s="188"/>
      <c r="BN901" s="65"/>
      <c r="BO901" s="65"/>
      <c r="BP901" s="65"/>
      <c r="BQ901" s="188"/>
      <c r="BR901" s="188"/>
      <c r="BS901" s="188"/>
      <c r="BT901" s="188"/>
      <c r="BV901" s="188"/>
    </row>
    <row r="902" spans="61:74" x14ac:dyDescent="0.45">
      <c r="BI902" s="188"/>
      <c r="BN902" s="65"/>
      <c r="BO902" s="65"/>
      <c r="BP902" s="65"/>
      <c r="BQ902" s="188"/>
      <c r="BR902" s="188"/>
      <c r="BS902" s="188"/>
      <c r="BT902" s="188"/>
      <c r="BV902" s="188"/>
    </row>
    <row r="903" spans="61:74" x14ac:dyDescent="0.45">
      <c r="BI903" s="188"/>
      <c r="BN903" s="65"/>
      <c r="BO903" s="65"/>
      <c r="BP903" s="65"/>
      <c r="BQ903" s="188"/>
      <c r="BR903" s="188"/>
      <c r="BS903" s="188"/>
      <c r="BT903" s="188"/>
      <c r="BV903" s="188"/>
    </row>
    <row r="904" spans="61:74" x14ac:dyDescent="0.45">
      <c r="BI904" s="188"/>
      <c r="BN904" s="65"/>
      <c r="BO904" s="65"/>
      <c r="BP904" s="65"/>
      <c r="BQ904" s="188"/>
      <c r="BR904" s="188"/>
      <c r="BS904" s="188"/>
      <c r="BT904" s="188"/>
      <c r="BV904" s="188"/>
    </row>
    <row r="905" spans="61:74" x14ac:dyDescent="0.45">
      <c r="BI905" s="188"/>
      <c r="BN905" s="65"/>
      <c r="BO905" s="65"/>
      <c r="BP905" s="65"/>
      <c r="BQ905" s="188"/>
      <c r="BR905" s="188"/>
      <c r="BS905" s="188"/>
      <c r="BT905" s="188"/>
      <c r="BV905" s="188"/>
    </row>
    <row r="906" spans="61:74" x14ac:dyDescent="0.45">
      <c r="BI906" s="188"/>
      <c r="BN906" s="65"/>
      <c r="BO906" s="65"/>
      <c r="BP906" s="65"/>
      <c r="BQ906" s="188"/>
      <c r="BR906" s="188"/>
      <c r="BS906" s="188"/>
      <c r="BT906" s="188"/>
      <c r="BV906" s="188"/>
    </row>
    <row r="907" spans="61:74" x14ac:dyDescent="0.45">
      <c r="BI907" s="188"/>
      <c r="BN907" s="65"/>
      <c r="BO907" s="65"/>
      <c r="BP907" s="65"/>
      <c r="BQ907" s="188"/>
      <c r="BR907" s="188"/>
      <c r="BS907" s="188"/>
      <c r="BT907" s="188"/>
      <c r="BV907" s="188"/>
    </row>
    <row r="908" spans="61:74" x14ac:dyDescent="0.45">
      <c r="BI908" s="188"/>
      <c r="BN908" s="65"/>
      <c r="BO908" s="65"/>
      <c r="BP908" s="65"/>
      <c r="BQ908" s="188"/>
      <c r="BR908" s="188"/>
      <c r="BS908" s="188"/>
      <c r="BT908" s="188"/>
      <c r="BV908" s="188"/>
    </row>
    <row r="909" spans="61:74" x14ac:dyDescent="0.45">
      <c r="BI909" s="188"/>
      <c r="BN909" s="65"/>
      <c r="BO909" s="65"/>
      <c r="BP909" s="65"/>
      <c r="BQ909" s="188"/>
      <c r="BR909" s="188"/>
      <c r="BS909" s="188"/>
      <c r="BT909" s="188"/>
      <c r="BV909" s="188"/>
    </row>
    <row r="910" spans="61:74" x14ac:dyDescent="0.45">
      <c r="BI910" s="188"/>
      <c r="BN910" s="65"/>
      <c r="BO910" s="65"/>
      <c r="BP910" s="65"/>
      <c r="BQ910" s="188"/>
      <c r="BR910" s="188"/>
      <c r="BS910" s="188"/>
      <c r="BT910" s="188"/>
      <c r="BV910" s="188"/>
    </row>
    <row r="911" spans="61:74" x14ac:dyDescent="0.45">
      <c r="BI911" s="188"/>
      <c r="BN911" s="65"/>
      <c r="BO911" s="65"/>
      <c r="BP911" s="65"/>
      <c r="BQ911" s="188"/>
      <c r="BR911" s="188"/>
      <c r="BS911" s="188"/>
      <c r="BT911" s="188"/>
      <c r="BV911" s="188"/>
    </row>
    <row r="912" spans="61:74" x14ac:dyDescent="0.45">
      <c r="BI912" s="188"/>
      <c r="BN912" s="65"/>
      <c r="BO912" s="65"/>
      <c r="BP912" s="65"/>
      <c r="BQ912" s="188"/>
      <c r="BR912" s="188"/>
      <c r="BS912" s="188"/>
      <c r="BT912" s="188"/>
      <c r="BV912" s="188"/>
    </row>
    <row r="913" spans="61:74" x14ac:dyDescent="0.45">
      <c r="BI913" s="188"/>
      <c r="BN913" s="65"/>
      <c r="BO913" s="65"/>
      <c r="BP913" s="65"/>
      <c r="BQ913" s="188"/>
      <c r="BR913" s="188"/>
      <c r="BS913" s="188"/>
      <c r="BT913" s="188"/>
      <c r="BV913" s="188"/>
    </row>
    <row r="914" spans="61:74" x14ac:dyDescent="0.45">
      <c r="BI914" s="188"/>
      <c r="BN914" s="65"/>
      <c r="BO914" s="65"/>
      <c r="BP914" s="65"/>
      <c r="BQ914" s="188"/>
      <c r="BR914" s="188"/>
      <c r="BS914" s="188"/>
      <c r="BT914" s="188"/>
      <c r="BV914" s="188"/>
    </row>
    <row r="915" spans="61:74" x14ac:dyDescent="0.45">
      <c r="BI915" s="188"/>
      <c r="BN915" s="65"/>
      <c r="BO915" s="65"/>
      <c r="BP915" s="65"/>
      <c r="BQ915" s="188"/>
      <c r="BR915" s="188"/>
      <c r="BS915" s="188"/>
      <c r="BT915" s="188"/>
      <c r="BV915" s="188"/>
    </row>
    <row r="916" spans="61:74" x14ac:dyDescent="0.45">
      <c r="BI916" s="188"/>
      <c r="BN916" s="65"/>
      <c r="BO916" s="65"/>
      <c r="BP916" s="65"/>
      <c r="BQ916" s="188"/>
      <c r="BR916" s="188"/>
      <c r="BS916" s="188"/>
      <c r="BT916" s="188"/>
      <c r="BV916" s="188"/>
    </row>
    <row r="917" spans="61:74" x14ac:dyDescent="0.45">
      <c r="BI917" s="188"/>
      <c r="BN917" s="65"/>
      <c r="BO917" s="65"/>
      <c r="BP917" s="65"/>
      <c r="BQ917" s="188"/>
      <c r="BR917" s="188"/>
      <c r="BS917" s="188"/>
      <c r="BT917" s="188"/>
      <c r="BV917" s="188"/>
    </row>
    <row r="918" spans="61:74" x14ac:dyDescent="0.45">
      <c r="BI918" s="188"/>
      <c r="BN918" s="65"/>
      <c r="BO918" s="65"/>
      <c r="BP918" s="65"/>
      <c r="BQ918" s="188"/>
      <c r="BR918" s="188"/>
      <c r="BS918" s="188"/>
      <c r="BT918" s="188"/>
      <c r="BV918" s="188"/>
    </row>
    <row r="919" spans="61:74" x14ac:dyDescent="0.45">
      <c r="BI919" s="188"/>
      <c r="BN919" s="65"/>
      <c r="BO919" s="65"/>
      <c r="BP919" s="65"/>
      <c r="BQ919" s="188"/>
      <c r="BR919" s="188"/>
      <c r="BS919" s="188"/>
      <c r="BT919" s="188"/>
      <c r="BV919" s="188"/>
    </row>
    <row r="920" spans="61:74" x14ac:dyDescent="0.45">
      <c r="BI920" s="188"/>
      <c r="BN920" s="65"/>
      <c r="BO920" s="65"/>
      <c r="BP920" s="65"/>
      <c r="BQ920" s="188"/>
      <c r="BR920" s="188"/>
      <c r="BS920" s="188"/>
      <c r="BT920" s="188"/>
      <c r="BV920" s="188"/>
    </row>
    <row r="921" spans="61:74" x14ac:dyDescent="0.45">
      <c r="BI921" s="188"/>
      <c r="BN921" s="65"/>
      <c r="BO921" s="65"/>
      <c r="BP921" s="65"/>
      <c r="BQ921" s="188"/>
      <c r="BR921" s="188"/>
      <c r="BS921" s="188"/>
      <c r="BT921" s="188"/>
      <c r="BV921" s="188"/>
    </row>
    <row r="922" spans="61:74" x14ac:dyDescent="0.45">
      <c r="BI922" s="188"/>
      <c r="BN922" s="65"/>
      <c r="BO922" s="65"/>
      <c r="BP922" s="65"/>
      <c r="BQ922" s="188"/>
      <c r="BR922" s="188"/>
      <c r="BS922" s="188"/>
      <c r="BT922" s="188"/>
      <c r="BV922" s="188"/>
    </row>
    <row r="923" spans="61:74" x14ac:dyDescent="0.45">
      <c r="BI923" s="188"/>
      <c r="BN923" s="65"/>
      <c r="BO923" s="65"/>
      <c r="BP923" s="65"/>
      <c r="BQ923" s="188"/>
      <c r="BR923" s="188"/>
      <c r="BS923" s="188"/>
      <c r="BT923" s="188"/>
      <c r="BV923" s="188"/>
    </row>
    <row r="924" spans="61:74" x14ac:dyDescent="0.45">
      <c r="BI924" s="188"/>
      <c r="BN924" s="65"/>
      <c r="BO924" s="65"/>
      <c r="BP924" s="65"/>
      <c r="BQ924" s="188"/>
      <c r="BR924" s="188"/>
      <c r="BS924" s="188"/>
      <c r="BT924" s="188"/>
      <c r="BV924" s="188"/>
    </row>
    <row r="925" spans="61:74" x14ac:dyDescent="0.45">
      <c r="BI925" s="188"/>
      <c r="BN925" s="65"/>
      <c r="BO925" s="65"/>
      <c r="BP925" s="65"/>
      <c r="BQ925" s="188"/>
      <c r="BR925" s="188"/>
      <c r="BS925" s="188"/>
      <c r="BT925" s="188"/>
      <c r="BV925" s="188"/>
    </row>
    <row r="926" spans="61:74" x14ac:dyDescent="0.45">
      <c r="BI926" s="188"/>
      <c r="BN926" s="65"/>
      <c r="BO926" s="65"/>
      <c r="BP926" s="65"/>
      <c r="BQ926" s="188"/>
      <c r="BR926" s="188"/>
      <c r="BS926" s="188"/>
      <c r="BT926" s="188"/>
      <c r="BV926" s="188"/>
    </row>
    <row r="927" spans="61:74" x14ac:dyDescent="0.45">
      <c r="BI927" s="188"/>
      <c r="BN927" s="65"/>
      <c r="BO927" s="65"/>
      <c r="BP927" s="65"/>
      <c r="BQ927" s="188"/>
      <c r="BR927" s="188"/>
      <c r="BS927" s="188"/>
      <c r="BT927" s="188"/>
      <c r="BV927" s="188"/>
    </row>
    <row r="928" spans="61:74" x14ac:dyDescent="0.45">
      <c r="BI928" s="188"/>
      <c r="BN928" s="65"/>
      <c r="BO928" s="65"/>
      <c r="BP928" s="65"/>
      <c r="BQ928" s="188"/>
      <c r="BR928" s="188"/>
      <c r="BS928" s="188"/>
      <c r="BT928" s="188"/>
      <c r="BV928" s="188"/>
    </row>
    <row r="929" spans="61:74" x14ac:dyDescent="0.45">
      <c r="BI929" s="188"/>
      <c r="BN929" s="65"/>
      <c r="BO929" s="65"/>
      <c r="BP929" s="65"/>
      <c r="BQ929" s="188"/>
      <c r="BR929" s="188"/>
      <c r="BS929" s="188"/>
      <c r="BT929" s="188"/>
      <c r="BV929" s="188"/>
    </row>
    <row r="930" spans="61:74" x14ac:dyDescent="0.45">
      <c r="BI930" s="188"/>
      <c r="BN930" s="65"/>
      <c r="BO930" s="65"/>
      <c r="BP930" s="65"/>
      <c r="BQ930" s="188"/>
      <c r="BR930" s="188"/>
      <c r="BS930" s="188"/>
      <c r="BT930" s="188"/>
      <c r="BV930" s="188"/>
    </row>
    <row r="931" spans="61:74" x14ac:dyDescent="0.45">
      <c r="BI931" s="188"/>
      <c r="BN931" s="65"/>
      <c r="BO931" s="65"/>
      <c r="BP931" s="65"/>
      <c r="BQ931" s="188"/>
      <c r="BR931" s="188"/>
      <c r="BS931" s="188"/>
      <c r="BT931" s="188"/>
      <c r="BV931" s="188"/>
    </row>
    <row r="932" spans="61:74" x14ac:dyDescent="0.45">
      <c r="BI932" s="188"/>
      <c r="BN932" s="65"/>
      <c r="BO932" s="65"/>
      <c r="BP932" s="65"/>
      <c r="BQ932" s="188"/>
      <c r="BR932" s="188"/>
      <c r="BS932" s="188"/>
      <c r="BT932" s="188"/>
      <c r="BV932" s="188"/>
    </row>
    <row r="933" spans="61:74" x14ac:dyDescent="0.45">
      <c r="BI933" s="188"/>
      <c r="BN933" s="65"/>
      <c r="BO933" s="65"/>
      <c r="BP933" s="65"/>
      <c r="BQ933" s="188"/>
      <c r="BR933" s="188"/>
      <c r="BS933" s="188"/>
      <c r="BT933" s="188"/>
      <c r="BV933" s="188"/>
    </row>
    <row r="934" spans="61:74" x14ac:dyDescent="0.45">
      <c r="BI934" s="188"/>
      <c r="BN934" s="65"/>
      <c r="BO934" s="65"/>
      <c r="BP934" s="65"/>
      <c r="BQ934" s="188"/>
      <c r="BR934" s="188"/>
      <c r="BS934" s="188"/>
      <c r="BT934" s="188"/>
      <c r="BV934" s="188"/>
    </row>
    <row r="935" spans="61:74" x14ac:dyDescent="0.45">
      <c r="BI935" s="188"/>
      <c r="BN935" s="65"/>
      <c r="BO935" s="65"/>
      <c r="BP935" s="65"/>
      <c r="BQ935" s="188"/>
      <c r="BR935" s="188"/>
      <c r="BS935" s="188"/>
      <c r="BT935" s="188"/>
      <c r="BV935" s="188"/>
    </row>
    <row r="936" spans="61:74" x14ac:dyDescent="0.45">
      <c r="BI936" s="188"/>
      <c r="BN936" s="65"/>
      <c r="BO936" s="65"/>
      <c r="BP936" s="65"/>
      <c r="BQ936" s="188"/>
      <c r="BR936" s="188"/>
      <c r="BS936" s="188"/>
      <c r="BT936" s="188"/>
      <c r="BV936" s="188"/>
    </row>
    <row r="937" spans="61:74" x14ac:dyDescent="0.45">
      <c r="BI937" s="188"/>
      <c r="BN937" s="65"/>
      <c r="BO937" s="65"/>
      <c r="BP937" s="65"/>
      <c r="BQ937" s="188"/>
      <c r="BR937" s="188"/>
      <c r="BS937" s="188"/>
      <c r="BT937" s="188"/>
      <c r="BV937" s="188"/>
    </row>
    <row r="938" spans="61:74" x14ac:dyDescent="0.45">
      <c r="BI938" s="188"/>
      <c r="BN938" s="65"/>
      <c r="BO938" s="65"/>
      <c r="BP938" s="65"/>
      <c r="BQ938" s="188"/>
      <c r="BR938" s="188"/>
      <c r="BS938" s="188"/>
      <c r="BT938" s="188"/>
      <c r="BV938" s="188"/>
    </row>
    <row r="939" spans="61:74" x14ac:dyDescent="0.45">
      <c r="BI939" s="188"/>
      <c r="BN939" s="65"/>
      <c r="BO939" s="65"/>
      <c r="BP939" s="65"/>
      <c r="BQ939" s="188"/>
      <c r="BR939" s="188"/>
      <c r="BS939" s="188"/>
      <c r="BT939" s="188"/>
      <c r="BV939" s="188"/>
    </row>
    <row r="940" spans="61:74" x14ac:dyDescent="0.45">
      <c r="BI940" s="188"/>
      <c r="BN940" s="65"/>
      <c r="BO940" s="65"/>
      <c r="BP940" s="65"/>
      <c r="BQ940" s="188"/>
      <c r="BR940" s="188"/>
      <c r="BS940" s="188"/>
      <c r="BT940" s="188"/>
      <c r="BV940" s="188"/>
    </row>
    <row r="941" spans="61:74" x14ac:dyDescent="0.45">
      <c r="BI941" s="188"/>
      <c r="BN941" s="65"/>
      <c r="BO941" s="65"/>
      <c r="BP941" s="65"/>
      <c r="BQ941" s="188"/>
      <c r="BR941" s="188"/>
      <c r="BS941" s="188"/>
      <c r="BT941" s="188"/>
      <c r="BV941" s="188"/>
    </row>
    <row r="942" spans="61:74" x14ac:dyDescent="0.45">
      <c r="BI942" s="188"/>
      <c r="BN942" s="65"/>
      <c r="BO942" s="65"/>
      <c r="BP942" s="65"/>
      <c r="BQ942" s="188"/>
      <c r="BR942" s="188"/>
      <c r="BS942" s="188"/>
      <c r="BT942" s="188"/>
      <c r="BV942" s="188"/>
    </row>
    <row r="943" spans="61:74" x14ac:dyDescent="0.45">
      <c r="BI943" s="188"/>
      <c r="BN943" s="65"/>
      <c r="BO943" s="65"/>
      <c r="BP943" s="65"/>
      <c r="BQ943" s="188"/>
      <c r="BR943" s="188"/>
      <c r="BS943" s="188"/>
      <c r="BT943" s="188"/>
      <c r="BV943" s="188"/>
    </row>
    <row r="944" spans="61:74" x14ac:dyDescent="0.45">
      <c r="BI944" s="188"/>
      <c r="BN944" s="65"/>
      <c r="BO944" s="65"/>
      <c r="BP944" s="65"/>
      <c r="BQ944" s="188"/>
      <c r="BR944" s="188"/>
      <c r="BS944" s="188"/>
      <c r="BT944" s="188"/>
      <c r="BV944" s="188"/>
    </row>
    <row r="945" spans="61:74" x14ac:dyDescent="0.45">
      <c r="BI945" s="188"/>
      <c r="BN945" s="65"/>
      <c r="BO945" s="65"/>
      <c r="BP945" s="65"/>
      <c r="BQ945" s="188"/>
      <c r="BR945" s="188"/>
      <c r="BS945" s="188"/>
      <c r="BT945" s="188"/>
      <c r="BV945" s="188"/>
    </row>
    <row r="946" spans="61:74" x14ac:dyDescent="0.45">
      <c r="BI946" s="188"/>
      <c r="BN946" s="65"/>
      <c r="BO946" s="65"/>
      <c r="BP946" s="65"/>
      <c r="BQ946" s="188"/>
      <c r="BR946" s="188"/>
      <c r="BS946" s="188"/>
      <c r="BT946" s="188"/>
      <c r="BV946" s="188"/>
    </row>
    <row r="947" spans="61:74" x14ac:dyDescent="0.45">
      <c r="BI947" s="188"/>
      <c r="BN947" s="65"/>
      <c r="BO947" s="65"/>
      <c r="BP947" s="65"/>
      <c r="BQ947" s="188"/>
      <c r="BR947" s="188"/>
      <c r="BS947" s="188"/>
      <c r="BT947" s="188"/>
      <c r="BV947" s="188"/>
    </row>
    <row r="948" spans="61:74" x14ac:dyDescent="0.45">
      <c r="BI948" s="188"/>
      <c r="BN948" s="65"/>
      <c r="BO948" s="65"/>
      <c r="BP948" s="65"/>
      <c r="BQ948" s="188"/>
      <c r="BR948" s="188"/>
      <c r="BS948" s="188"/>
      <c r="BT948" s="188"/>
      <c r="BV948" s="188"/>
    </row>
    <row r="949" spans="61:74" x14ac:dyDescent="0.45">
      <c r="BI949" s="188"/>
      <c r="BN949" s="65"/>
      <c r="BO949" s="65"/>
      <c r="BP949" s="65"/>
      <c r="BQ949" s="188"/>
      <c r="BR949" s="188"/>
      <c r="BS949" s="188"/>
      <c r="BT949" s="188"/>
      <c r="BV949" s="188"/>
    </row>
    <row r="950" spans="61:74" x14ac:dyDescent="0.45">
      <c r="BI950" s="188"/>
      <c r="BN950" s="65"/>
      <c r="BO950" s="65"/>
      <c r="BP950" s="65"/>
      <c r="BQ950" s="188"/>
      <c r="BR950" s="188"/>
      <c r="BS950" s="188"/>
      <c r="BT950" s="188"/>
      <c r="BV950" s="188"/>
    </row>
    <row r="951" spans="61:74" x14ac:dyDescent="0.45">
      <c r="BI951" s="188"/>
      <c r="BN951" s="65"/>
      <c r="BO951" s="65"/>
      <c r="BP951" s="65"/>
      <c r="BQ951" s="188"/>
      <c r="BR951" s="188"/>
      <c r="BS951" s="188"/>
      <c r="BT951" s="188"/>
      <c r="BV951" s="188"/>
    </row>
    <row r="952" spans="61:74" x14ac:dyDescent="0.45">
      <c r="BI952" s="188"/>
      <c r="BN952" s="65"/>
      <c r="BO952" s="65"/>
      <c r="BP952" s="65"/>
      <c r="BQ952" s="188"/>
      <c r="BR952" s="188"/>
      <c r="BS952" s="188"/>
      <c r="BT952" s="188"/>
      <c r="BV952" s="188"/>
    </row>
    <row r="953" spans="61:74" x14ac:dyDescent="0.45">
      <c r="BI953" s="188"/>
      <c r="BN953" s="65"/>
      <c r="BO953" s="65"/>
      <c r="BP953" s="65"/>
      <c r="BQ953" s="188"/>
      <c r="BR953" s="188"/>
      <c r="BS953" s="188"/>
      <c r="BT953" s="188"/>
      <c r="BV953" s="188"/>
    </row>
    <row r="954" spans="61:74" x14ac:dyDescent="0.45">
      <c r="BI954" s="188"/>
      <c r="BN954" s="65"/>
      <c r="BO954" s="65"/>
      <c r="BP954" s="65"/>
      <c r="BQ954" s="188"/>
      <c r="BR954" s="188"/>
      <c r="BS954" s="188"/>
      <c r="BT954" s="188"/>
      <c r="BV954" s="188"/>
    </row>
    <row r="955" spans="61:74" x14ac:dyDescent="0.45">
      <c r="BI955" s="188"/>
      <c r="BN955" s="65"/>
      <c r="BO955" s="65"/>
      <c r="BP955" s="65"/>
      <c r="BQ955" s="188"/>
      <c r="BR955" s="188"/>
      <c r="BS955" s="188"/>
      <c r="BT955" s="188"/>
      <c r="BV955" s="188"/>
    </row>
    <row r="956" spans="61:74" x14ac:dyDescent="0.45">
      <c r="BI956" s="188"/>
      <c r="BN956" s="65"/>
      <c r="BO956" s="65"/>
      <c r="BP956" s="65"/>
      <c r="BQ956" s="188"/>
      <c r="BR956" s="188"/>
      <c r="BS956" s="188"/>
      <c r="BT956" s="188"/>
      <c r="BV956" s="188"/>
    </row>
    <row r="957" spans="61:74" x14ac:dyDescent="0.45">
      <c r="BI957" s="188"/>
      <c r="BN957" s="65"/>
      <c r="BO957" s="65"/>
      <c r="BP957" s="65"/>
      <c r="BQ957" s="188"/>
      <c r="BR957" s="188"/>
      <c r="BS957" s="188"/>
      <c r="BT957" s="188"/>
      <c r="BV957" s="188"/>
    </row>
    <row r="958" spans="61:74" x14ac:dyDescent="0.45">
      <c r="BI958" s="188"/>
      <c r="BN958" s="65"/>
      <c r="BO958" s="65"/>
      <c r="BP958" s="65"/>
      <c r="BQ958" s="188"/>
      <c r="BR958" s="188"/>
      <c r="BS958" s="188"/>
      <c r="BT958" s="188"/>
      <c r="BV958" s="188"/>
    </row>
    <row r="959" spans="61:74" x14ac:dyDescent="0.45">
      <c r="BI959" s="188"/>
      <c r="BN959" s="65"/>
      <c r="BO959" s="65"/>
      <c r="BP959" s="65"/>
      <c r="BQ959" s="188"/>
      <c r="BR959" s="188"/>
      <c r="BS959" s="188"/>
      <c r="BT959" s="188"/>
      <c r="BV959" s="188"/>
    </row>
    <row r="960" spans="61:74" x14ac:dyDescent="0.45">
      <c r="BI960" s="188"/>
      <c r="BN960" s="65"/>
      <c r="BO960" s="65"/>
      <c r="BP960" s="65"/>
      <c r="BQ960" s="188"/>
      <c r="BR960" s="188"/>
      <c r="BS960" s="188"/>
      <c r="BT960" s="188"/>
      <c r="BV960" s="188"/>
    </row>
    <row r="961" spans="61:74" x14ac:dyDescent="0.45">
      <c r="BI961" s="188"/>
      <c r="BN961" s="65"/>
      <c r="BO961" s="65"/>
      <c r="BP961" s="65"/>
      <c r="BQ961" s="188"/>
      <c r="BR961" s="188"/>
      <c r="BS961" s="188"/>
      <c r="BT961" s="188"/>
      <c r="BV961" s="188"/>
    </row>
    <row r="962" spans="61:74" x14ac:dyDescent="0.45">
      <c r="BI962" s="188"/>
      <c r="BN962" s="65"/>
      <c r="BO962" s="65"/>
      <c r="BP962" s="65"/>
      <c r="BQ962" s="188"/>
      <c r="BR962" s="188"/>
      <c r="BS962" s="188"/>
      <c r="BT962" s="188"/>
      <c r="BV962" s="188"/>
    </row>
    <row r="963" spans="61:74" x14ac:dyDescent="0.45">
      <c r="BI963" s="188"/>
      <c r="BN963" s="65"/>
      <c r="BO963" s="65"/>
      <c r="BP963" s="65"/>
      <c r="BQ963" s="188"/>
      <c r="BR963" s="188"/>
      <c r="BS963" s="188"/>
      <c r="BT963" s="188"/>
      <c r="BV963" s="188"/>
    </row>
    <row r="964" spans="61:74" x14ac:dyDescent="0.45">
      <c r="BI964" s="188"/>
      <c r="BN964" s="65"/>
      <c r="BO964" s="65"/>
      <c r="BP964" s="65"/>
      <c r="BQ964" s="188"/>
      <c r="BR964" s="188"/>
      <c r="BS964" s="188"/>
      <c r="BT964" s="188"/>
      <c r="BV964" s="188"/>
    </row>
    <row r="965" spans="61:74" x14ac:dyDescent="0.45">
      <c r="BI965" s="188"/>
      <c r="BN965" s="65"/>
      <c r="BO965" s="65"/>
      <c r="BP965" s="65"/>
      <c r="BQ965" s="188"/>
      <c r="BR965" s="188"/>
      <c r="BS965" s="188"/>
      <c r="BT965" s="188"/>
      <c r="BV965" s="188"/>
    </row>
    <row r="966" spans="61:74" x14ac:dyDescent="0.45">
      <c r="BI966" s="188"/>
      <c r="BN966" s="65"/>
      <c r="BO966" s="65"/>
      <c r="BP966" s="65"/>
      <c r="BQ966" s="188"/>
      <c r="BR966" s="188"/>
      <c r="BS966" s="188"/>
      <c r="BT966" s="188"/>
      <c r="BV966" s="188"/>
    </row>
    <row r="967" spans="61:74" x14ac:dyDescent="0.45">
      <c r="BI967" s="188"/>
      <c r="BN967" s="65"/>
      <c r="BO967" s="65"/>
      <c r="BP967" s="65"/>
      <c r="BQ967" s="188"/>
      <c r="BR967" s="188"/>
      <c r="BS967" s="188"/>
      <c r="BT967" s="188"/>
      <c r="BV967" s="188"/>
    </row>
    <row r="968" spans="61:74" x14ac:dyDescent="0.45">
      <c r="BI968" s="188"/>
      <c r="BN968" s="65"/>
      <c r="BO968" s="65"/>
      <c r="BP968" s="65"/>
      <c r="BQ968" s="188"/>
      <c r="BR968" s="188"/>
      <c r="BS968" s="188"/>
      <c r="BT968" s="188"/>
      <c r="BV968" s="188"/>
    </row>
    <row r="969" spans="61:74" x14ac:dyDescent="0.45">
      <c r="BI969" s="188"/>
      <c r="BN969" s="65"/>
      <c r="BO969" s="65"/>
      <c r="BP969" s="65"/>
      <c r="BQ969" s="188"/>
      <c r="BR969" s="188"/>
      <c r="BS969" s="188"/>
      <c r="BT969" s="188"/>
      <c r="BV969" s="188"/>
    </row>
    <row r="970" spans="61:74" x14ac:dyDescent="0.45">
      <c r="BI970" s="188"/>
      <c r="BN970" s="65"/>
      <c r="BO970" s="65"/>
      <c r="BP970" s="65"/>
      <c r="BQ970" s="188"/>
      <c r="BR970" s="188"/>
      <c r="BS970" s="188"/>
      <c r="BT970" s="188"/>
      <c r="BV970" s="188"/>
    </row>
    <row r="971" spans="61:74" x14ac:dyDescent="0.45">
      <c r="BI971" s="188"/>
      <c r="BN971" s="65"/>
      <c r="BO971" s="65"/>
      <c r="BP971" s="65"/>
      <c r="BQ971" s="188"/>
      <c r="BR971" s="188"/>
      <c r="BS971" s="188"/>
      <c r="BT971" s="188"/>
      <c r="BV971" s="188"/>
    </row>
    <row r="972" spans="61:74" x14ac:dyDescent="0.45">
      <c r="BI972" s="188"/>
      <c r="BN972" s="65"/>
      <c r="BO972" s="65"/>
      <c r="BP972" s="65"/>
      <c r="BQ972" s="188"/>
      <c r="BR972" s="188"/>
      <c r="BS972" s="188"/>
      <c r="BT972" s="188"/>
      <c r="BV972" s="188"/>
    </row>
    <row r="973" spans="61:74" x14ac:dyDescent="0.45">
      <c r="BI973" s="188"/>
      <c r="BN973" s="65"/>
      <c r="BO973" s="65"/>
      <c r="BP973" s="65"/>
      <c r="BQ973" s="188"/>
      <c r="BR973" s="188"/>
      <c r="BS973" s="188"/>
      <c r="BT973" s="188"/>
      <c r="BV973" s="188"/>
    </row>
    <row r="974" spans="61:74" x14ac:dyDescent="0.45">
      <c r="BI974" s="188"/>
      <c r="BN974" s="65"/>
      <c r="BO974" s="65"/>
      <c r="BP974" s="65"/>
      <c r="BQ974" s="188"/>
      <c r="BR974" s="188"/>
      <c r="BS974" s="188"/>
      <c r="BT974" s="188"/>
      <c r="BV974" s="188"/>
    </row>
    <row r="975" spans="61:74" x14ac:dyDescent="0.45">
      <c r="BI975" s="188"/>
      <c r="BN975" s="65"/>
      <c r="BO975" s="65"/>
      <c r="BP975" s="65"/>
      <c r="BQ975" s="188"/>
      <c r="BR975" s="188"/>
      <c r="BS975" s="188"/>
      <c r="BT975" s="188"/>
      <c r="BV975" s="188"/>
    </row>
    <row r="976" spans="61:74" x14ac:dyDescent="0.45">
      <c r="BI976" s="188"/>
      <c r="BN976" s="65"/>
      <c r="BO976" s="65"/>
      <c r="BP976" s="65"/>
      <c r="BQ976" s="188"/>
      <c r="BR976" s="188"/>
      <c r="BS976" s="188"/>
      <c r="BT976" s="188"/>
      <c r="BV976" s="188"/>
    </row>
    <row r="977" spans="61:74" x14ac:dyDescent="0.45">
      <c r="BI977" s="188"/>
      <c r="BN977" s="65"/>
      <c r="BO977" s="65"/>
      <c r="BP977" s="65"/>
      <c r="BQ977" s="188"/>
      <c r="BR977" s="188"/>
      <c r="BS977" s="188"/>
      <c r="BT977" s="188"/>
      <c r="BV977" s="188"/>
    </row>
    <row r="978" spans="61:74" x14ac:dyDescent="0.45">
      <c r="BI978" s="188"/>
      <c r="BN978" s="65"/>
      <c r="BO978" s="65"/>
      <c r="BP978" s="65"/>
      <c r="BQ978" s="188"/>
      <c r="BR978" s="188"/>
      <c r="BS978" s="188"/>
      <c r="BT978" s="188"/>
      <c r="BV978" s="188"/>
    </row>
    <row r="979" spans="61:74" x14ac:dyDescent="0.45">
      <c r="BI979" s="188"/>
      <c r="BN979" s="65"/>
      <c r="BO979" s="65"/>
      <c r="BP979" s="65"/>
      <c r="BQ979" s="188"/>
      <c r="BR979" s="188"/>
      <c r="BS979" s="188"/>
      <c r="BT979" s="188"/>
      <c r="BV979" s="188"/>
    </row>
    <row r="980" spans="61:74" x14ac:dyDescent="0.45">
      <c r="BI980" s="188"/>
      <c r="BN980" s="65"/>
      <c r="BO980" s="65"/>
      <c r="BP980" s="65"/>
      <c r="BQ980" s="188"/>
      <c r="BR980" s="188"/>
      <c r="BS980" s="188"/>
      <c r="BT980" s="188"/>
      <c r="BV980" s="188"/>
    </row>
    <row r="981" spans="61:74" x14ac:dyDescent="0.45">
      <c r="BI981" s="188"/>
      <c r="BN981" s="65"/>
      <c r="BO981" s="65"/>
      <c r="BP981" s="65"/>
      <c r="BQ981" s="188"/>
      <c r="BR981" s="188"/>
      <c r="BS981" s="188"/>
      <c r="BT981" s="188"/>
      <c r="BV981" s="188"/>
    </row>
    <row r="982" spans="61:74" x14ac:dyDescent="0.45">
      <c r="BI982" s="188"/>
      <c r="BN982" s="65"/>
      <c r="BO982" s="65"/>
      <c r="BP982" s="65"/>
      <c r="BQ982" s="188"/>
      <c r="BR982" s="188"/>
      <c r="BS982" s="188"/>
      <c r="BT982" s="188"/>
      <c r="BV982" s="188"/>
    </row>
    <row r="983" spans="61:74" x14ac:dyDescent="0.45">
      <c r="BI983" s="188"/>
      <c r="BN983" s="65"/>
      <c r="BO983" s="65"/>
      <c r="BP983" s="65"/>
      <c r="BQ983" s="188"/>
      <c r="BR983" s="188"/>
      <c r="BS983" s="188"/>
      <c r="BT983" s="188"/>
      <c r="BV983" s="188"/>
    </row>
    <row r="984" spans="61:74" x14ac:dyDescent="0.45">
      <c r="BI984" s="188"/>
      <c r="BN984" s="65"/>
      <c r="BO984" s="65"/>
      <c r="BP984" s="65"/>
      <c r="BQ984" s="188"/>
      <c r="BR984" s="188"/>
      <c r="BS984" s="188"/>
      <c r="BT984" s="188"/>
      <c r="BV984" s="188"/>
    </row>
    <row r="985" spans="61:74" x14ac:dyDescent="0.45">
      <c r="BI985" s="188"/>
      <c r="BN985" s="65"/>
      <c r="BO985" s="65"/>
      <c r="BP985" s="65"/>
      <c r="BQ985" s="188"/>
      <c r="BR985" s="188"/>
      <c r="BS985" s="188"/>
      <c r="BT985" s="188"/>
      <c r="BV985" s="188"/>
    </row>
    <row r="986" spans="61:74" x14ac:dyDescent="0.45">
      <c r="BI986" s="188"/>
      <c r="BN986" s="65"/>
      <c r="BO986" s="65"/>
      <c r="BP986" s="65"/>
      <c r="BQ986" s="188"/>
      <c r="BR986" s="188"/>
      <c r="BS986" s="188"/>
      <c r="BT986" s="188"/>
      <c r="BV986" s="188"/>
    </row>
    <row r="987" spans="61:74" x14ac:dyDescent="0.45">
      <c r="BI987" s="188"/>
      <c r="BN987" s="65"/>
      <c r="BO987" s="65"/>
      <c r="BP987" s="65"/>
      <c r="BQ987" s="188"/>
      <c r="BR987" s="188"/>
      <c r="BS987" s="188"/>
      <c r="BT987" s="188"/>
      <c r="BV987" s="188"/>
    </row>
    <row r="988" spans="61:74" x14ac:dyDescent="0.45">
      <c r="BI988" s="188"/>
      <c r="BN988" s="65"/>
      <c r="BO988" s="65"/>
      <c r="BP988" s="65"/>
      <c r="BQ988" s="188"/>
      <c r="BR988" s="188"/>
      <c r="BS988" s="188"/>
      <c r="BT988" s="188"/>
      <c r="BV988" s="188"/>
    </row>
    <row r="989" spans="61:74" x14ac:dyDescent="0.45">
      <c r="BI989" s="188"/>
      <c r="BN989" s="65"/>
      <c r="BO989" s="65"/>
      <c r="BP989" s="65"/>
      <c r="BQ989" s="188"/>
      <c r="BR989" s="188"/>
      <c r="BS989" s="188"/>
      <c r="BT989" s="188"/>
      <c r="BV989" s="188"/>
    </row>
    <row r="990" spans="61:74" x14ac:dyDescent="0.45">
      <c r="BI990" s="188"/>
      <c r="BN990" s="65"/>
      <c r="BO990" s="65"/>
      <c r="BP990" s="65"/>
      <c r="BQ990" s="188"/>
      <c r="BR990" s="188"/>
      <c r="BS990" s="188"/>
      <c r="BT990" s="188"/>
      <c r="BV990" s="188"/>
    </row>
    <row r="991" spans="61:74" x14ac:dyDescent="0.45">
      <c r="BI991" s="188"/>
      <c r="BN991" s="65"/>
      <c r="BO991" s="65"/>
      <c r="BP991" s="65"/>
      <c r="BQ991" s="188"/>
      <c r="BR991" s="188"/>
      <c r="BS991" s="188"/>
      <c r="BT991" s="188"/>
      <c r="BV991" s="188"/>
    </row>
    <row r="992" spans="61:74" x14ac:dyDescent="0.45">
      <c r="BI992" s="188"/>
      <c r="BN992" s="65"/>
      <c r="BO992" s="65"/>
      <c r="BP992" s="65"/>
      <c r="BQ992" s="188"/>
      <c r="BR992" s="188"/>
      <c r="BS992" s="188"/>
      <c r="BT992" s="188"/>
      <c r="BV992" s="188"/>
    </row>
    <row r="993" spans="61:74" x14ac:dyDescent="0.45">
      <c r="BI993" s="188"/>
      <c r="BN993" s="65"/>
      <c r="BO993" s="65"/>
      <c r="BP993" s="65"/>
      <c r="BQ993" s="188"/>
      <c r="BR993" s="188"/>
      <c r="BS993" s="188"/>
      <c r="BT993" s="188"/>
      <c r="BV993" s="188"/>
    </row>
    <row r="994" spans="61:74" x14ac:dyDescent="0.45">
      <c r="BI994" s="188"/>
      <c r="BN994" s="65"/>
      <c r="BO994" s="65"/>
      <c r="BP994" s="65"/>
      <c r="BQ994" s="188"/>
      <c r="BR994" s="188"/>
      <c r="BS994" s="188"/>
      <c r="BT994" s="188"/>
      <c r="BV994" s="188"/>
    </row>
    <row r="995" spans="61:74" x14ac:dyDescent="0.45">
      <c r="BI995" s="188"/>
      <c r="BN995" s="65"/>
      <c r="BO995" s="65"/>
      <c r="BP995" s="65"/>
      <c r="BQ995" s="188"/>
      <c r="BR995" s="188"/>
      <c r="BS995" s="188"/>
      <c r="BT995" s="188"/>
      <c r="BV995" s="188"/>
    </row>
    <row r="996" spans="61:74" x14ac:dyDescent="0.45">
      <c r="BI996" s="188"/>
      <c r="BN996" s="65"/>
      <c r="BO996" s="65"/>
      <c r="BP996" s="65"/>
      <c r="BQ996" s="188"/>
      <c r="BR996" s="188"/>
      <c r="BS996" s="188"/>
      <c r="BT996" s="188"/>
      <c r="BV996" s="188"/>
    </row>
    <row r="997" spans="61:74" x14ac:dyDescent="0.45">
      <c r="BI997" s="188"/>
      <c r="BN997" s="65"/>
      <c r="BO997" s="65"/>
      <c r="BP997" s="65"/>
      <c r="BQ997" s="188"/>
      <c r="BR997" s="188"/>
      <c r="BS997" s="188"/>
      <c r="BT997" s="188"/>
      <c r="BV997" s="188"/>
    </row>
    <row r="998" spans="61:74" x14ac:dyDescent="0.45">
      <c r="BI998" s="188"/>
      <c r="BN998" s="65"/>
      <c r="BO998" s="65"/>
      <c r="BP998" s="65"/>
      <c r="BQ998" s="188"/>
      <c r="BR998" s="188"/>
      <c r="BS998" s="188"/>
      <c r="BT998" s="188"/>
      <c r="BV998" s="188"/>
    </row>
    <row r="999" spans="61:74" x14ac:dyDescent="0.45">
      <c r="BI999" s="188"/>
      <c r="BN999" s="65"/>
      <c r="BO999" s="65"/>
      <c r="BP999" s="65"/>
      <c r="BQ999" s="188"/>
      <c r="BR999" s="188"/>
      <c r="BS999" s="188"/>
      <c r="BT999" s="188"/>
      <c r="BV999" s="188"/>
    </row>
    <row r="1000" spans="61:74" x14ac:dyDescent="0.45">
      <c r="BI1000" s="188"/>
      <c r="BN1000" s="65"/>
      <c r="BO1000" s="65"/>
      <c r="BP1000" s="65"/>
      <c r="BQ1000" s="188"/>
      <c r="BR1000" s="188"/>
      <c r="BS1000" s="188"/>
      <c r="BT1000" s="188"/>
      <c r="BV1000" s="188"/>
    </row>
    <row r="1001" spans="61:74" x14ac:dyDescent="0.45">
      <c r="BI1001" s="188"/>
      <c r="BN1001" s="65"/>
      <c r="BO1001" s="65"/>
      <c r="BP1001" s="65"/>
      <c r="BQ1001" s="188"/>
      <c r="BR1001" s="188"/>
      <c r="BS1001" s="188"/>
      <c r="BT1001" s="188"/>
      <c r="BV1001" s="188"/>
    </row>
    <row r="1002" spans="61:74" x14ac:dyDescent="0.45">
      <c r="BI1002" s="188"/>
      <c r="BN1002" s="65"/>
      <c r="BO1002" s="65"/>
      <c r="BP1002" s="65"/>
      <c r="BQ1002" s="188"/>
      <c r="BR1002" s="188"/>
      <c r="BS1002" s="188"/>
      <c r="BT1002" s="188"/>
      <c r="BV1002" s="188"/>
    </row>
    <row r="1003" spans="61:74" x14ac:dyDescent="0.45">
      <c r="BI1003" s="188"/>
      <c r="BN1003" s="65"/>
      <c r="BO1003" s="65"/>
      <c r="BP1003" s="65"/>
      <c r="BQ1003" s="188"/>
      <c r="BR1003" s="188"/>
      <c r="BS1003" s="188"/>
      <c r="BT1003" s="188"/>
      <c r="BV1003" s="188"/>
    </row>
    <row r="1004" spans="61:74" x14ac:dyDescent="0.45">
      <c r="BI1004" s="188"/>
      <c r="BN1004" s="65"/>
      <c r="BO1004" s="65"/>
      <c r="BP1004" s="65"/>
      <c r="BQ1004" s="188"/>
      <c r="BR1004" s="188"/>
      <c r="BS1004" s="188"/>
      <c r="BT1004" s="188"/>
      <c r="BV1004" s="188"/>
    </row>
    <row r="1005" spans="61:74" x14ac:dyDescent="0.45">
      <c r="BI1005" s="188"/>
      <c r="BN1005" s="65"/>
      <c r="BO1005" s="65"/>
      <c r="BP1005" s="65"/>
      <c r="BQ1005" s="188"/>
      <c r="BR1005" s="188"/>
      <c r="BS1005" s="188"/>
      <c r="BT1005" s="188"/>
      <c r="BV1005" s="188"/>
    </row>
    <row r="1006" spans="61:74" x14ac:dyDescent="0.45">
      <c r="BI1006" s="188"/>
      <c r="BN1006" s="65"/>
      <c r="BO1006" s="65"/>
      <c r="BP1006" s="65"/>
      <c r="BQ1006" s="188"/>
      <c r="BR1006" s="188"/>
      <c r="BS1006" s="188"/>
      <c r="BT1006" s="188"/>
      <c r="BV1006" s="188"/>
    </row>
    <row r="1007" spans="61:74" x14ac:dyDescent="0.45">
      <c r="BI1007" s="188"/>
      <c r="BN1007" s="65"/>
      <c r="BO1007" s="65"/>
      <c r="BP1007" s="65"/>
      <c r="BQ1007" s="188"/>
      <c r="BR1007" s="188"/>
      <c r="BS1007" s="188"/>
      <c r="BT1007" s="188"/>
      <c r="BV1007" s="188"/>
    </row>
    <row r="1008" spans="61:74" x14ac:dyDescent="0.45">
      <c r="BI1008" s="188"/>
      <c r="BN1008" s="65"/>
      <c r="BO1008" s="65"/>
      <c r="BP1008" s="65"/>
      <c r="BQ1008" s="188"/>
      <c r="BR1008" s="188"/>
      <c r="BS1008" s="188"/>
      <c r="BT1008" s="188"/>
      <c r="BV1008" s="188"/>
    </row>
    <row r="1009" spans="61:74" x14ac:dyDescent="0.45">
      <c r="BI1009" s="188"/>
      <c r="BN1009" s="65"/>
      <c r="BO1009" s="65"/>
      <c r="BP1009" s="65"/>
      <c r="BQ1009" s="188"/>
      <c r="BR1009" s="188"/>
      <c r="BS1009" s="188"/>
      <c r="BT1009" s="188"/>
      <c r="BV1009" s="188"/>
    </row>
    <row r="1010" spans="61:74" x14ac:dyDescent="0.45">
      <c r="BI1010" s="188"/>
      <c r="BN1010" s="65"/>
      <c r="BO1010" s="65"/>
      <c r="BP1010" s="65"/>
      <c r="BQ1010" s="188"/>
      <c r="BR1010" s="188"/>
      <c r="BS1010" s="188"/>
      <c r="BT1010" s="188"/>
      <c r="BV1010" s="188"/>
    </row>
    <row r="1011" spans="61:74" x14ac:dyDescent="0.45">
      <c r="BI1011" s="188"/>
      <c r="BN1011" s="65"/>
      <c r="BO1011" s="65"/>
      <c r="BP1011" s="65"/>
      <c r="BQ1011" s="188"/>
      <c r="BR1011" s="188"/>
      <c r="BS1011" s="188"/>
      <c r="BT1011" s="188"/>
      <c r="BV1011" s="188"/>
    </row>
    <row r="1012" spans="61:74" x14ac:dyDescent="0.45">
      <c r="BI1012" s="188"/>
      <c r="BN1012" s="65"/>
      <c r="BO1012" s="65"/>
      <c r="BP1012" s="65"/>
      <c r="BQ1012" s="188"/>
      <c r="BR1012" s="188"/>
      <c r="BS1012" s="188"/>
      <c r="BT1012" s="188"/>
      <c r="BV1012" s="188"/>
    </row>
    <row r="1013" spans="61:74" x14ac:dyDescent="0.45">
      <c r="BI1013" s="188"/>
      <c r="BN1013" s="65"/>
      <c r="BO1013" s="65"/>
      <c r="BP1013" s="65"/>
      <c r="BQ1013" s="188"/>
      <c r="BR1013" s="188"/>
      <c r="BS1013" s="188"/>
      <c r="BT1013" s="188"/>
      <c r="BV1013" s="188"/>
    </row>
    <row r="1014" spans="61:74" x14ac:dyDescent="0.45">
      <c r="BI1014" s="188"/>
      <c r="BN1014" s="65"/>
      <c r="BO1014" s="65"/>
      <c r="BP1014" s="65"/>
      <c r="BQ1014" s="188"/>
      <c r="BR1014" s="188"/>
      <c r="BS1014" s="188"/>
      <c r="BT1014" s="188"/>
      <c r="BV1014" s="188"/>
    </row>
    <row r="1015" spans="61:74" x14ac:dyDescent="0.45">
      <c r="BI1015" s="188"/>
      <c r="BN1015" s="65"/>
      <c r="BO1015" s="65"/>
      <c r="BP1015" s="65"/>
      <c r="BQ1015" s="188"/>
      <c r="BR1015" s="188"/>
      <c r="BS1015" s="188"/>
      <c r="BT1015" s="188"/>
      <c r="BV1015" s="188"/>
    </row>
    <row r="1016" spans="61:74" x14ac:dyDescent="0.45">
      <c r="BI1016" s="188"/>
      <c r="BN1016" s="65"/>
      <c r="BO1016" s="65"/>
      <c r="BP1016" s="65"/>
      <c r="BQ1016" s="188"/>
      <c r="BR1016" s="188"/>
      <c r="BS1016" s="188"/>
      <c r="BT1016" s="188"/>
      <c r="BV1016" s="188"/>
    </row>
    <row r="1017" spans="61:74" x14ac:dyDescent="0.45">
      <c r="BI1017" s="188"/>
      <c r="BN1017" s="65"/>
      <c r="BO1017" s="65"/>
      <c r="BP1017" s="65"/>
      <c r="BQ1017" s="188"/>
      <c r="BR1017" s="188"/>
      <c r="BS1017" s="188"/>
      <c r="BT1017" s="188"/>
      <c r="BV1017" s="188"/>
    </row>
    <row r="1018" spans="61:74" x14ac:dyDescent="0.45">
      <c r="BI1018" s="188"/>
      <c r="BN1018" s="65"/>
      <c r="BO1018" s="65"/>
      <c r="BP1018" s="65"/>
      <c r="BQ1018" s="188"/>
      <c r="BR1018" s="188"/>
      <c r="BS1018" s="188"/>
      <c r="BT1018" s="188"/>
      <c r="BV1018" s="188"/>
    </row>
    <row r="1019" spans="61:74" x14ac:dyDescent="0.45">
      <c r="BI1019" s="188"/>
      <c r="BN1019" s="65"/>
      <c r="BO1019" s="65"/>
      <c r="BP1019" s="65"/>
      <c r="BQ1019" s="188"/>
      <c r="BR1019" s="188"/>
      <c r="BS1019" s="188"/>
      <c r="BT1019" s="188"/>
      <c r="BV1019" s="188"/>
    </row>
    <row r="1020" spans="61:74" x14ac:dyDescent="0.45">
      <c r="BI1020" s="188"/>
      <c r="BN1020" s="65"/>
      <c r="BO1020" s="65"/>
      <c r="BP1020" s="65"/>
      <c r="BQ1020" s="188"/>
      <c r="BR1020" s="188"/>
      <c r="BS1020" s="188"/>
      <c r="BT1020" s="188"/>
      <c r="BV1020" s="188"/>
    </row>
    <row r="1021" spans="61:74" x14ac:dyDescent="0.45">
      <c r="BI1021" s="188"/>
      <c r="BN1021" s="65"/>
      <c r="BO1021" s="65"/>
      <c r="BP1021" s="65"/>
      <c r="BQ1021" s="188"/>
      <c r="BR1021" s="188"/>
      <c r="BS1021" s="188"/>
      <c r="BT1021" s="188"/>
      <c r="BV1021" s="188"/>
    </row>
    <row r="1022" spans="61:74" x14ac:dyDescent="0.45">
      <c r="BI1022" s="188"/>
      <c r="BN1022" s="65"/>
      <c r="BO1022" s="65"/>
      <c r="BP1022" s="65"/>
      <c r="BQ1022" s="188"/>
      <c r="BR1022" s="188"/>
      <c r="BS1022" s="188"/>
      <c r="BT1022" s="188"/>
      <c r="BV1022" s="188"/>
    </row>
    <row r="1023" spans="61:74" x14ac:dyDescent="0.45">
      <c r="BI1023" s="188"/>
      <c r="BN1023" s="65"/>
      <c r="BO1023" s="65"/>
      <c r="BP1023" s="65"/>
      <c r="BQ1023" s="188"/>
      <c r="BR1023" s="188"/>
      <c r="BS1023" s="188"/>
      <c r="BT1023" s="188"/>
      <c r="BV1023" s="188"/>
    </row>
    <row r="1024" spans="61:74" x14ac:dyDescent="0.45">
      <c r="BI1024" s="188"/>
      <c r="BN1024" s="65"/>
      <c r="BO1024" s="65"/>
      <c r="BP1024" s="65"/>
      <c r="BQ1024" s="188"/>
      <c r="BR1024" s="188"/>
      <c r="BS1024" s="188"/>
      <c r="BT1024" s="188"/>
      <c r="BV1024" s="188"/>
    </row>
    <row r="1025" spans="61:74" x14ac:dyDescent="0.45">
      <c r="BI1025" s="188"/>
      <c r="BN1025" s="65"/>
      <c r="BO1025" s="65"/>
      <c r="BP1025" s="65"/>
      <c r="BQ1025" s="188"/>
      <c r="BR1025" s="188"/>
      <c r="BS1025" s="188"/>
      <c r="BT1025" s="188"/>
      <c r="BV1025" s="188"/>
    </row>
    <row r="1026" spans="61:74" x14ac:dyDescent="0.45">
      <c r="BI1026" s="188"/>
      <c r="BN1026" s="65"/>
      <c r="BO1026" s="65"/>
      <c r="BP1026" s="65"/>
      <c r="BQ1026" s="188"/>
      <c r="BR1026" s="188"/>
      <c r="BS1026" s="188"/>
      <c r="BT1026" s="188"/>
      <c r="BV1026" s="188"/>
    </row>
    <row r="1027" spans="61:74" x14ac:dyDescent="0.45">
      <c r="BI1027" s="188"/>
      <c r="BN1027" s="65"/>
      <c r="BO1027" s="65"/>
      <c r="BP1027" s="65"/>
      <c r="BQ1027" s="188"/>
      <c r="BR1027" s="188"/>
      <c r="BS1027" s="188"/>
      <c r="BT1027" s="188"/>
      <c r="BV1027" s="188"/>
    </row>
    <row r="1028" spans="61:74" x14ac:dyDescent="0.45">
      <c r="BI1028" s="188"/>
      <c r="BN1028" s="65"/>
      <c r="BO1028" s="65"/>
      <c r="BP1028" s="65"/>
      <c r="BQ1028" s="188"/>
      <c r="BR1028" s="188"/>
      <c r="BS1028" s="188"/>
      <c r="BT1028" s="188"/>
      <c r="BV1028" s="188"/>
    </row>
    <row r="1029" spans="61:74" x14ac:dyDescent="0.45">
      <c r="BI1029" s="188"/>
      <c r="BN1029" s="65"/>
      <c r="BO1029" s="65"/>
      <c r="BP1029" s="65"/>
      <c r="BQ1029" s="188"/>
      <c r="BR1029" s="188"/>
      <c r="BS1029" s="188"/>
      <c r="BT1029" s="188"/>
      <c r="BV1029" s="188"/>
    </row>
    <row r="1030" spans="61:74" x14ac:dyDescent="0.45">
      <c r="BI1030" s="188"/>
      <c r="BN1030" s="65"/>
      <c r="BO1030" s="65"/>
      <c r="BP1030" s="65"/>
      <c r="BQ1030" s="188"/>
      <c r="BR1030" s="188"/>
      <c r="BS1030" s="188"/>
      <c r="BT1030" s="188"/>
      <c r="BV1030" s="188"/>
    </row>
    <row r="1031" spans="61:74" x14ac:dyDescent="0.45">
      <c r="BI1031" s="188"/>
      <c r="BN1031" s="65"/>
      <c r="BO1031" s="65"/>
      <c r="BP1031" s="65"/>
      <c r="BQ1031" s="188"/>
      <c r="BR1031" s="188"/>
      <c r="BS1031" s="188"/>
      <c r="BT1031" s="188"/>
      <c r="BV1031" s="188"/>
    </row>
    <row r="1032" spans="61:74" x14ac:dyDescent="0.45">
      <c r="BI1032" s="188"/>
      <c r="BN1032" s="65"/>
      <c r="BO1032" s="65"/>
      <c r="BP1032" s="65"/>
      <c r="BQ1032" s="188"/>
      <c r="BR1032" s="188"/>
      <c r="BS1032" s="188"/>
      <c r="BT1032" s="188"/>
      <c r="BV1032" s="188"/>
    </row>
    <row r="1033" spans="61:74" x14ac:dyDescent="0.45">
      <c r="BI1033" s="188"/>
      <c r="BN1033" s="65"/>
      <c r="BO1033" s="65"/>
      <c r="BP1033" s="65"/>
      <c r="BQ1033" s="188"/>
      <c r="BR1033" s="188"/>
      <c r="BS1033" s="188"/>
      <c r="BT1033" s="188"/>
      <c r="BV1033" s="188"/>
    </row>
    <row r="1034" spans="61:74" x14ac:dyDescent="0.45">
      <c r="BI1034" s="188"/>
      <c r="BN1034" s="65"/>
      <c r="BO1034" s="65"/>
      <c r="BP1034" s="65"/>
      <c r="BQ1034" s="188"/>
      <c r="BR1034" s="188"/>
      <c r="BS1034" s="188"/>
      <c r="BT1034" s="188"/>
      <c r="BV1034" s="188"/>
    </row>
    <row r="1035" spans="61:74" x14ac:dyDescent="0.45">
      <c r="BI1035" s="188"/>
      <c r="BN1035" s="65"/>
      <c r="BO1035" s="65"/>
      <c r="BP1035" s="65"/>
      <c r="BQ1035" s="188"/>
      <c r="BR1035" s="188"/>
      <c r="BS1035" s="188"/>
      <c r="BT1035" s="188"/>
      <c r="BV1035" s="188"/>
    </row>
    <row r="1036" spans="61:74" x14ac:dyDescent="0.45">
      <c r="BI1036" s="188"/>
      <c r="BN1036" s="65"/>
      <c r="BO1036" s="65"/>
      <c r="BP1036" s="65"/>
      <c r="BQ1036" s="188"/>
      <c r="BR1036" s="188"/>
      <c r="BS1036" s="188"/>
      <c r="BT1036" s="188"/>
      <c r="BV1036" s="188"/>
    </row>
    <row r="1037" spans="61:74" x14ac:dyDescent="0.45">
      <c r="BI1037" s="188"/>
      <c r="BN1037" s="65"/>
      <c r="BO1037" s="65"/>
      <c r="BP1037" s="65"/>
      <c r="BQ1037" s="188"/>
      <c r="BR1037" s="188"/>
      <c r="BS1037" s="188"/>
      <c r="BT1037" s="188"/>
      <c r="BV1037" s="188"/>
    </row>
    <row r="1038" spans="61:74" x14ac:dyDescent="0.45">
      <c r="BI1038" s="188"/>
      <c r="BN1038" s="65"/>
      <c r="BO1038" s="65"/>
      <c r="BP1038" s="65"/>
      <c r="BQ1038" s="188"/>
      <c r="BR1038" s="188"/>
      <c r="BS1038" s="188"/>
      <c r="BT1038" s="188"/>
      <c r="BV1038" s="188"/>
    </row>
    <row r="1039" spans="61:74" x14ac:dyDescent="0.45">
      <c r="BI1039" s="188"/>
      <c r="BN1039" s="65"/>
      <c r="BO1039" s="65"/>
      <c r="BP1039" s="65"/>
      <c r="BQ1039" s="188"/>
      <c r="BR1039" s="188"/>
      <c r="BS1039" s="188"/>
      <c r="BT1039" s="188"/>
      <c r="BV1039" s="188"/>
    </row>
    <row r="1040" spans="61:74" x14ac:dyDescent="0.45">
      <c r="BI1040" s="188"/>
      <c r="BN1040" s="65"/>
      <c r="BO1040" s="65"/>
      <c r="BP1040" s="65"/>
      <c r="BQ1040" s="188"/>
      <c r="BR1040" s="188"/>
      <c r="BS1040" s="188"/>
      <c r="BT1040" s="188"/>
      <c r="BV1040" s="188"/>
    </row>
    <row r="1041" spans="61:74" x14ac:dyDescent="0.45">
      <c r="BI1041" s="188"/>
      <c r="BN1041" s="65"/>
      <c r="BO1041" s="65"/>
      <c r="BP1041" s="65"/>
      <c r="BQ1041" s="188"/>
      <c r="BR1041" s="188"/>
      <c r="BS1041" s="188"/>
      <c r="BT1041" s="188"/>
      <c r="BV1041" s="188"/>
    </row>
    <row r="1042" spans="61:74" x14ac:dyDescent="0.45">
      <c r="BI1042" s="188"/>
      <c r="BN1042" s="65"/>
      <c r="BO1042" s="65"/>
      <c r="BP1042" s="65"/>
      <c r="BQ1042" s="188"/>
      <c r="BR1042" s="188"/>
      <c r="BS1042" s="188"/>
      <c r="BT1042" s="188"/>
      <c r="BV1042" s="188"/>
    </row>
    <row r="1043" spans="61:74" x14ac:dyDescent="0.45">
      <c r="BI1043" s="188"/>
      <c r="BN1043" s="65"/>
      <c r="BO1043" s="65"/>
      <c r="BP1043" s="65"/>
      <c r="BQ1043" s="188"/>
      <c r="BR1043" s="188"/>
      <c r="BS1043" s="188"/>
      <c r="BT1043" s="188"/>
      <c r="BV1043" s="188"/>
    </row>
    <row r="1044" spans="61:74" x14ac:dyDescent="0.45">
      <c r="BI1044" s="188"/>
      <c r="BN1044" s="65"/>
      <c r="BO1044" s="65"/>
      <c r="BP1044" s="65"/>
      <c r="BQ1044" s="188"/>
      <c r="BR1044" s="188"/>
      <c r="BS1044" s="188"/>
      <c r="BT1044" s="188"/>
      <c r="BV1044" s="188"/>
    </row>
    <row r="1045" spans="61:74" x14ac:dyDescent="0.45">
      <c r="BI1045" s="188"/>
      <c r="BN1045" s="65"/>
      <c r="BO1045" s="65"/>
      <c r="BP1045" s="65"/>
      <c r="BQ1045" s="188"/>
      <c r="BR1045" s="188"/>
      <c r="BS1045" s="188"/>
      <c r="BT1045" s="188"/>
      <c r="BV1045" s="188"/>
    </row>
    <row r="1046" spans="61:74" x14ac:dyDescent="0.45">
      <c r="BI1046" s="188"/>
      <c r="BN1046" s="65"/>
      <c r="BO1046" s="65"/>
      <c r="BP1046" s="65"/>
      <c r="BQ1046" s="188"/>
      <c r="BR1046" s="188"/>
      <c r="BS1046" s="188"/>
      <c r="BT1046" s="188"/>
      <c r="BV1046" s="188"/>
    </row>
    <row r="1047" spans="61:74" x14ac:dyDescent="0.45">
      <c r="BI1047" s="188"/>
      <c r="BN1047" s="65"/>
      <c r="BO1047" s="65"/>
      <c r="BP1047" s="65"/>
      <c r="BQ1047" s="188"/>
      <c r="BR1047" s="188"/>
      <c r="BS1047" s="188"/>
      <c r="BT1047" s="188"/>
      <c r="BV1047" s="188"/>
    </row>
    <row r="1048" spans="61:74" x14ac:dyDescent="0.45">
      <c r="BI1048" s="188"/>
      <c r="BN1048" s="65"/>
      <c r="BO1048" s="65"/>
      <c r="BP1048" s="65"/>
      <c r="BQ1048" s="188"/>
      <c r="BR1048" s="188"/>
      <c r="BS1048" s="188"/>
      <c r="BT1048" s="188"/>
      <c r="BV1048" s="188"/>
    </row>
    <row r="1049" spans="61:74" x14ac:dyDescent="0.45">
      <c r="BI1049" s="188"/>
      <c r="BN1049" s="65"/>
      <c r="BO1049" s="65"/>
      <c r="BP1049" s="65"/>
      <c r="BQ1049" s="188"/>
      <c r="BR1049" s="188"/>
      <c r="BS1049" s="188"/>
      <c r="BT1049" s="188"/>
      <c r="BV1049" s="188"/>
    </row>
    <row r="1050" spans="61:74" x14ac:dyDescent="0.45">
      <c r="BI1050" s="188"/>
      <c r="BN1050" s="65"/>
      <c r="BO1050" s="65"/>
      <c r="BP1050" s="65"/>
      <c r="BQ1050" s="188"/>
      <c r="BR1050" s="188"/>
      <c r="BS1050" s="188"/>
      <c r="BT1050" s="188"/>
      <c r="BV1050" s="188"/>
    </row>
    <row r="1051" spans="61:74" x14ac:dyDescent="0.45">
      <c r="BI1051" s="188"/>
      <c r="BN1051" s="65"/>
      <c r="BO1051" s="65"/>
      <c r="BP1051" s="65"/>
      <c r="BQ1051" s="188"/>
      <c r="BR1051" s="188"/>
      <c r="BS1051" s="188"/>
      <c r="BT1051" s="188"/>
      <c r="BV1051" s="188"/>
    </row>
    <row r="1052" spans="61:74" x14ac:dyDescent="0.45">
      <c r="BI1052" s="188"/>
      <c r="BN1052" s="65"/>
      <c r="BO1052" s="65"/>
      <c r="BP1052" s="65"/>
      <c r="BQ1052" s="188"/>
      <c r="BR1052" s="188"/>
      <c r="BS1052" s="188"/>
      <c r="BT1052" s="188"/>
      <c r="BV1052" s="188"/>
    </row>
    <row r="1053" spans="61:74" x14ac:dyDescent="0.45">
      <c r="BI1053" s="188"/>
      <c r="BN1053" s="65"/>
      <c r="BO1053" s="65"/>
      <c r="BP1053" s="65"/>
      <c r="BQ1053" s="188"/>
      <c r="BR1053" s="188"/>
      <c r="BS1053" s="188"/>
      <c r="BT1053" s="188"/>
      <c r="BV1053" s="188"/>
    </row>
    <row r="1054" spans="61:74" x14ac:dyDescent="0.45">
      <c r="BI1054" s="188"/>
      <c r="BN1054" s="65"/>
      <c r="BO1054" s="65"/>
      <c r="BP1054" s="65"/>
      <c r="BQ1054" s="188"/>
      <c r="BR1054" s="188"/>
      <c r="BS1054" s="188"/>
      <c r="BT1054" s="188"/>
      <c r="BV1054" s="188"/>
    </row>
    <row r="1055" spans="61:74" x14ac:dyDescent="0.45">
      <c r="BI1055" s="188"/>
      <c r="BN1055" s="65"/>
      <c r="BO1055" s="65"/>
      <c r="BP1055" s="65"/>
      <c r="BQ1055" s="188"/>
      <c r="BR1055" s="188"/>
      <c r="BS1055" s="188"/>
      <c r="BT1055" s="188"/>
      <c r="BV1055" s="188"/>
    </row>
    <row r="1056" spans="61:74" x14ac:dyDescent="0.45">
      <c r="BI1056" s="188"/>
      <c r="BN1056" s="65"/>
      <c r="BO1056" s="65"/>
      <c r="BP1056" s="65"/>
      <c r="BQ1056" s="188"/>
      <c r="BR1056" s="188"/>
      <c r="BS1056" s="188"/>
      <c r="BT1056" s="188"/>
      <c r="BV1056" s="188"/>
    </row>
    <row r="1057" spans="61:74" x14ac:dyDescent="0.45">
      <c r="BI1057" s="188"/>
      <c r="BN1057" s="65"/>
      <c r="BO1057" s="65"/>
      <c r="BP1057" s="65"/>
      <c r="BQ1057" s="188"/>
      <c r="BR1057" s="188"/>
      <c r="BS1057" s="188"/>
      <c r="BT1057" s="188"/>
      <c r="BV1057" s="188"/>
    </row>
    <row r="1058" spans="61:74" x14ac:dyDescent="0.45">
      <c r="BI1058" s="188"/>
      <c r="BN1058" s="65"/>
      <c r="BO1058" s="65"/>
      <c r="BP1058" s="65"/>
      <c r="BQ1058" s="188"/>
      <c r="BR1058" s="188"/>
      <c r="BS1058" s="188"/>
      <c r="BT1058" s="188"/>
      <c r="BV1058" s="188"/>
    </row>
    <row r="1059" spans="61:74" x14ac:dyDescent="0.45">
      <c r="BI1059" s="188"/>
      <c r="BN1059" s="65"/>
      <c r="BO1059" s="65"/>
      <c r="BP1059" s="65"/>
      <c r="BQ1059" s="188"/>
      <c r="BR1059" s="188"/>
      <c r="BS1059" s="188"/>
      <c r="BT1059" s="188"/>
      <c r="BV1059" s="188"/>
    </row>
    <row r="1060" spans="61:74" x14ac:dyDescent="0.45">
      <c r="BI1060" s="188"/>
      <c r="BN1060" s="65"/>
      <c r="BO1060" s="65"/>
      <c r="BP1060" s="65"/>
      <c r="BQ1060" s="188"/>
      <c r="BR1060" s="188"/>
      <c r="BS1060" s="188"/>
      <c r="BT1060" s="188"/>
      <c r="BV1060" s="188"/>
    </row>
    <row r="1061" spans="61:74" x14ac:dyDescent="0.45">
      <c r="BI1061" s="188"/>
      <c r="BN1061" s="65"/>
      <c r="BO1061" s="65"/>
      <c r="BP1061" s="65"/>
      <c r="BQ1061" s="188"/>
      <c r="BR1061" s="188"/>
      <c r="BS1061" s="188"/>
      <c r="BT1061" s="188"/>
      <c r="BV1061" s="188"/>
    </row>
    <row r="1062" spans="61:74" x14ac:dyDescent="0.45">
      <c r="BI1062" s="188"/>
      <c r="BN1062" s="65"/>
      <c r="BO1062" s="65"/>
      <c r="BP1062" s="65"/>
      <c r="BQ1062" s="188"/>
      <c r="BR1062" s="188"/>
      <c r="BS1062" s="188"/>
      <c r="BT1062" s="188"/>
      <c r="BV1062" s="188"/>
    </row>
    <row r="1063" spans="61:74" x14ac:dyDescent="0.45">
      <c r="BI1063" s="188"/>
      <c r="BN1063" s="65"/>
      <c r="BO1063" s="65"/>
      <c r="BP1063" s="65"/>
      <c r="BQ1063" s="188"/>
      <c r="BR1063" s="188"/>
      <c r="BS1063" s="188"/>
      <c r="BT1063" s="188"/>
      <c r="BV1063" s="188"/>
    </row>
    <row r="1064" spans="61:74" x14ac:dyDescent="0.45">
      <c r="BI1064" s="188"/>
      <c r="BN1064" s="65"/>
      <c r="BO1064" s="65"/>
      <c r="BP1064" s="65"/>
      <c r="BQ1064" s="188"/>
      <c r="BR1064" s="188"/>
      <c r="BS1064" s="188"/>
      <c r="BT1064" s="188"/>
      <c r="BV1064" s="188"/>
    </row>
    <row r="1065" spans="61:74" x14ac:dyDescent="0.45">
      <c r="BI1065" s="188"/>
      <c r="BN1065" s="65"/>
      <c r="BO1065" s="65"/>
      <c r="BP1065" s="65"/>
      <c r="BQ1065" s="188"/>
      <c r="BR1065" s="188"/>
      <c r="BS1065" s="188"/>
      <c r="BT1065" s="188"/>
      <c r="BV1065" s="188"/>
    </row>
    <row r="1066" spans="61:74" x14ac:dyDescent="0.45">
      <c r="BI1066" s="188"/>
      <c r="BN1066" s="65"/>
      <c r="BO1066" s="65"/>
      <c r="BP1066" s="65"/>
      <c r="BQ1066" s="188"/>
      <c r="BR1066" s="188"/>
      <c r="BS1066" s="188"/>
      <c r="BT1066" s="188"/>
      <c r="BV1066" s="188"/>
    </row>
    <row r="1067" spans="61:74" x14ac:dyDescent="0.45">
      <c r="BI1067" s="188"/>
      <c r="BN1067" s="65"/>
      <c r="BO1067" s="65"/>
      <c r="BP1067" s="65"/>
      <c r="BQ1067" s="188"/>
      <c r="BR1067" s="188"/>
      <c r="BS1067" s="188"/>
      <c r="BT1067" s="188"/>
      <c r="BV1067" s="188"/>
    </row>
    <row r="1068" spans="61:74" x14ac:dyDescent="0.45">
      <c r="BI1068" s="188"/>
      <c r="BN1068" s="65"/>
      <c r="BO1068" s="65"/>
      <c r="BP1068" s="65"/>
      <c r="BQ1068" s="188"/>
      <c r="BR1068" s="188"/>
      <c r="BS1068" s="188"/>
      <c r="BT1068" s="188"/>
      <c r="BV1068" s="188"/>
    </row>
    <row r="1069" spans="61:74" x14ac:dyDescent="0.45">
      <c r="BI1069" s="188"/>
      <c r="BN1069" s="65"/>
      <c r="BO1069" s="65"/>
      <c r="BP1069" s="65"/>
      <c r="BQ1069" s="188"/>
      <c r="BR1069" s="188"/>
      <c r="BS1069" s="188"/>
      <c r="BT1069" s="188"/>
      <c r="BV1069" s="188"/>
    </row>
    <row r="1070" spans="61:74" x14ac:dyDescent="0.45">
      <c r="BI1070" s="188"/>
      <c r="BN1070" s="65"/>
      <c r="BO1070" s="65"/>
      <c r="BP1070" s="65"/>
      <c r="BQ1070" s="188"/>
      <c r="BR1070" s="188"/>
      <c r="BS1070" s="188"/>
      <c r="BT1070" s="188"/>
      <c r="BV1070" s="188"/>
    </row>
    <row r="1071" spans="61:74" x14ac:dyDescent="0.45">
      <c r="BI1071" s="188"/>
      <c r="BN1071" s="65"/>
      <c r="BO1071" s="65"/>
      <c r="BP1071" s="65"/>
      <c r="BQ1071" s="188"/>
      <c r="BR1071" s="188"/>
      <c r="BS1071" s="188"/>
      <c r="BT1071" s="188"/>
      <c r="BV1071" s="188"/>
    </row>
    <row r="1072" spans="61:74" x14ac:dyDescent="0.45">
      <c r="BI1072" s="188"/>
      <c r="BN1072" s="65"/>
      <c r="BO1072" s="65"/>
      <c r="BP1072" s="65"/>
      <c r="BQ1072" s="188"/>
      <c r="BR1072" s="188"/>
      <c r="BS1072" s="188"/>
      <c r="BT1072" s="188"/>
      <c r="BV1072" s="188"/>
    </row>
    <row r="1073" spans="61:74" x14ac:dyDescent="0.45">
      <c r="BI1073" s="188"/>
      <c r="BN1073" s="65"/>
      <c r="BO1073" s="65"/>
      <c r="BP1073" s="65"/>
      <c r="BQ1073" s="188"/>
      <c r="BR1073" s="188"/>
      <c r="BS1073" s="188"/>
      <c r="BT1073" s="188"/>
      <c r="BV1073" s="188"/>
    </row>
    <row r="1074" spans="61:74" x14ac:dyDescent="0.45">
      <c r="BI1074" s="188"/>
      <c r="BN1074" s="65"/>
      <c r="BO1074" s="65"/>
      <c r="BP1074" s="65"/>
      <c r="BQ1074" s="188"/>
      <c r="BR1074" s="188"/>
      <c r="BS1074" s="188"/>
      <c r="BT1074" s="188"/>
      <c r="BV1074" s="188"/>
    </row>
    <row r="1075" spans="61:74" x14ac:dyDescent="0.45">
      <c r="BI1075" s="188"/>
      <c r="BN1075" s="65"/>
      <c r="BO1075" s="65"/>
      <c r="BP1075" s="65"/>
      <c r="BQ1075" s="188"/>
      <c r="BR1075" s="188"/>
      <c r="BS1075" s="188"/>
      <c r="BT1075" s="188"/>
      <c r="BV1075" s="188"/>
    </row>
    <row r="1076" spans="61:74" x14ac:dyDescent="0.45">
      <c r="BI1076" s="188"/>
      <c r="BN1076" s="65"/>
      <c r="BO1076" s="65"/>
      <c r="BP1076" s="65"/>
      <c r="BQ1076" s="188"/>
      <c r="BR1076" s="188"/>
      <c r="BS1076" s="188"/>
      <c r="BT1076" s="188"/>
      <c r="BV1076" s="188"/>
    </row>
    <row r="1077" spans="61:74" x14ac:dyDescent="0.45">
      <c r="BI1077" s="188"/>
      <c r="BN1077" s="65"/>
      <c r="BO1077" s="65"/>
      <c r="BP1077" s="65"/>
      <c r="BQ1077" s="188"/>
      <c r="BR1077" s="188"/>
      <c r="BS1077" s="188"/>
      <c r="BT1077" s="188"/>
      <c r="BV1077" s="188"/>
    </row>
    <row r="1078" spans="61:74" x14ac:dyDescent="0.45">
      <c r="BI1078" s="188"/>
      <c r="BN1078" s="65"/>
      <c r="BO1078" s="65"/>
      <c r="BP1078" s="65"/>
      <c r="BQ1078" s="188"/>
      <c r="BR1078" s="188"/>
      <c r="BS1078" s="188"/>
      <c r="BT1078" s="188"/>
      <c r="BV1078" s="188"/>
    </row>
    <row r="1079" spans="61:74" x14ac:dyDescent="0.45">
      <c r="BI1079" s="188"/>
      <c r="BN1079" s="65"/>
      <c r="BO1079" s="65"/>
      <c r="BP1079" s="65"/>
      <c r="BQ1079" s="188"/>
      <c r="BR1079" s="188"/>
      <c r="BS1079" s="188"/>
      <c r="BT1079" s="188"/>
      <c r="BV1079" s="188"/>
    </row>
    <row r="1080" spans="61:74" x14ac:dyDescent="0.45">
      <c r="BI1080" s="188"/>
      <c r="BN1080" s="65"/>
      <c r="BO1080" s="65"/>
      <c r="BP1080" s="65"/>
      <c r="BQ1080" s="188"/>
      <c r="BR1080" s="188"/>
      <c r="BS1080" s="188"/>
      <c r="BT1080" s="188"/>
      <c r="BV1080" s="188"/>
    </row>
    <row r="1081" spans="61:74" x14ac:dyDescent="0.45">
      <c r="BI1081" s="188"/>
      <c r="BN1081" s="65"/>
      <c r="BO1081" s="65"/>
      <c r="BP1081" s="65"/>
      <c r="BQ1081" s="188"/>
      <c r="BR1081" s="188"/>
      <c r="BS1081" s="188"/>
      <c r="BT1081" s="188"/>
      <c r="BV1081" s="188"/>
    </row>
    <row r="1082" spans="61:74" x14ac:dyDescent="0.45">
      <c r="BI1082" s="188"/>
      <c r="BN1082" s="65"/>
      <c r="BO1082" s="65"/>
      <c r="BP1082" s="65"/>
      <c r="BQ1082" s="188"/>
      <c r="BR1082" s="188"/>
      <c r="BS1082" s="188"/>
      <c r="BT1082" s="188"/>
      <c r="BV1082" s="188"/>
    </row>
    <row r="1083" spans="61:74" x14ac:dyDescent="0.45">
      <c r="BI1083" s="188"/>
      <c r="BN1083" s="65"/>
      <c r="BO1083" s="65"/>
      <c r="BP1083" s="65"/>
      <c r="BQ1083" s="188"/>
      <c r="BR1083" s="188"/>
      <c r="BS1083" s="188"/>
      <c r="BT1083" s="188"/>
      <c r="BV1083" s="188"/>
    </row>
    <row r="1084" spans="61:74" x14ac:dyDescent="0.45">
      <c r="BI1084" s="188"/>
      <c r="BN1084" s="65"/>
      <c r="BO1084" s="65"/>
      <c r="BP1084" s="65"/>
      <c r="BQ1084" s="188"/>
      <c r="BR1084" s="188"/>
      <c r="BS1084" s="188"/>
      <c r="BT1084" s="188"/>
      <c r="BV1084" s="188"/>
    </row>
    <row r="1085" spans="61:74" x14ac:dyDescent="0.45">
      <c r="BI1085" s="188"/>
      <c r="BN1085" s="65"/>
      <c r="BO1085" s="65"/>
      <c r="BP1085" s="65"/>
      <c r="BQ1085" s="188"/>
      <c r="BR1085" s="188"/>
      <c r="BS1085" s="188"/>
      <c r="BT1085" s="188"/>
      <c r="BV1085" s="188"/>
    </row>
    <row r="1086" spans="61:74" x14ac:dyDescent="0.45">
      <c r="BI1086" s="188"/>
      <c r="BN1086" s="65"/>
      <c r="BO1086" s="65"/>
      <c r="BP1086" s="65"/>
      <c r="BQ1086" s="188"/>
      <c r="BR1086" s="188"/>
      <c r="BS1086" s="188"/>
      <c r="BT1086" s="188"/>
      <c r="BV1086" s="188"/>
    </row>
    <row r="1087" spans="61:74" x14ac:dyDescent="0.45">
      <c r="BI1087" s="188"/>
      <c r="BN1087" s="65"/>
      <c r="BO1087" s="65"/>
      <c r="BP1087" s="65"/>
      <c r="BQ1087" s="188"/>
      <c r="BR1087" s="188"/>
      <c r="BS1087" s="188"/>
      <c r="BT1087" s="188"/>
      <c r="BV1087" s="188"/>
    </row>
    <row r="1088" spans="61:74" x14ac:dyDescent="0.45">
      <c r="BI1088" s="188"/>
      <c r="BN1088" s="65"/>
      <c r="BO1088" s="65"/>
      <c r="BP1088" s="65"/>
      <c r="BQ1088" s="188"/>
      <c r="BR1088" s="188"/>
      <c r="BS1088" s="188"/>
      <c r="BT1088" s="188"/>
      <c r="BV1088" s="188"/>
    </row>
    <row r="1089" spans="61:74" x14ac:dyDescent="0.45">
      <c r="BI1089" s="188"/>
      <c r="BN1089" s="65"/>
      <c r="BO1089" s="65"/>
      <c r="BP1089" s="65"/>
      <c r="BQ1089" s="188"/>
      <c r="BR1089" s="188"/>
      <c r="BS1089" s="188"/>
      <c r="BT1089" s="188"/>
      <c r="BV1089" s="188"/>
    </row>
    <row r="1090" spans="61:74" x14ac:dyDescent="0.45">
      <c r="BI1090" s="188"/>
      <c r="BN1090" s="65"/>
      <c r="BO1090" s="65"/>
      <c r="BP1090" s="65"/>
      <c r="BQ1090" s="188"/>
      <c r="BR1090" s="188"/>
      <c r="BS1090" s="188"/>
      <c r="BT1090" s="188"/>
      <c r="BV1090" s="188"/>
    </row>
    <row r="1091" spans="61:74" x14ac:dyDescent="0.45">
      <c r="BI1091" s="188"/>
      <c r="BN1091" s="65"/>
      <c r="BO1091" s="65"/>
      <c r="BP1091" s="65"/>
      <c r="BQ1091" s="188"/>
      <c r="BR1091" s="188"/>
      <c r="BS1091" s="188"/>
      <c r="BT1091" s="188"/>
      <c r="BV1091" s="188"/>
    </row>
    <row r="1092" spans="61:74" x14ac:dyDescent="0.45">
      <c r="BI1092" s="188"/>
      <c r="BN1092" s="65"/>
      <c r="BO1092" s="65"/>
      <c r="BP1092" s="65"/>
      <c r="BQ1092" s="188"/>
      <c r="BR1092" s="188"/>
      <c r="BS1092" s="188"/>
      <c r="BT1092" s="188"/>
      <c r="BV1092" s="188"/>
    </row>
    <row r="1093" spans="61:74" x14ac:dyDescent="0.45">
      <c r="BI1093" s="188"/>
      <c r="BN1093" s="65"/>
      <c r="BO1093" s="65"/>
      <c r="BP1093" s="65"/>
      <c r="BQ1093" s="188"/>
      <c r="BR1093" s="188"/>
      <c r="BS1093" s="188"/>
      <c r="BT1093" s="188"/>
      <c r="BV1093" s="188"/>
    </row>
    <row r="1094" spans="61:74" x14ac:dyDescent="0.45">
      <c r="BI1094" s="188"/>
      <c r="BN1094" s="65"/>
      <c r="BO1094" s="65"/>
      <c r="BP1094" s="65"/>
      <c r="BQ1094" s="188"/>
      <c r="BR1094" s="188"/>
      <c r="BS1094" s="188"/>
      <c r="BT1094" s="188"/>
      <c r="BV1094" s="188"/>
    </row>
    <row r="1095" spans="61:74" x14ac:dyDescent="0.45">
      <c r="BI1095" s="188"/>
      <c r="BN1095" s="65"/>
      <c r="BO1095" s="65"/>
      <c r="BP1095" s="65"/>
      <c r="BQ1095" s="188"/>
      <c r="BR1095" s="188"/>
      <c r="BS1095" s="188"/>
      <c r="BT1095" s="188"/>
      <c r="BV1095" s="188"/>
    </row>
    <row r="1096" spans="61:74" x14ac:dyDescent="0.45">
      <c r="BI1096" s="188"/>
      <c r="BN1096" s="65"/>
      <c r="BO1096" s="65"/>
      <c r="BP1096" s="65"/>
      <c r="BQ1096" s="188"/>
      <c r="BR1096" s="188"/>
      <c r="BS1096" s="188"/>
      <c r="BT1096" s="188"/>
      <c r="BV1096" s="188"/>
    </row>
    <row r="1097" spans="61:74" x14ac:dyDescent="0.45">
      <c r="BI1097" s="188"/>
      <c r="BN1097" s="65"/>
      <c r="BO1097" s="65"/>
      <c r="BP1097" s="65"/>
      <c r="BQ1097" s="188"/>
      <c r="BR1097" s="188"/>
      <c r="BS1097" s="188"/>
      <c r="BT1097" s="188"/>
      <c r="BV1097" s="188"/>
    </row>
    <row r="1098" spans="61:74" x14ac:dyDescent="0.45">
      <c r="BI1098" s="188"/>
      <c r="BN1098" s="65"/>
      <c r="BO1098" s="65"/>
      <c r="BP1098" s="65"/>
      <c r="BQ1098" s="188"/>
      <c r="BR1098" s="188"/>
      <c r="BS1098" s="188"/>
      <c r="BT1098" s="188"/>
      <c r="BV1098" s="188"/>
    </row>
    <row r="1099" spans="61:74" x14ac:dyDescent="0.45">
      <c r="BI1099" s="188"/>
      <c r="BN1099" s="65"/>
      <c r="BO1099" s="65"/>
      <c r="BP1099" s="65"/>
      <c r="BQ1099" s="188"/>
      <c r="BR1099" s="188"/>
      <c r="BS1099" s="188"/>
      <c r="BT1099" s="188"/>
      <c r="BV1099" s="188"/>
    </row>
    <row r="1100" spans="61:74" x14ac:dyDescent="0.45">
      <c r="BI1100" s="188"/>
      <c r="BN1100" s="65"/>
      <c r="BO1100" s="65"/>
      <c r="BP1100" s="65"/>
      <c r="BQ1100" s="188"/>
      <c r="BR1100" s="188"/>
      <c r="BS1100" s="188"/>
      <c r="BT1100" s="188"/>
      <c r="BV1100" s="188"/>
    </row>
    <row r="1101" spans="61:74" x14ac:dyDescent="0.45">
      <c r="BI1101" s="188"/>
      <c r="BN1101" s="65"/>
      <c r="BO1101" s="65"/>
      <c r="BP1101" s="65"/>
      <c r="BQ1101" s="188"/>
      <c r="BR1101" s="188"/>
      <c r="BS1101" s="188"/>
      <c r="BT1101" s="188"/>
      <c r="BV1101" s="188"/>
    </row>
    <row r="1102" spans="61:74" x14ac:dyDescent="0.45">
      <c r="BI1102" s="188"/>
      <c r="BN1102" s="65"/>
      <c r="BO1102" s="65"/>
      <c r="BP1102" s="65"/>
      <c r="BQ1102" s="188"/>
      <c r="BR1102" s="188"/>
      <c r="BS1102" s="188"/>
      <c r="BT1102" s="188"/>
      <c r="BV1102" s="188"/>
    </row>
    <row r="1103" spans="61:74" x14ac:dyDescent="0.45">
      <c r="BI1103" s="188"/>
      <c r="BN1103" s="65"/>
      <c r="BO1103" s="65"/>
      <c r="BP1103" s="65"/>
      <c r="BQ1103" s="188"/>
      <c r="BR1103" s="188"/>
      <c r="BS1103" s="188"/>
      <c r="BT1103" s="188"/>
      <c r="BV1103" s="188"/>
    </row>
    <row r="1104" spans="61:74" x14ac:dyDescent="0.45">
      <c r="BI1104" s="188"/>
      <c r="BN1104" s="65"/>
      <c r="BO1104" s="65"/>
      <c r="BP1104" s="65"/>
      <c r="BQ1104" s="188"/>
      <c r="BR1104" s="188"/>
      <c r="BS1104" s="188"/>
      <c r="BT1104" s="188"/>
      <c r="BV1104" s="188"/>
    </row>
    <row r="1105" spans="61:74" x14ac:dyDescent="0.45">
      <c r="BI1105" s="188"/>
      <c r="BN1105" s="65"/>
      <c r="BO1105" s="65"/>
      <c r="BP1105" s="65"/>
      <c r="BQ1105" s="188"/>
      <c r="BR1105" s="188"/>
      <c r="BS1105" s="188"/>
      <c r="BT1105" s="188"/>
      <c r="BV1105" s="188"/>
    </row>
    <row r="1106" spans="61:74" x14ac:dyDescent="0.45">
      <c r="BI1106" s="188"/>
      <c r="BN1106" s="65"/>
      <c r="BO1106" s="65"/>
      <c r="BP1106" s="65"/>
      <c r="BQ1106" s="188"/>
      <c r="BR1106" s="188"/>
      <c r="BS1106" s="188"/>
      <c r="BT1106" s="188"/>
      <c r="BV1106" s="188"/>
    </row>
    <row r="1107" spans="61:74" x14ac:dyDescent="0.45">
      <c r="BI1107" s="188"/>
      <c r="BN1107" s="65"/>
      <c r="BO1107" s="65"/>
      <c r="BP1107" s="65"/>
      <c r="BQ1107" s="188"/>
      <c r="BR1107" s="188"/>
      <c r="BS1107" s="188"/>
      <c r="BT1107" s="188"/>
      <c r="BV1107" s="188"/>
    </row>
    <row r="1108" spans="61:74" x14ac:dyDescent="0.45">
      <c r="BI1108" s="188"/>
      <c r="BN1108" s="65"/>
      <c r="BO1108" s="65"/>
      <c r="BP1108" s="65"/>
      <c r="BQ1108" s="188"/>
      <c r="BR1108" s="188"/>
      <c r="BS1108" s="188"/>
      <c r="BT1108" s="188"/>
      <c r="BV1108" s="188"/>
    </row>
    <row r="1109" spans="61:74" x14ac:dyDescent="0.45">
      <c r="BI1109" s="188"/>
      <c r="BN1109" s="65"/>
      <c r="BO1109" s="65"/>
      <c r="BP1109" s="65"/>
      <c r="BQ1109" s="188"/>
      <c r="BR1109" s="188"/>
      <c r="BS1109" s="188"/>
      <c r="BT1109" s="188"/>
      <c r="BV1109" s="188"/>
    </row>
    <row r="1110" spans="61:74" x14ac:dyDescent="0.45">
      <c r="BI1110" s="188"/>
      <c r="BN1110" s="65"/>
      <c r="BO1110" s="65"/>
      <c r="BP1110" s="65"/>
      <c r="BQ1110" s="188"/>
      <c r="BR1110" s="188"/>
      <c r="BS1110" s="188"/>
      <c r="BT1110" s="188"/>
      <c r="BV1110" s="188"/>
    </row>
    <row r="1111" spans="61:74" x14ac:dyDescent="0.45">
      <c r="BI1111" s="188"/>
      <c r="BN1111" s="65"/>
      <c r="BO1111" s="65"/>
      <c r="BP1111" s="65"/>
      <c r="BQ1111" s="188"/>
      <c r="BR1111" s="188"/>
      <c r="BS1111" s="188"/>
      <c r="BT1111" s="188"/>
      <c r="BV1111" s="188"/>
    </row>
    <row r="1112" spans="61:74" x14ac:dyDescent="0.45">
      <c r="BI1112" s="188"/>
      <c r="BN1112" s="65"/>
      <c r="BO1112" s="65"/>
      <c r="BP1112" s="65"/>
      <c r="BQ1112" s="188"/>
      <c r="BR1112" s="188"/>
      <c r="BS1112" s="188"/>
      <c r="BT1112" s="188"/>
      <c r="BV1112" s="188"/>
    </row>
    <row r="1113" spans="61:74" x14ac:dyDescent="0.45">
      <c r="BI1113" s="188"/>
      <c r="BN1113" s="65"/>
      <c r="BO1113" s="65"/>
      <c r="BP1113" s="65"/>
      <c r="BQ1113" s="188"/>
      <c r="BR1113" s="188"/>
      <c r="BS1113" s="188"/>
      <c r="BT1113" s="188"/>
      <c r="BV1113" s="188"/>
    </row>
    <row r="1114" spans="61:74" x14ac:dyDescent="0.45">
      <c r="BI1114" s="188"/>
      <c r="BN1114" s="65"/>
      <c r="BO1114" s="65"/>
      <c r="BP1114" s="65"/>
      <c r="BQ1114" s="188"/>
      <c r="BR1114" s="188"/>
      <c r="BS1114" s="188"/>
      <c r="BT1114" s="188"/>
      <c r="BV1114" s="188"/>
    </row>
    <row r="1115" spans="61:74" x14ac:dyDescent="0.45">
      <c r="BI1115" s="188"/>
      <c r="BN1115" s="65"/>
      <c r="BO1115" s="65"/>
      <c r="BP1115" s="65"/>
      <c r="BQ1115" s="188"/>
      <c r="BR1115" s="188"/>
      <c r="BS1115" s="188"/>
      <c r="BT1115" s="188"/>
      <c r="BV1115" s="188"/>
    </row>
    <row r="1116" spans="61:74" x14ac:dyDescent="0.45">
      <c r="BI1116" s="188"/>
      <c r="BN1116" s="65"/>
      <c r="BO1116" s="65"/>
      <c r="BP1116" s="65"/>
      <c r="BQ1116" s="188"/>
      <c r="BR1116" s="188"/>
      <c r="BS1116" s="188"/>
      <c r="BT1116" s="188"/>
      <c r="BV1116" s="188"/>
    </row>
    <row r="1117" spans="61:74" x14ac:dyDescent="0.45">
      <c r="BI1117" s="188"/>
      <c r="BN1117" s="65"/>
      <c r="BO1117" s="65"/>
      <c r="BP1117" s="65"/>
      <c r="BQ1117" s="188"/>
      <c r="BR1117" s="188"/>
      <c r="BS1117" s="188"/>
      <c r="BT1117" s="188"/>
      <c r="BV1117" s="188"/>
    </row>
    <row r="1118" spans="61:74" x14ac:dyDescent="0.45">
      <c r="BI1118" s="188"/>
      <c r="BN1118" s="65"/>
      <c r="BO1118" s="65"/>
      <c r="BP1118" s="65"/>
      <c r="BQ1118" s="188"/>
      <c r="BR1118" s="188"/>
      <c r="BS1118" s="188"/>
      <c r="BT1118" s="188"/>
      <c r="BV1118" s="188"/>
    </row>
    <row r="1119" spans="61:74" x14ac:dyDescent="0.45">
      <c r="BI1119" s="188"/>
      <c r="BN1119" s="65"/>
      <c r="BO1119" s="65"/>
      <c r="BP1119" s="65"/>
      <c r="BQ1119" s="188"/>
      <c r="BR1119" s="188"/>
      <c r="BS1119" s="188"/>
      <c r="BT1119" s="188"/>
      <c r="BV1119" s="188"/>
    </row>
    <row r="1120" spans="61:74" x14ac:dyDescent="0.45">
      <c r="BI1120" s="188"/>
      <c r="BN1120" s="65"/>
      <c r="BO1120" s="65"/>
      <c r="BP1120" s="65"/>
      <c r="BQ1120" s="188"/>
      <c r="BR1120" s="188"/>
      <c r="BS1120" s="188"/>
      <c r="BT1120" s="188"/>
      <c r="BV1120" s="188"/>
    </row>
    <row r="1121" spans="61:74" x14ac:dyDescent="0.45">
      <c r="BI1121" s="188"/>
      <c r="BN1121" s="65"/>
      <c r="BO1121" s="65"/>
      <c r="BP1121" s="65"/>
      <c r="BQ1121" s="188"/>
      <c r="BR1121" s="188"/>
      <c r="BS1121" s="188"/>
      <c r="BT1121" s="188"/>
      <c r="BV1121" s="188"/>
    </row>
    <row r="1122" spans="61:74" x14ac:dyDescent="0.45">
      <c r="BI1122" s="188"/>
      <c r="BN1122" s="65"/>
      <c r="BO1122" s="65"/>
      <c r="BP1122" s="65"/>
      <c r="BQ1122" s="188"/>
      <c r="BR1122" s="188"/>
      <c r="BS1122" s="188"/>
      <c r="BT1122" s="188"/>
      <c r="BV1122" s="188"/>
    </row>
    <row r="1123" spans="61:74" x14ac:dyDescent="0.45">
      <c r="BI1123" s="188"/>
      <c r="BN1123" s="65"/>
      <c r="BO1123" s="65"/>
      <c r="BP1123" s="65"/>
      <c r="BQ1123" s="188"/>
      <c r="BR1123" s="188"/>
      <c r="BS1123" s="188"/>
      <c r="BT1123" s="188"/>
      <c r="BV1123" s="188"/>
    </row>
    <row r="1124" spans="61:74" x14ac:dyDescent="0.45">
      <c r="BI1124" s="188"/>
      <c r="BN1124" s="65"/>
      <c r="BO1124" s="65"/>
      <c r="BP1124" s="65"/>
      <c r="BQ1124" s="188"/>
      <c r="BR1124" s="188"/>
      <c r="BS1124" s="188"/>
      <c r="BT1124" s="188"/>
      <c r="BV1124" s="188"/>
    </row>
    <row r="1125" spans="61:74" x14ac:dyDescent="0.45">
      <c r="BI1125" s="188"/>
      <c r="BN1125" s="65"/>
      <c r="BO1125" s="65"/>
      <c r="BP1125" s="65"/>
      <c r="BQ1125" s="188"/>
      <c r="BR1125" s="188"/>
      <c r="BS1125" s="188"/>
      <c r="BT1125" s="188"/>
      <c r="BV1125" s="188"/>
    </row>
    <row r="1126" spans="61:74" x14ac:dyDescent="0.45">
      <c r="BI1126" s="188"/>
      <c r="BN1126" s="65"/>
      <c r="BO1126" s="65"/>
      <c r="BP1126" s="65"/>
      <c r="BQ1126" s="188"/>
      <c r="BR1126" s="188"/>
      <c r="BS1126" s="188"/>
      <c r="BT1126" s="188"/>
      <c r="BV1126" s="188"/>
    </row>
    <row r="1127" spans="61:74" x14ac:dyDescent="0.45">
      <c r="BI1127" s="188"/>
      <c r="BN1127" s="65"/>
      <c r="BO1127" s="65"/>
      <c r="BP1127" s="65"/>
      <c r="BQ1127" s="188"/>
      <c r="BR1127" s="188"/>
      <c r="BS1127" s="188"/>
      <c r="BT1127" s="188"/>
      <c r="BV1127" s="188"/>
    </row>
    <row r="1128" spans="61:74" x14ac:dyDescent="0.45">
      <c r="BI1128" s="188"/>
      <c r="BN1128" s="65"/>
      <c r="BO1128" s="65"/>
      <c r="BP1128" s="65"/>
      <c r="BQ1128" s="188"/>
      <c r="BR1128" s="188"/>
      <c r="BS1128" s="188"/>
      <c r="BT1128" s="188"/>
      <c r="BV1128" s="188"/>
    </row>
    <row r="1129" spans="61:74" x14ac:dyDescent="0.45">
      <c r="BI1129" s="188"/>
      <c r="BN1129" s="65"/>
      <c r="BO1129" s="65"/>
      <c r="BP1129" s="65"/>
      <c r="BQ1129" s="188"/>
      <c r="BR1129" s="188"/>
      <c r="BS1129" s="188"/>
      <c r="BT1129" s="188"/>
      <c r="BV1129" s="188"/>
    </row>
    <row r="1130" spans="61:74" x14ac:dyDescent="0.45">
      <c r="BI1130" s="188"/>
      <c r="BN1130" s="65"/>
      <c r="BO1130" s="65"/>
      <c r="BP1130" s="65"/>
      <c r="BQ1130" s="188"/>
      <c r="BR1130" s="188"/>
      <c r="BS1130" s="188"/>
      <c r="BT1130" s="188"/>
      <c r="BV1130" s="188"/>
    </row>
    <row r="1131" spans="61:74" x14ac:dyDescent="0.45">
      <c r="BI1131" s="188"/>
      <c r="BN1131" s="65"/>
      <c r="BO1131" s="65"/>
      <c r="BP1131" s="65"/>
      <c r="BQ1131" s="188"/>
      <c r="BR1131" s="188"/>
      <c r="BS1131" s="188"/>
      <c r="BT1131" s="188"/>
      <c r="BV1131" s="188"/>
    </row>
    <row r="1132" spans="61:74" x14ac:dyDescent="0.45">
      <c r="BI1132" s="188"/>
      <c r="BN1132" s="65"/>
      <c r="BO1132" s="65"/>
      <c r="BP1132" s="65"/>
      <c r="BQ1132" s="188"/>
      <c r="BR1132" s="188"/>
      <c r="BS1132" s="188"/>
      <c r="BT1132" s="188"/>
      <c r="BV1132" s="188"/>
    </row>
    <row r="1133" spans="61:74" x14ac:dyDescent="0.45">
      <c r="BI1133" s="188"/>
      <c r="BN1133" s="65"/>
      <c r="BO1133" s="65"/>
      <c r="BP1133" s="65"/>
      <c r="BQ1133" s="188"/>
      <c r="BR1133" s="188"/>
      <c r="BS1133" s="188"/>
      <c r="BT1133" s="188"/>
      <c r="BV1133" s="188"/>
    </row>
    <row r="1134" spans="61:74" x14ac:dyDescent="0.45">
      <c r="BI1134" s="188"/>
      <c r="BN1134" s="65"/>
      <c r="BO1134" s="65"/>
      <c r="BP1134" s="65"/>
      <c r="BQ1134" s="188"/>
      <c r="BR1134" s="188"/>
      <c r="BS1134" s="188"/>
      <c r="BT1134" s="188"/>
      <c r="BV1134" s="188"/>
    </row>
    <row r="1135" spans="61:74" x14ac:dyDescent="0.45">
      <c r="BI1135" s="188"/>
      <c r="BN1135" s="65"/>
      <c r="BO1135" s="65"/>
      <c r="BP1135" s="65"/>
      <c r="BQ1135" s="188"/>
      <c r="BR1135" s="188"/>
      <c r="BS1135" s="188"/>
      <c r="BT1135" s="188"/>
      <c r="BV1135" s="188"/>
    </row>
    <row r="1136" spans="61:74" x14ac:dyDescent="0.45">
      <c r="BI1136" s="188"/>
      <c r="BN1136" s="65"/>
      <c r="BO1136" s="65"/>
      <c r="BP1136" s="65"/>
      <c r="BQ1136" s="188"/>
      <c r="BR1136" s="188"/>
      <c r="BS1136" s="188"/>
      <c r="BT1136" s="188"/>
      <c r="BV1136" s="188"/>
    </row>
    <row r="1137" spans="61:74" x14ac:dyDescent="0.45">
      <c r="BI1137" s="188"/>
      <c r="BN1137" s="65"/>
      <c r="BO1137" s="65"/>
      <c r="BP1137" s="65"/>
      <c r="BQ1137" s="188"/>
      <c r="BR1137" s="188"/>
      <c r="BS1137" s="188"/>
      <c r="BT1137" s="188"/>
      <c r="BV1137" s="188"/>
    </row>
    <row r="1138" spans="61:74" x14ac:dyDescent="0.45">
      <c r="BI1138" s="188"/>
      <c r="BN1138" s="65"/>
      <c r="BO1138" s="65"/>
      <c r="BP1138" s="65"/>
      <c r="BQ1138" s="188"/>
      <c r="BR1138" s="188"/>
      <c r="BS1138" s="188"/>
      <c r="BT1138" s="188"/>
      <c r="BV1138" s="188"/>
    </row>
    <row r="1139" spans="61:74" x14ac:dyDescent="0.45">
      <c r="BI1139" s="188"/>
      <c r="BN1139" s="65"/>
      <c r="BO1139" s="65"/>
      <c r="BP1139" s="65"/>
      <c r="BQ1139" s="188"/>
      <c r="BR1139" s="188"/>
      <c r="BS1139" s="188"/>
      <c r="BT1139" s="188"/>
      <c r="BV1139" s="188"/>
    </row>
    <row r="1140" spans="61:74" x14ac:dyDescent="0.45">
      <c r="BI1140" s="188"/>
      <c r="BN1140" s="65"/>
      <c r="BO1140" s="65"/>
      <c r="BP1140" s="65"/>
      <c r="BQ1140" s="188"/>
      <c r="BR1140" s="188"/>
      <c r="BS1140" s="188"/>
      <c r="BT1140" s="188"/>
      <c r="BV1140" s="188"/>
    </row>
    <row r="1141" spans="61:74" x14ac:dyDescent="0.45">
      <c r="BI1141" s="188"/>
      <c r="BN1141" s="65"/>
      <c r="BO1141" s="65"/>
      <c r="BP1141" s="65"/>
      <c r="BQ1141" s="188"/>
      <c r="BR1141" s="188"/>
      <c r="BS1141" s="188"/>
      <c r="BT1141" s="188"/>
      <c r="BV1141" s="188"/>
    </row>
    <row r="1142" spans="61:74" x14ac:dyDescent="0.45">
      <c r="BI1142" s="188"/>
      <c r="BN1142" s="65"/>
      <c r="BO1142" s="65"/>
      <c r="BP1142" s="65"/>
      <c r="BQ1142" s="188"/>
      <c r="BR1142" s="188"/>
      <c r="BS1142" s="188"/>
      <c r="BT1142" s="188"/>
      <c r="BV1142" s="188"/>
    </row>
    <row r="1143" spans="61:74" x14ac:dyDescent="0.45">
      <c r="BI1143" s="188"/>
      <c r="BN1143" s="65"/>
      <c r="BO1143" s="65"/>
      <c r="BP1143" s="65"/>
      <c r="BQ1143" s="188"/>
      <c r="BR1143" s="188"/>
      <c r="BS1143" s="188"/>
      <c r="BT1143" s="188"/>
      <c r="BV1143" s="188"/>
    </row>
    <row r="1144" spans="61:74" x14ac:dyDescent="0.45">
      <c r="BI1144" s="188"/>
      <c r="BN1144" s="65"/>
      <c r="BO1144" s="65"/>
      <c r="BP1144" s="65"/>
      <c r="BQ1144" s="188"/>
      <c r="BR1144" s="188"/>
      <c r="BS1144" s="188"/>
      <c r="BT1144" s="188"/>
      <c r="BV1144" s="188"/>
    </row>
    <row r="1145" spans="61:74" x14ac:dyDescent="0.45">
      <c r="BI1145" s="188"/>
      <c r="BN1145" s="65"/>
      <c r="BO1145" s="65"/>
      <c r="BP1145" s="65"/>
      <c r="BQ1145" s="188"/>
      <c r="BR1145" s="188"/>
      <c r="BS1145" s="188"/>
      <c r="BT1145" s="188"/>
      <c r="BV1145" s="188"/>
    </row>
    <row r="1146" spans="61:74" x14ac:dyDescent="0.45">
      <c r="BI1146" s="188"/>
      <c r="BN1146" s="65"/>
      <c r="BO1146" s="65"/>
      <c r="BP1146" s="65"/>
      <c r="BQ1146" s="188"/>
      <c r="BR1146" s="188"/>
      <c r="BS1146" s="188"/>
      <c r="BT1146" s="188"/>
      <c r="BV1146" s="188"/>
    </row>
    <row r="1147" spans="61:74" x14ac:dyDescent="0.45">
      <c r="BI1147" s="188"/>
      <c r="BN1147" s="65"/>
      <c r="BO1147" s="65"/>
      <c r="BP1147" s="65"/>
      <c r="BQ1147" s="188"/>
      <c r="BR1147" s="188"/>
      <c r="BS1147" s="188"/>
      <c r="BT1147" s="188"/>
      <c r="BV1147" s="188"/>
    </row>
    <row r="1148" spans="61:74" x14ac:dyDescent="0.45">
      <c r="BI1148" s="188"/>
      <c r="BN1148" s="65"/>
      <c r="BO1148" s="65"/>
      <c r="BP1148" s="65"/>
      <c r="BQ1148" s="188"/>
      <c r="BR1148" s="188"/>
      <c r="BS1148" s="188"/>
      <c r="BT1148" s="188"/>
      <c r="BV1148" s="188"/>
    </row>
    <row r="1149" spans="61:74" x14ac:dyDescent="0.45">
      <c r="BI1149" s="188"/>
      <c r="BN1149" s="65"/>
      <c r="BO1149" s="65"/>
      <c r="BP1149" s="65"/>
      <c r="BQ1149" s="188"/>
      <c r="BR1149" s="188"/>
      <c r="BS1149" s="188"/>
      <c r="BT1149" s="188"/>
      <c r="BV1149" s="188"/>
    </row>
    <row r="1150" spans="61:74" x14ac:dyDescent="0.45">
      <c r="BI1150" s="188"/>
      <c r="BN1150" s="65"/>
      <c r="BO1150" s="65"/>
      <c r="BP1150" s="65"/>
      <c r="BQ1150" s="188"/>
      <c r="BR1150" s="188"/>
      <c r="BS1150" s="188"/>
      <c r="BT1150" s="188"/>
      <c r="BV1150" s="188"/>
    </row>
    <row r="1151" spans="61:74" x14ac:dyDescent="0.45">
      <c r="BI1151" s="188"/>
      <c r="BN1151" s="65"/>
      <c r="BO1151" s="65"/>
      <c r="BP1151" s="65"/>
      <c r="BQ1151" s="188"/>
      <c r="BR1151" s="188"/>
      <c r="BS1151" s="188"/>
      <c r="BT1151" s="188"/>
      <c r="BV1151" s="188"/>
    </row>
    <row r="1152" spans="61:74" x14ac:dyDescent="0.45">
      <c r="BI1152" s="188"/>
      <c r="BN1152" s="65"/>
      <c r="BO1152" s="65"/>
      <c r="BP1152" s="65"/>
      <c r="BQ1152" s="188"/>
      <c r="BR1152" s="188"/>
      <c r="BS1152" s="188"/>
      <c r="BT1152" s="188"/>
      <c r="BV1152" s="188"/>
    </row>
    <row r="1153" spans="61:74" x14ac:dyDescent="0.45">
      <c r="BI1153" s="188"/>
      <c r="BN1153" s="65"/>
      <c r="BO1153" s="65"/>
      <c r="BP1153" s="65"/>
      <c r="BQ1153" s="188"/>
      <c r="BR1153" s="188"/>
      <c r="BS1153" s="188"/>
      <c r="BT1153" s="188"/>
      <c r="BV1153" s="188"/>
    </row>
    <row r="1154" spans="61:74" x14ac:dyDescent="0.45">
      <c r="BI1154" s="188"/>
      <c r="BN1154" s="65"/>
      <c r="BO1154" s="65"/>
      <c r="BP1154" s="65"/>
      <c r="BQ1154" s="188"/>
      <c r="BR1154" s="188"/>
      <c r="BS1154" s="188"/>
      <c r="BT1154" s="188"/>
      <c r="BV1154" s="188"/>
    </row>
    <row r="1155" spans="61:74" x14ac:dyDescent="0.45">
      <c r="BI1155" s="188"/>
      <c r="BN1155" s="65"/>
      <c r="BO1155" s="65"/>
      <c r="BP1155" s="65"/>
      <c r="BQ1155" s="188"/>
      <c r="BR1155" s="188"/>
      <c r="BS1155" s="188"/>
      <c r="BT1155" s="188"/>
      <c r="BV1155" s="188"/>
    </row>
    <row r="1156" spans="61:74" x14ac:dyDescent="0.45">
      <c r="BI1156" s="188"/>
      <c r="BN1156" s="65"/>
      <c r="BO1156" s="65"/>
      <c r="BP1156" s="65"/>
      <c r="BQ1156" s="188"/>
      <c r="BR1156" s="188"/>
      <c r="BS1156" s="188"/>
      <c r="BT1156" s="188"/>
      <c r="BV1156" s="188"/>
    </row>
    <row r="1157" spans="61:74" x14ac:dyDescent="0.45">
      <c r="BI1157" s="188"/>
      <c r="BN1157" s="65"/>
      <c r="BO1157" s="65"/>
      <c r="BP1157" s="65"/>
      <c r="BQ1157" s="188"/>
      <c r="BR1157" s="188"/>
      <c r="BS1157" s="188"/>
      <c r="BT1157" s="188"/>
      <c r="BV1157" s="188"/>
    </row>
    <row r="1158" spans="61:74" x14ac:dyDescent="0.45">
      <c r="BI1158" s="188"/>
      <c r="BN1158" s="65"/>
      <c r="BO1158" s="65"/>
      <c r="BP1158" s="65"/>
      <c r="BQ1158" s="188"/>
      <c r="BR1158" s="188"/>
      <c r="BS1158" s="188"/>
      <c r="BT1158" s="188"/>
      <c r="BV1158" s="188"/>
    </row>
    <row r="1159" spans="61:74" x14ac:dyDescent="0.45">
      <c r="BI1159" s="188"/>
      <c r="BN1159" s="65"/>
      <c r="BO1159" s="65"/>
      <c r="BP1159" s="65"/>
      <c r="BQ1159" s="188"/>
      <c r="BR1159" s="188"/>
      <c r="BS1159" s="188"/>
      <c r="BT1159" s="188"/>
      <c r="BV1159" s="188"/>
    </row>
    <row r="1160" spans="61:74" x14ac:dyDescent="0.45">
      <c r="BI1160" s="188"/>
      <c r="BN1160" s="65"/>
      <c r="BO1160" s="65"/>
      <c r="BP1160" s="65"/>
      <c r="BQ1160" s="188"/>
      <c r="BR1160" s="188"/>
      <c r="BS1160" s="188"/>
      <c r="BT1160" s="188"/>
      <c r="BV1160" s="188"/>
    </row>
    <row r="1161" spans="61:74" x14ac:dyDescent="0.45">
      <c r="BI1161" s="188"/>
      <c r="BN1161" s="65"/>
      <c r="BO1161" s="65"/>
      <c r="BP1161" s="65"/>
      <c r="BQ1161" s="188"/>
      <c r="BR1161" s="188"/>
      <c r="BS1161" s="188"/>
      <c r="BT1161" s="188"/>
      <c r="BV1161" s="188"/>
    </row>
    <row r="1162" spans="61:74" x14ac:dyDescent="0.45">
      <c r="BI1162" s="188"/>
      <c r="BN1162" s="65"/>
      <c r="BO1162" s="65"/>
      <c r="BP1162" s="65"/>
      <c r="BQ1162" s="188"/>
      <c r="BR1162" s="188"/>
      <c r="BS1162" s="188"/>
      <c r="BT1162" s="188"/>
      <c r="BV1162" s="188"/>
    </row>
    <row r="1163" spans="61:74" x14ac:dyDescent="0.45">
      <c r="BI1163" s="188"/>
      <c r="BN1163" s="65"/>
      <c r="BO1163" s="65"/>
      <c r="BP1163" s="65"/>
      <c r="BQ1163" s="188"/>
      <c r="BR1163" s="188"/>
      <c r="BS1163" s="188"/>
      <c r="BT1163" s="188"/>
      <c r="BV1163" s="188"/>
    </row>
    <row r="1164" spans="61:74" x14ac:dyDescent="0.45">
      <c r="BI1164" s="188"/>
      <c r="BN1164" s="65"/>
      <c r="BO1164" s="65"/>
      <c r="BP1164" s="65"/>
      <c r="BQ1164" s="188"/>
      <c r="BR1164" s="188"/>
      <c r="BS1164" s="188"/>
      <c r="BT1164" s="188"/>
      <c r="BV1164" s="188"/>
    </row>
    <row r="1165" spans="61:74" x14ac:dyDescent="0.45">
      <c r="BI1165" s="188"/>
      <c r="BN1165" s="65"/>
      <c r="BO1165" s="65"/>
      <c r="BP1165" s="65"/>
      <c r="BQ1165" s="188"/>
      <c r="BR1165" s="188"/>
      <c r="BS1165" s="188"/>
      <c r="BT1165" s="188"/>
      <c r="BV1165" s="188"/>
    </row>
    <row r="1166" spans="61:74" x14ac:dyDescent="0.45">
      <c r="BI1166" s="188"/>
      <c r="BN1166" s="65"/>
      <c r="BO1166" s="65"/>
      <c r="BP1166" s="65"/>
      <c r="BQ1166" s="188"/>
      <c r="BR1166" s="188"/>
      <c r="BS1166" s="188"/>
      <c r="BT1166" s="188"/>
      <c r="BV1166" s="188"/>
    </row>
    <row r="1167" spans="61:74" x14ac:dyDescent="0.45">
      <c r="BI1167" s="188"/>
      <c r="BN1167" s="65"/>
      <c r="BO1167" s="65"/>
      <c r="BP1167" s="65"/>
      <c r="BQ1167" s="188"/>
      <c r="BR1167" s="188"/>
      <c r="BS1167" s="188"/>
      <c r="BT1167" s="188"/>
      <c r="BV1167" s="188"/>
    </row>
    <row r="1168" spans="61:74" x14ac:dyDescent="0.45">
      <c r="BI1168" s="188"/>
      <c r="BN1168" s="65"/>
      <c r="BO1168" s="65"/>
      <c r="BP1168" s="65"/>
      <c r="BQ1168" s="188"/>
      <c r="BR1168" s="188"/>
      <c r="BS1168" s="188"/>
      <c r="BT1168" s="188"/>
      <c r="BV1168" s="188"/>
    </row>
    <row r="1169" spans="61:74" x14ac:dyDescent="0.45">
      <c r="BI1169" s="188"/>
      <c r="BN1169" s="65"/>
      <c r="BO1169" s="65"/>
      <c r="BP1169" s="65"/>
      <c r="BQ1169" s="188"/>
      <c r="BR1169" s="188"/>
      <c r="BS1169" s="188"/>
      <c r="BT1169" s="188"/>
      <c r="BV1169" s="188"/>
    </row>
    <row r="1170" spans="61:74" x14ac:dyDescent="0.45">
      <c r="BI1170" s="188"/>
      <c r="BN1170" s="65"/>
      <c r="BO1170" s="65"/>
      <c r="BP1170" s="65"/>
      <c r="BQ1170" s="188"/>
      <c r="BR1170" s="188"/>
      <c r="BS1170" s="188"/>
      <c r="BT1170" s="188"/>
      <c r="BV1170" s="188"/>
    </row>
    <row r="1171" spans="61:74" x14ac:dyDescent="0.45">
      <c r="BI1171" s="188"/>
      <c r="BN1171" s="65"/>
      <c r="BO1171" s="65"/>
      <c r="BP1171" s="65"/>
      <c r="BQ1171" s="188"/>
      <c r="BR1171" s="188"/>
      <c r="BS1171" s="188"/>
      <c r="BT1171" s="188"/>
      <c r="BV1171" s="188"/>
    </row>
    <row r="1172" spans="61:74" x14ac:dyDescent="0.45">
      <c r="BI1172" s="188"/>
      <c r="BN1172" s="65"/>
      <c r="BO1172" s="65"/>
      <c r="BP1172" s="65"/>
      <c r="BQ1172" s="188"/>
      <c r="BR1172" s="188"/>
      <c r="BS1172" s="188"/>
      <c r="BT1172" s="188"/>
      <c r="BV1172" s="188"/>
    </row>
    <row r="1173" spans="61:74" x14ac:dyDescent="0.45">
      <c r="BI1173" s="188"/>
      <c r="BN1173" s="65"/>
      <c r="BO1173" s="65"/>
      <c r="BP1173" s="65"/>
      <c r="BQ1173" s="188"/>
      <c r="BR1173" s="188"/>
      <c r="BS1173" s="188"/>
      <c r="BT1173" s="188"/>
      <c r="BV1173" s="188"/>
    </row>
    <row r="1174" spans="61:74" x14ac:dyDescent="0.45">
      <c r="BI1174" s="188"/>
      <c r="BN1174" s="65"/>
      <c r="BO1174" s="65"/>
      <c r="BP1174" s="65"/>
      <c r="BQ1174" s="188"/>
      <c r="BR1174" s="188"/>
      <c r="BS1174" s="188"/>
      <c r="BT1174" s="188"/>
      <c r="BV1174" s="188"/>
    </row>
    <row r="1175" spans="61:74" x14ac:dyDescent="0.45">
      <c r="BI1175" s="188"/>
      <c r="BN1175" s="65"/>
      <c r="BO1175" s="65"/>
      <c r="BP1175" s="65"/>
      <c r="BQ1175" s="188"/>
      <c r="BR1175" s="188"/>
      <c r="BS1175" s="188"/>
      <c r="BT1175" s="188"/>
      <c r="BV1175" s="188"/>
    </row>
    <row r="1176" spans="61:74" x14ac:dyDescent="0.45">
      <c r="BI1176" s="188"/>
      <c r="BN1176" s="65"/>
      <c r="BO1176" s="65"/>
      <c r="BP1176" s="65"/>
      <c r="BQ1176" s="188"/>
      <c r="BR1176" s="188"/>
      <c r="BS1176" s="188"/>
      <c r="BT1176" s="188"/>
      <c r="BV1176" s="188"/>
    </row>
    <row r="1177" spans="61:74" x14ac:dyDescent="0.45">
      <c r="BI1177" s="188"/>
      <c r="BN1177" s="65"/>
      <c r="BO1177" s="65"/>
      <c r="BP1177" s="65"/>
      <c r="BQ1177" s="188"/>
      <c r="BR1177" s="188"/>
      <c r="BS1177" s="188"/>
      <c r="BT1177" s="188"/>
      <c r="BV1177" s="188"/>
    </row>
    <row r="1178" spans="61:74" x14ac:dyDescent="0.45">
      <c r="BI1178" s="188"/>
      <c r="BN1178" s="65"/>
      <c r="BO1178" s="65"/>
      <c r="BP1178" s="65"/>
      <c r="BQ1178" s="188"/>
      <c r="BR1178" s="188"/>
      <c r="BS1178" s="188"/>
      <c r="BT1178" s="188"/>
      <c r="BV1178" s="188"/>
    </row>
    <row r="1179" spans="61:74" x14ac:dyDescent="0.45">
      <c r="BI1179" s="188"/>
      <c r="BN1179" s="65"/>
      <c r="BO1179" s="65"/>
      <c r="BP1179" s="65"/>
      <c r="BQ1179" s="188"/>
      <c r="BR1179" s="188"/>
      <c r="BS1179" s="188"/>
      <c r="BT1179" s="188"/>
      <c r="BV1179" s="188"/>
    </row>
    <row r="1180" spans="61:74" x14ac:dyDescent="0.45">
      <c r="BI1180" s="188"/>
      <c r="BN1180" s="65"/>
      <c r="BO1180" s="65"/>
      <c r="BP1180" s="65"/>
      <c r="BQ1180" s="188"/>
      <c r="BR1180" s="188"/>
      <c r="BS1180" s="188"/>
      <c r="BT1180" s="188"/>
      <c r="BV1180" s="188"/>
    </row>
    <row r="1181" spans="61:74" x14ac:dyDescent="0.45">
      <c r="BI1181" s="188"/>
      <c r="BN1181" s="65"/>
      <c r="BO1181" s="65"/>
      <c r="BP1181" s="65"/>
      <c r="BQ1181" s="188"/>
      <c r="BR1181" s="188"/>
      <c r="BS1181" s="188"/>
      <c r="BT1181" s="188"/>
      <c r="BV1181" s="188"/>
    </row>
    <row r="1182" spans="61:74" x14ac:dyDescent="0.45">
      <c r="BI1182" s="188"/>
      <c r="BN1182" s="65"/>
      <c r="BO1182" s="65"/>
      <c r="BP1182" s="65"/>
      <c r="BQ1182" s="188"/>
      <c r="BR1182" s="188"/>
      <c r="BS1182" s="188"/>
      <c r="BT1182" s="188"/>
      <c r="BV1182" s="188"/>
    </row>
    <row r="1183" spans="61:74" x14ac:dyDescent="0.45">
      <c r="BI1183" s="188"/>
      <c r="BN1183" s="65"/>
      <c r="BO1183" s="65"/>
      <c r="BP1183" s="65"/>
      <c r="BQ1183" s="188"/>
      <c r="BR1183" s="188"/>
      <c r="BS1183" s="188"/>
      <c r="BT1183" s="188"/>
      <c r="BV1183" s="188"/>
    </row>
    <row r="1184" spans="61:74" x14ac:dyDescent="0.45">
      <c r="BI1184" s="188"/>
      <c r="BN1184" s="65"/>
      <c r="BO1184" s="65"/>
      <c r="BP1184" s="65"/>
      <c r="BQ1184" s="188"/>
      <c r="BR1184" s="188"/>
      <c r="BS1184" s="188"/>
      <c r="BT1184" s="188"/>
      <c r="BV1184" s="188"/>
    </row>
    <row r="1185" spans="61:74" x14ac:dyDescent="0.45">
      <c r="BI1185" s="188"/>
      <c r="BN1185" s="65"/>
      <c r="BO1185" s="65"/>
      <c r="BP1185" s="65"/>
      <c r="BQ1185" s="188"/>
      <c r="BR1185" s="188"/>
      <c r="BS1185" s="188"/>
      <c r="BT1185" s="188"/>
      <c r="BV1185" s="188"/>
    </row>
    <row r="1186" spans="61:74" x14ac:dyDescent="0.45">
      <c r="BI1186" s="188"/>
      <c r="BN1186" s="65"/>
      <c r="BO1186" s="65"/>
      <c r="BP1186" s="65"/>
      <c r="BQ1186" s="188"/>
      <c r="BR1186" s="188"/>
      <c r="BS1186" s="188"/>
      <c r="BT1186" s="188"/>
      <c r="BV1186" s="188"/>
    </row>
    <row r="1187" spans="61:74" x14ac:dyDescent="0.45">
      <c r="BI1187" s="188"/>
      <c r="BN1187" s="65"/>
      <c r="BO1187" s="65"/>
      <c r="BP1187" s="65"/>
      <c r="BQ1187" s="188"/>
      <c r="BR1187" s="188"/>
      <c r="BS1187" s="188"/>
      <c r="BT1187" s="188"/>
      <c r="BV1187" s="188"/>
    </row>
    <row r="1188" spans="61:74" x14ac:dyDescent="0.45">
      <c r="BI1188" s="188"/>
      <c r="BN1188" s="65"/>
      <c r="BO1188" s="65"/>
      <c r="BP1188" s="65"/>
      <c r="BQ1188" s="188"/>
      <c r="BR1188" s="188"/>
      <c r="BS1188" s="188"/>
      <c r="BT1188" s="188"/>
      <c r="BV1188" s="188"/>
    </row>
    <row r="1189" spans="61:74" x14ac:dyDescent="0.45">
      <c r="BI1189" s="188"/>
      <c r="BN1189" s="65"/>
      <c r="BO1189" s="65"/>
      <c r="BP1189" s="65"/>
      <c r="BQ1189" s="188"/>
      <c r="BR1189" s="188"/>
      <c r="BS1189" s="188"/>
      <c r="BT1189" s="188"/>
      <c r="BV1189" s="188"/>
    </row>
    <row r="1190" spans="61:74" x14ac:dyDescent="0.45">
      <c r="BI1190" s="188"/>
      <c r="BN1190" s="65"/>
      <c r="BO1190" s="65"/>
      <c r="BP1190" s="65"/>
      <c r="BQ1190" s="188"/>
      <c r="BR1190" s="188"/>
      <c r="BS1190" s="188"/>
      <c r="BT1190" s="188"/>
      <c r="BV1190" s="188"/>
    </row>
    <row r="1191" spans="61:74" x14ac:dyDescent="0.45">
      <c r="BI1191" s="188"/>
      <c r="BN1191" s="65"/>
      <c r="BO1191" s="65"/>
      <c r="BP1191" s="65"/>
      <c r="BQ1191" s="188"/>
      <c r="BR1191" s="188"/>
      <c r="BS1191" s="188"/>
      <c r="BT1191" s="188"/>
      <c r="BV1191" s="188"/>
    </row>
    <row r="1192" spans="61:74" x14ac:dyDescent="0.45">
      <c r="BI1192" s="188"/>
      <c r="BN1192" s="65"/>
      <c r="BO1192" s="65"/>
      <c r="BP1192" s="65"/>
      <c r="BQ1192" s="188"/>
      <c r="BR1192" s="188"/>
      <c r="BS1192" s="188"/>
      <c r="BT1192" s="188"/>
      <c r="BV1192" s="188"/>
    </row>
    <row r="1193" spans="61:74" x14ac:dyDescent="0.45">
      <c r="BI1193" s="188"/>
      <c r="BN1193" s="65"/>
      <c r="BO1193" s="65"/>
      <c r="BP1193" s="65"/>
      <c r="BQ1193" s="188"/>
      <c r="BR1193" s="188"/>
      <c r="BS1193" s="188"/>
      <c r="BT1193" s="188"/>
      <c r="BV1193" s="188"/>
    </row>
    <row r="1194" spans="61:74" x14ac:dyDescent="0.45">
      <c r="BI1194" s="188"/>
      <c r="BN1194" s="65"/>
      <c r="BO1194" s="65"/>
      <c r="BP1194" s="65"/>
      <c r="BQ1194" s="188"/>
      <c r="BR1194" s="188"/>
      <c r="BS1194" s="188"/>
      <c r="BT1194" s="188"/>
      <c r="BV1194" s="188"/>
    </row>
    <row r="1195" spans="61:74" x14ac:dyDescent="0.45">
      <c r="BI1195" s="188"/>
      <c r="BN1195" s="65"/>
      <c r="BO1195" s="65"/>
      <c r="BP1195" s="65"/>
      <c r="BQ1195" s="188"/>
      <c r="BR1195" s="188"/>
      <c r="BS1195" s="188"/>
      <c r="BT1195" s="188"/>
      <c r="BV1195" s="188"/>
    </row>
    <row r="1196" spans="61:74" x14ac:dyDescent="0.45">
      <c r="BI1196" s="188"/>
      <c r="BN1196" s="65"/>
      <c r="BO1196" s="65"/>
      <c r="BP1196" s="65"/>
      <c r="BQ1196" s="188"/>
      <c r="BR1196" s="188"/>
      <c r="BS1196" s="188"/>
      <c r="BT1196" s="188"/>
      <c r="BV1196" s="188"/>
    </row>
    <row r="1197" spans="61:74" x14ac:dyDescent="0.45">
      <c r="BI1197" s="188"/>
      <c r="BN1197" s="65"/>
      <c r="BO1197" s="65"/>
      <c r="BP1197" s="65"/>
      <c r="BQ1197" s="188"/>
      <c r="BR1197" s="188"/>
      <c r="BS1197" s="188"/>
      <c r="BT1197" s="188"/>
      <c r="BV1197" s="188"/>
    </row>
    <row r="1198" spans="61:74" x14ac:dyDescent="0.45">
      <c r="BI1198" s="188"/>
      <c r="BN1198" s="65"/>
      <c r="BO1198" s="65"/>
      <c r="BP1198" s="65"/>
      <c r="BQ1198" s="188"/>
      <c r="BR1198" s="188"/>
      <c r="BS1198" s="188"/>
      <c r="BT1198" s="188"/>
      <c r="BV1198" s="188"/>
    </row>
    <row r="1199" spans="61:74" x14ac:dyDescent="0.45">
      <c r="BI1199" s="188"/>
      <c r="BN1199" s="65"/>
      <c r="BO1199" s="65"/>
      <c r="BP1199" s="65"/>
      <c r="BQ1199" s="188"/>
      <c r="BR1199" s="188"/>
      <c r="BS1199" s="188"/>
      <c r="BT1199" s="188"/>
      <c r="BV1199" s="188"/>
    </row>
    <row r="1200" spans="61:74" x14ac:dyDescent="0.45">
      <c r="BI1200" s="188"/>
      <c r="BN1200" s="65"/>
      <c r="BO1200" s="65"/>
      <c r="BP1200" s="65"/>
      <c r="BQ1200" s="188"/>
      <c r="BR1200" s="188"/>
      <c r="BS1200" s="188"/>
      <c r="BT1200" s="188"/>
      <c r="BV1200" s="188"/>
    </row>
    <row r="1201" spans="61:74" x14ac:dyDescent="0.45">
      <c r="BI1201" s="188"/>
      <c r="BN1201" s="65"/>
      <c r="BO1201" s="65"/>
      <c r="BP1201" s="65"/>
      <c r="BQ1201" s="188"/>
      <c r="BR1201" s="188"/>
      <c r="BS1201" s="188"/>
      <c r="BT1201" s="188"/>
      <c r="BV1201" s="188"/>
    </row>
    <row r="1202" spans="61:74" x14ac:dyDescent="0.45">
      <c r="BI1202" s="188"/>
      <c r="BN1202" s="65"/>
      <c r="BO1202" s="65"/>
      <c r="BP1202" s="65"/>
      <c r="BQ1202" s="188"/>
      <c r="BR1202" s="188"/>
      <c r="BS1202" s="188"/>
      <c r="BT1202" s="188"/>
      <c r="BV1202" s="188"/>
    </row>
    <row r="1203" spans="61:74" x14ac:dyDescent="0.45">
      <c r="BI1203" s="188"/>
      <c r="BN1203" s="65"/>
      <c r="BO1203" s="65"/>
      <c r="BP1203" s="65"/>
      <c r="BQ1203" s="188"/>
      <c r="BR1203" s="188"/>
      <c r="BS1203" s="188"/>
      <c r="BT1203" s="188"/>
      <c r="BV1203" s="188"/>
    </row>
    <row r="1204" spans="61:74" x14ac:dyDescent="0.45">
      <c r="BI1204" s="188"/>
      <c r="BN1204" s="65"/>
      <c r="BO1204" s="65"/>
      <c r="BP1204" s="65"/>
      <c r="BQ1204" s="188"/>
      <c r="BR1204" s="188"/>
      <c r="BS1204" s="188"/>
      <c r="BT1204" s="188"/>
      <c r="BV1204" s="188"/>
    </row>
    <row r="1205" spans="61:74" x14ac:dyDescent="0.45">
      <c r="BI1205" s="188"/>
      <c r="BN1205" s="65"/>
      <c r="BO1205" s="65"/>
      <c r="BP1205" s="65"/>
      <c r="BQ1205" s="188"/>
      <c r="BR1205" s="188"/>
      <c r="BS1205" s="188"/>
      <c r="BT1205" s="188"/>
      <c r="BV1205" s="188"/>
    </row>
    <row r="1206" spans="61:74" x14ac:dyDescent="0.45">
      <c r="BI1206" s="188"/>
      <c r="BN1206" s="65"/>
      <c r="BO1206" s="65"/>
      <c r="BP1206" s="65"/>
      <c r="BQ1206" s="188"/>
      <c r="BR1206" s="188"/>
      <c r="BS1206" s="188"/>
      <c r="BT1206" s="188"/>
      <c r="BV1206" s="188"/>
    </row>
    <row r="1207" spans="61:74" x14ac:dyDescent="0.45">
      <c r="BI1207" s="188"/>
      <c r="BN1207" s="65"/>
      <c r="BO1207" s="65"/>
      <c r="BP1207" s="65"/>
      <c r="BQ1207" s="188"/>
      <c r="BR1207" s="188"/>
      <c r="BS1207" s="188"/>
      <c r="BT1207" s="188"/>
      <c r="BV1207" s="188"/>
    </row>
    <row r="1208" spans="61:74" x14ac:dyDescent="0.45">
      <c r="BI1208" s="188"/>
      <c r="BN1208" s="65"/>
      <c r="BO1208" s="65"/>
      <c r="BP1208" s="65"/>
      <c r="BQ1208" s="188"/>
      <c r="BR1208" s="188"/>
      <c r="BS1208" s="188"/>
      <c r="BT1208" s="188"/>
      <c r="BV1208" s="188"/>
    </row>
    <row r="1209" spans="61:74" x14ac:dyDescent="0.45">
      <c r="BI1209" s="188"/>
      <c r="BN1209" s="65"/>
      <c r="BO1209" s="65"/>
      <c r="BP1209" s="65"/>
      <c r="BQ1209" s="188"/>
      <c r="BR1209" s="188"/>
      <c r="BS1209" s="188"/>
      <c r="BT1209" s="188"/>
      <c r="BV1209" s="188"/>
    </row>
    <row r="1210" spans="61:74" x14ac:dyDescent="0.45">
      <c r="BI1210" s="188"/>
      <c r="BN1210" s="65"/>
      <c r="BO1210" s="65"/>
      <c r="BP1210" s="65"/>
      <c r="BQ1210" s="188"/>
      <c r="BR1210" s="188"/>
      <c r="BS1210" s="188"/>
      <c r="BT1210" s="188"/>
      <c r="BV1210" s="188"/>
    </row>
    <row r="1211" spans="61:74" x14ac:dyDescent="0.45">
      <c r="BI1211" s="188"/>
      <c r="BN1211" s="65"/>
      <c r="BO1211" s="65"/>
      <c r="BP1211" s="65"/>
      <c r="BQ1211" s="188"/>
      <c r="BR1211" s="188"/>
      <c r="BS1211" s="188"/>
      <c r="BT1211" s="188"/>
      <c r="BV1211" s="188"/>
    </row>
    <row r="1212" spans="61:74" x14ac:dyDescent="0.45">
      <c r="BI1212" s="188"/>
      <c r="BN1212" s="65"/>
      <c r="BO1212" s="65"/>
      <c r="BP1212" s="65"/>
      <c r="BQ1212" s="188"/>
      <c r="BR1212" s="188"/>
      <c r="BS1212" s="188"/>
      <c r="BT1212" s="188"/>
      <c r="BV1212" s="188"/>
    </row>
    <row r="1213" spans="61:74" x14ac:dyDescent="0.45">
      <c r="BI1213" s="188"/>
      <c r="BN1213" s="65"/>
      <c r="BO1213" s="65"/>
      <c r="BP1213" s="65"/>
      <c r="BQ1213" s="188"/>
      <c r="BR1213" s="188"/>
      <c r="BS1213" s="188"/>
      <c r="BT1213" s="188"/>
      <c r="BV1213" s="188"/>
    </row>
    <row r="1214" spans="61:74" x14ac:dyDescent="0.45">
      <c r="BI1214" s="188"/>
      <c r="BN1214" s="65"/>
      <c r="BO1214" s="65"/>
      <c r="BP1214" s="65"/>
      <c r="BQ1214" s="188"/>
      <c r="BR1214" s="188"/>
      <c r="BS1214" s="188"/>
      <c r="BT1214" s="188"/>
      <c r="BV1214" s="188"/>
    </row>
    <row r="1215" spans="61:74" x14ac:dyDescent="0.45">
      <c r="BI1215" s="188"/>
      <c r="BN1215" s="65"/>
      <c r="BO1215" s="65"/>
      <c r="BP1215" s="65"/>
      <c r="BQ1215" s="188"/>
      <c r="BR1215" s="188"/>
      <c r="BS1215" s="188"/>
      <c r="BT1215" s="188"/>
      <c r="BV1215" s="188"/>
    </row>
    <row r="1216" spans="61:74" x14ac:dyDescent="0.45">
      <c r="BI1216" s="188"/>
      <c r="BN1216" s="65"/>
      <c r="BO1216" s="65"/>
      <c r="BP1216" s="65"/>
      <c r="BQ1216" s="188"/>
      <c r="BR1216" s="188"/>
      <c r="BS1216" s="188"/>
      <c r="BT1216" s="188"/>
      <c r="BV1216" s="188"/>
    </row>
    <row r="1217" spans="61:74" x14ac:dyDescent="0.45">
      <c r="BI1217" s="188"/>
      <c r="BN1217" s="65"/>
      <c r="BO1217" s="65"/>
      <c r="BP1217" s="65"/>
      <c r="BQ1217" s="188"/>
      <c r="BR1217" s="188"/>
      <c r="BS1217" s="188"/>
      <c r="BT1217" s="188"/>
      <c r="BV1217" s="188"/>
    </row>
    <row r="1218" spans="61:74" x14ac:dyDescent="0.45">
      <c r="BI1218" s="188"/>
      <c r="BN1218" s="65"/>
      <c r="BO1218" s="65"/>
      <c r="BP1218" s="65"/>
      <c r="BQ1218" s="188"/>
      <c r="BR1218" s="188"/>
      <c r="BS1218" s="188"/>
      <c r="BT1218" s="188"/>
      <c r="BV1218" s="188"/>
    </row>
    <row r="1219" spans="61:74" x14ac:dyDescent="0.45">
      <c r="BI1219" s="188"/>
      <c r="BN1219" s="65"/>
      <c r="BO1219" s="65"/>
      <c r="BP1219" s="65"/>
      <c r="BQ1219" s="188"/>
      <c r="BR1219" s="188"/>
      <c r="BS1219" s="188"/>
      <c r="BT1219" s="188"/>
      <c r="BV1219" s="188"/>
    </row>
    <row r="1220" spans="61:74" x14ac:dyDescent="0.45">
      <c r="BI1220" s="188"/>
      <c r="BN1220" s="65"/>
      <c r="BO1220" s="65"/>
      <c r="BP1220" s="65"/>
      <c r="BQ1220" s="188"/>
      <c r="BR1220" s="188"/>
      <c r="BS1220" s="188"/>
      <c r="BT1220" s="188"/>
      <c r="BV1220" s="188"/>
    </row>
    <row r="1221" spans="61:74" x14ac:dyDescent="0.45">
      <c r="BI1221" s="188"/>
      <c r="BN1221" s="65"/>
      <c r="BO1221" s="65"/>
      <c r="BP1221" s="65"/>
      <c r="BQ1221" s="188"/>
      <c r="BR1221" s="188"/>
      <c r="BS1221" s="188"/>
      <c r="BT1221" s="188"/>
      <c r="BV1221" s="188"/>
    </row>
    <row r="1222" spans="61:74" x14ac:dyDescent="0.45">
      <c r="BI1222" s="188"/>
      <c r="BN1222" s="65"/>
      <c r="BO1222" s="65"/>
      <c r="BP1222" s="65"/>
      <c r="BQ1222" s="188"/>
      <c r="BR1222" s="188"/>
      <c r="BS1222" s="188"/>
      <c r="BT1222" s="188"/>
      <c r="BV1222" s="188"/>
    </row>
    <row r="1223" spans="61:74" x14ac:dyDescent="0.45">
      <c r="BI1223" s="188"/>
      <c r="BN1223" s="65"/>
      <c r="BO1223" s="65"/>
      <c r="BP1223" s="65"/>
      <c r="BQ1223" s="188"/>
      <c r="BR1223" s="188"/>
      <c r="BS1223" s="188"/>
      <c r="BT1223" s="188"/>
      <c r="BV1223" s="188"/>
    </row>
    <row r="1224" spans="61:74" x14ac:dyDescent="0.45">
      <c r="BI1224" s="188"/>
      <c r="BN1224" s="65"/>
      <c r="BO1224" s="65"/>
      <c r="BP1224" s="65"/>
      <c r="BQ1224" s="188"/>
      <c r="BR1224" s="188"/>
      <c r="BS1224" s="188"/>
      <c r="BT1224" s="188"/>
      <c r="BV1224" s="188"/>
    </row>
    <row r="1225" spans="61:74" x14ac:dyDescent="0.45">
      <c r="BI1225" s="188"/>
      <c r="BN1225" s="65"/>
      <c r="BO1225" s="65"/>
      <c r="BP1225" s="65"/>
      <c r="BQ1225" s="188"/>
      <c r="BR1225" s="188"/>
      <c r="BS1225" s="188"/>
      <c r="BT1225" s="188"/>
      <c r="BV1225" s="188"/>
    </row>
    <row r="1226" spans="61:74" x14ac:dyDescent="0.45">
      <c r="BI1226" s="188"/>
      <c r="BN1226" s="65"/>
      <c r="BO1226" s="65"/>
      <c r="BP1226" s="65"/>
      <c r="BQ1226" s="188"/>
      <c r="BR1226" s="188"/>
      <c r="BS1226" s="188"/>
      <c r="BT1226" s="188"/>
      <c r="BV1226" s="188"/>
    </row>
    <row r="1227" spans="61:74" x14ac:dyDescent="0.45">
      <c r="BI1227" s="188"/>
      <c r="BN1227" s="65"/>
      <c r="BO1227" s="65"/>
      <c r="BP1227" s="65"/>
      <c r="BQ1227" s="188"/>
      <c r="BR1227" s="188"/>
      <c r="BS1227" s="188"/>
      <c r="BT1227" s="188"/>
      <c r="BV1227" s="188"/>
    </row>
    <row r="1228" spans="61:74" x14ac:dyDescent="0.45">
      <c r="BI1228" s="188"/>
      <c r="BN1228" s="65"/>
      <c r="BO1228" s="65"/>
      <c r="BP1228" s="65"/>
      <c r="BQ1228" s="188"/>
      <c r="BR1228" s="188"/>
      <c r="BS1228" s="188"/>
      <c r="BT1228" s="188"/>
      <c r="BV1228" s="188"/>
    </row>
    <row r="1229" spans="61:74" x14ac:dyDescent="0.45">
      <c r="BI1229" s="188"/>
      <c r="BN1229" s="65"/>
      <c r="BO1229" s="65"/>
      <c r="BP1229" s="65"/>
      <c r="BQ1229" s="188"/>
      <c r="BR1229" s="188"/>
      <c r="BS1229" s="188"/>
      <c r="BT1229" s="188"/>
      <c r="BV1229" s="188"/>
    </row>
    <row r="1230" spans="61:74" x14ac:dyDescent="0.45">
      <c r="BI1230" s="188"/>
      <c r="BN1230" s="65"/>
      <c r="BO1230" s="65"/>
      <c r="BP1230" s="65"/>
      <c r="BQ1230" s="188"/>
      <c r="BR1230" s="188"/>
      <c r="BS1230" s="188"/>
      <c r="BT1230" s="188"/>
      <c r="BV1230" s="188"/>
    </row>
    <row r="1231" spans="61:74" x14ac:dyDescent="0.45">
      <c r="BI1231" s="188"/>
      <c r="BN1231" s="65"/>
      <c r="BO1231" s="65"/>
      <c r="BP1231" s="65"/>
      <c r="BQ1231" s="188"/>
      <c r="BR1231" s="188"/>
      <c r="BS1231" s="188"/>
      <c r="BT1231" s="188"/>
      <c r="BV1231" s="188"/>
    </row>
    <row r="1232" spans="61:74" x14ac:dyDescent="0.45">
      <c r="BI1232" s="188"/>
      <c r="BN1232" s="65"/>
      <c r="BO1232" s="65"/>
      <c r="BP1232" s="65"/>
      <c r="BQ1232" s="188"/>
      <c r="BR1232" s="188"/>
      <c r="BS1232" s="188"/>
      <c r="BT1232" s="188"/>
      <c r="BV1232" s="188"/>
    </row>
    <row r="1233" spans="61:74" x14ac:dyDescent="0.45">
      <c r="BI1233" s="188"/>
      <c r="BN1233" s="65"/>
      <c r="BO1233" s="65"/>
      <c r="BP1233" s="65"/>
      <c r="BQ1233" s="188"/>
      <c r="BR1233" s="188"/>
      <c r="BS1233" s="188"/>
      <c r="BT1233" s="188"/>
      <c r="BV1233" s="188"/>
    </row>
    <row r="1234" spans="61:74" x14ac:dyDescent="0.45">
      <c r="BI1234" s="188"/>
      <c r="BN1234" s="65"/>
      <c r="BO1234" s="65"/>
      <c r="BP1234" s="65"/>
      <c r="BQ1234" s="188"/>
      <c r="BR1234" s="188"/>
      <c r="BS1234" s="188"/>
      <c r="BT1234" s="188"/>
      <c r="BV1234" s="188"/>
    </row>
    <row r="1235" spans="61:74" x14ac:dyDescent="0.45">
      <c r="BI1235" s="188"/>
      <c r="BN1235" s="65"/>
      <c r="BO1235" s="65"/>
      <c r="BP1235" s="65"/>
      <c r="BQ1235" s="188"/>
      <c r="BR1235" s="188"/>
      <c r="BS1235" s="188"/>
      <c r="BT1235" s="188"/>
      <c r="BV1235" s="188"/>
    </row>
    <row r="1236" spans="61:74" x14ac:dyDescent="0.45">
      <c r="BI1236" s="188"/>
      <c r="BN1236" s="65"/>
      <c r="BO1236" s="65"/>
      <c r="BP1236" s="65"/>
      <c r="BQ1236" s="188"/>
      <c r="BR1236" s="188"/>
      <c r="BS1236" s="188"/>
      <c r="BT1236" s="188"/>
      <c r="BV1236" s="188"/>
    </row>
    <row r="1237" spans="61:74" x14ac:dyDescent="0.45">
      <c r="BI1237" s="188"/>
      <c r="BN1237" s="65"/>
      <c r="BO1237" s="65"/>
      <c r="BP1237" s="65"/>
      <c r="BQ1237" s="188"/>
      <c r="BR1237" s="188"/>
      <c r="BS1237" s="188"/>
      <c r="BT1237" s="188"/>
      <c r="BV1237" s="188"/>
    </row>
    <row r="1238" spans="61:74" x14ac:dyDescent="0.45">
      <c r="BI1238" s="188"/>
      <c r="BN1238" s="65"/>
      <c r="BO1238" s="65"/>
      <c r="BP1238" s="65"/>
      <c r="BQ1238" s="188"/>
      <c r="BR1238" s="188"/>
      <c r="BS1238" s="188"/>
      <c r="BT1238" s="188"/>
      <c r="BV1238" s="188"/>
    </row>
    <row r="1239" spans="61:74" x14ac:dyDescent="0.45">
      <c r="BI1239" s="188"/>
      <c r="BN1239" s="65"/>
      <c r="BO1239" s="65"/>
      <c r="BP1239" s="65"/>
      <c r="BQ1239" s="188"/>
      <c r="BR1239" s="188"/>
      <c r="BS1239" s="188"/>
      <c r="BT1239" s="188"/>
      <c r="BV1239" s="188"/>
    </row>
    <row r="1240" spans="61:74" x14ac:dyDescent="0.45">
      <c r="BI1240" s="188"/>
      <c r="BN1240" s="65"/>
      <c r="BO1240" s="65"/>
      <c r="BP1240" s="65"/>
      <c r="BQ1240" s="188"/>
      <c r="BR1240" s="188"/>
      <c r="BS1240" s="188"/>
      <c r="BT1240" s="188"/>
      <c r="BV1240" s="188"/>
    </row>
    <row r="1241" spans="61:74" x14ac:dyDescent="0.45">
      <c r="BI1241" s="188"/>
      <c r="BN1241" s="65"/>
      <c r="BO1241" s="65"/>
      <c r="BP1241" s="65"/>
      <c r="BQ1241" s="188"/>
      <c r="BR1241" s="188"/>
      <c r="BS1241" s="188"/>
      <c r="BT1241" s="188"/>
      <c r="BV1241" s="188"/>
    </row>
    <row r="1242" spans="61:74" x14ac:dyDescent="0.45">
      <c r="BI1242" s="188"/>
      <c r="BN1242" s="65"/>
      <c r="BO1242" s="65"/>
      <c r="BP1242" s="65"/>
      <c r="BQ1242" s="188"/>
      <c r="BR1242" s="188"/>
      <c r="BS1242" s="188"/>
      <c r="BT1242" s="188"/>
      <c r="BV1242" s="188"/>
    </row>
    <row r="1243" spans="61:74" x14ac:dyDescent="0.45">
      <c r="BI1243" s="188"/>
      <c r="BN1243" s="65"/>
      <c r="BO1243" s="65"/>
      <c r="BP1243" s="65"/>
      <c r="BQ1243" s="188"/>
      <c r="BR1243" s="188"/>
      <c r="BS1243" s="188"/>
      <c r="BT1243" s="188"/>
      <c r="BV1243" s="188"/>
    </row>
    <row r="1244" spans="61:74" x14ac:dyDescent="0.45">
      <c r="BI1244" s="188"/>
      <c r="BN1244" s="65"/>
      <c r="BO1244" s="65"/>
      <c r="BP1244" s="65"/>
      <c r="BQ1244" s="188"/>
      <c r="BR1244" s="188"/>
      <c r="BS1244" s="188"/>
      <c r="BT1244" s="188"/>
      <c r="BV1244" s="188"/>
    </row>
    <row r="1245" spans="61:74" x14ac:dyDescent="0.45">
      <c r="BI1245" s="188"/>
      <c r="BN1245" s="65"/>
      <c r="BO1245" s="65"/>
      <c r="BP1245" s="65"/>
      <c r="BQ1245" s="188"/>
      <c r="BR1245" s="188"/>
      <c r="BS1245" s="188"/>
      <c r="BT1245" s="188"/>
      <c r="BV1245" s="188"/>
    </row>
    <row r="1246" spans="61:74" x14ac:dyDescent="0.45">
      <c r="BI1246" s="188"/>
      <c r="BN1246" s="65"/>
      <c r="BO1246" s="65"/>
      <c r="BP1246" s="65"/>
      <c r="BQ1246" s="188"/>
      <c r="BR1246" s="188"/>
      <c r="BS1246" s="188"/>
      <c r="BT1246" s="188"/>
      <c r="BV1246" s="188"/>
    </row>
    <row r="1247" spans="61:74" x14ac:dyDescent="0.45">
      <c r="BI1247" s="188"/>
      <c r="BN1247" s="65"/>
      <c r="BO1247" s="65"/>
      <c r="BP1247" s="65"/>
      <c r="BQ1247" s="188"/>
      <c r="BR1247" s="188"/>
      <c r="BS1247" s="188"/>
      <c r="BT1247" s="188"/>
      <c r="BV1247" s="188"/>
    </row>
    <row r="1248" spans="61:74" x14ac:dyDescent="0.45">
      <c r="BI1248" s="188"/>
      <c r="BN1248" s="65"/>
      <c r="BO1248" s="65"/>
      <c r="BP1248" s="65"/>
      <c r="BQ1248" s="188"/>
      <c r="BR1248" s="188"/>
      <c r="BS1248" s="188"/>
      <c r="BT1248" s="188"/>
      <c r="BV1248" s="188"/>
    </row>
    <row r="1249" spans="61:74" x14ac:dyDescent="0.45">
      <c r="BI1249" s="188"/>
      <c r="BN1249" s="65"/>
      <c r="BO1249" s="65"/>
      <c r="BP1249" s="65"/>
      <c r="BQ1249" s="188"/>
      <c r="BR1249" s="188"/>
      <c r="BS1249" s="188"/>
      <c r="BT1249" s="188"/>
      <c r="BV1249" s="188"/>
    </row>
    <row r="1250" spans="61:74" x14ac:dyDescent="0.45">
      <c r="BI1250" s="188"/>
      <c r="BN1250" s="65"/>
      <c r="BO1250" s="65"/>
      <c r="BP1250" s="65"/>
      <c r="BQ1250" s="188"/>
      <c r="BR1250" s="188"/>
      <c r="BS1250" s="188"/>
      <c r="BT1250" s="188"/>
      <c r="BV1250" s="188"/>
    </row>
    <row r="1251" spans="61:74" x14ac:dyDescent="0.45">
      <c r="BI1251" s="188"/>
      <c r="BN1251" s="65"/>
      <c r="BO1251" s="65"/>
      <c r="BP1251" s="65"/>
      <c r="BQ1251" s="188"/>
      <c r="BR1251" s="188"/>
      <c r="BS1251" s="188"/>
      <c r="BT1251" s="188"/>
      <c r="BV1251" s="188"/>
    </row>
    <row r="1252" spans="61:74" x14ac:dyDescent="0.45">
      <c r="BI1252" s="188"/>
      <c r="BN1252" s="65"/>
      <c r="BO1252" s="65"/>
      <c r="BP1252" s="65"/>
      <c r="BQ1252" s="188"/>
      <c r="BR1252" s="188"/>
      <c r="BS1252" s="188"/>
      <c r="BT1252" s="188"/>
      <c r="BV1252" s="188"/>
    </row>
    <row r="1253" spans="61:74" x14ac:dyDescent="0.45">
      <c r="BI1253" s="188"/>
      <c r="BN1253" s="65"/>
      <c r="BO1253" s="65"/>
      <c r="BP1253" s="65"/>
      <c r="BQ1253" s="188"/>
      <c r="BR1253" s="188"/>
      <c r="BS1253" s="188"/>
      <c r="BT1253" s="188"/>
      <c r="BV1253" s="188"/>
    </row>
    <row r="1254" spans="61:74" x14ac:dyDescent="0.45">
      <c r="BI1254" s="188"/>
      <c r="BN1254" s="65"/>
      <c r="BO1254" s="65"/>
      <c r="BP1254" s="65"/>
      <c r="BQ1254" s="188"/>
      <c r="BR1254" s="188"/>
      <c r="BS1254" s="188"/>
      <c r="BT1254" s="188"/>
      <c r="BV1254" s="188"/>
    </row>
    <row r="1255" spans="61:74" x14ac:dyDescent="0.45">
      <c r="BI1255" s="188"/>
      <c r="BN1255" s="65"/>
      <c r="BO1255" s="65"/>
      <c r="BP1255" s="65"/>
      <c r="BQ1255" s="188"/>
      <c r="BR1255" s="188"/>
      <c r="BS1255" s="188"/>
      <c r="BT1255" s="188"/>
      <c r="BV1255" s="188"/>
    </row>
    <row r="1256" spans="61:74" x14ac:dyDescent="0.45">
      <c r="BI1256" s="188"/>
      <c r="BN1256" s="65"/>
      <c r="BO1256" s="65"/>
      <c r="BP1256" s="65"/>
      <c r="BQ1256" s="188"/>
      <c r="BR1256" s="188"/>
      <c r="BS1256" s="188"/>
      <c r="BT1256" s="188"/>
      <c r="BV1256" s="188"/>
    </row>
    <row r="1257" spans="61:74" x14ac:dyDescent="0.45">
      <c r="BI1257" s="188"/>
      <c r="BN1257" s="65"/>
      <c r="BO1257" s="65"/>
      <c r="BP1257" s="65"/>
      <c r="BQ1257" s="188"/>
      <c r="BR1257" s="188"/>
      <c r="BS1257" s="188"/>
      <c r="BT1257" s="188"/>
      <c r="BV1257" s="188"/>
    </row>
    <row r="1258" spans="61:74" x14ac:dyDescent="0.45">
      <c r="BI1258" s="188"/>
      <c r="BN1258" s="65"/>
      <c r="BO1258" s="65"/>
      <c r="BP1258" s="65"/>
      <c r="BQ1258" s="188"/>
      <c r="BR1258" s="188"/>
      <c r="BS1258" s="188"/>
      <c r="BT1258" s="188"/>
      <c r="BV1258" s="188"/>
    </row>
    <row r="1259" spans="61:74" x14ac:dyDescent="0.45">
      <c r="BI1259" s="188"/>
      <c r="BN1259" s="65"/>
      <c r="BO1259" s="65"/>
      <c r="BP1259" s="65"/>
      <c r="BQ1259" s="188"/>
      <c r="BR1259" s="188"/>
      <c r="BS1259" s="188"/>
      <c r="BT1259" s="188"/>
      <c r="BV1259" s="188"/>
    </row>
    <row r="1260" spans="61:74" x14ac:dyDescent="0.45">
      <c r="BI1260" s="188"/>
      <c r="BN1260" s="65"/>
      <c r="BO1260" s="65"/>
      <c r="BP1260" s="65"/>
      <c r="BQ1260" s="188"/>
      <c r="BR1260" s="188"/>
      <c r="BS1260" s="188"/>
      <c r="BT1260" s="188"/>
      <c r="BV1260" s="188"/>
    </row>
    <row r="1261" spans="61:74" x14ac:dyDescent="0.45">
      <c r="BI1261" s="188"/>
      <c r="BN1261" s="65"/>
      <c r="BO1261" s="65"/>
      <c r="BP1261" s="65"/>
      <c r="BQ1261" s="188"/>
      <c r="BR1261" s="188"/>
      <c r="BS1261" s="188"/>
      <c r="BT1261" s="188"/>
      <c r="BV1261" s="188"/>
    </row>
    <row r="1262" spans="61:74" x14ac:dyDescent="0.45">
      <c r="BI1262" s="188"/>
      <c r="BN1262" s="65"/>
      <c r="BO1262" s="65"/>
      <c r="BP1262" s="65"/>
      <c r="BQ1262" s="188"/>
      <c r="BR1262" s="188"/>
      <c r="BS1262" s="188"/>
      <c r="BT1262" s="188"/>
      <c r="BV1262" s="188"/>
    </row>
    <row r="1263" spans="61:74" x14ac:dyDescent="0.45">
      <c r="BI1263" s="188"/>
      <c r="BN1263" s="65"/>
      <c r="BO1263" s="65"/>
      <c r="BP1263" s="65"/>
      <c r="BQ1263" s="188"/>
      <c r="BR1263" s="188"/>
      <c r="BS1263" s="188"/>
      <c r="BT1263" s="188"/>
      <c r="BV1263" s="188"/>
    </row>
    <row r="1264" spans="61:74" x14ac:dyDescent="0.45">
      <c r="BI1264" s="188"/>
      <c r="BN1264" s="65"/>
      <c r="BO1264" s="65"/>
      <c r="BP1264" s="65"/>
      <c r="BQ1264" s="188"/>
      <c r="BR1264" s="188"/>
      <c r="BS1264" s="188"/>
      <c r="BT1264" s="188"/>
      <c r="BV1264" s="188"/>
    </row>
    <row r="1265" spans="61:74" x14ac:dyDescent="0.45">
      <c r="BI1265" s="188"/>
      <c r="BN1265" s="65"/>
      <c r="BO1265" s="65"/>
      <c r="BP1265" s="65"/>
      <c r="BQ1265" s="188"/>
      <c r="BR1265" s="188"/>
      <c r="BS1265" s="188"/>
      <c r="BT1265" s="188"/>
      <c r="BV1265" s="188"/>
    </row>
    <row r="1266" spans="61:74" x14ac:dyDescent="0.45">
      <c r="BI1266" s="188"/>
      <c r="BN1266" s="65"/>
      <c r="BO1266" s="65"/>
      <c r="BP1266" s="65"/>
      <c r="BQ1266" s="188"/>
      <c r="BR1266" s="188"/>
      <c r="BS1266" s="188"/>
      <c r="BT1266" s="188"/>
      <c r="BV1266" s="188"/>
    </row>
    <row r="1267" spans="61:74" x14ac:dyDescent="0.45">
      <c r="BI1267" s="188"/>
      <c r="BN1267" s="65"/>
      <c r="BO1267" s="65"/>
      <c r="BP1267" s="65"/>
      <c r="BQ1267" s="188"/>
      <c r="BR1267" s="188"/>
      <c r="BS1267" s="188"/>
      <c r="BT1267" s="188"/>
      <c r="BV1267" s="188"/>
    </row>
    <row r="1268" spans="61:74" x14ac:dyDescent="0.45">
      <c r="BI1268" s="188"/>
      <c r="BN1268" s="65"/>
      <c r="BO1268" s="65"/>
      <c r="BP1268" s="65"/>
      <c r="BQ1268" s="188"/>
      <c r="BR1268" s="188"/>
      <c r="BS1268" s="188"/>
      <c r="BT1268" s="188"/>
      <c r="BV1268" s="188"/>
    </row>
    <row r="1269" spans="61:74" x14ac:dyDescent="0.45">
      <c r="BI1269" s="188"/>
      <c r="BN1269" s="65"/>
      <c r="BO1269" s="65"/>
      <c r="BP1269" s="65"/>
      <c r="BQ1269" s="188"/>
      <c r="BR1269" s="188"/>
      <c r="BS1269" s="188"/>
      <c r="BT1269" s="188"/>
      <c r="BV1269" s="188"/>
    </row>
    <row r="1270" spans="61:74" x14ac:dyDescent="0.45">
      <c r="BI1270" s="188"/>
      <c r="BN1270" s="65"/>
      <c r="BO1270" s="65"/>
      <c r="BP1270" s="65"/>
      <c r="BQ1270" s="188"/>
      <c r="BR1270" s="188"/>
      <c r="BS1270" s="188"/>
      <c r="BT1270" s="188"/>
      <c r="BV1270" s="188"/>
    </row>
    <row r="1271" spans="61:74" x14ac:dyDescent="0.45">
      <c r="BI1271" s="188"/>
      <c r="BN1271" s="65"/>
      <c r="BO1271" s="65"/>
      <c r="BP1271" s="65"/>
      <c r="BQ1271" s="188"/>
      <c r="BR1271" s="188"/>
      <c r="BS1271" s="188"/>
      <c r="BT1271" s="188"/>
      <c r="BV1271" s="188"/>
    </row>
    <row r="1272" spans="61:74" x14ac:dyDescent="0.45">
      <c r="BI1272" s="188"/>
      <c r="BN1272" s="65"/>
      <c r="BO1272" s="65"/>
      <c r="BP1272" s="65"/>
      <c r="BQ1272" s="188"/>
      <c r="BR1272" s="188"/>
      <c r="BS1272" s="188"/>
      <c r="BT1272" s="188"/>
      <c r="BV1272" s="188"/>
    </row>
    <row r="1273" spans="61:74" x14ac:dyDescent="0.45">
      <c r="BI1273" s="188"/>
      <c r="BN1273" s="65"/>
      <c r="BO1273" s="65"/>
      <c r="BP1273" s="65"/>
      <c r="BQ1273" s="188"/>
      <c r="BR1273" s="188"/>
      <c r="BS1273" s="188"/>
      <c r="BT1273" s="188"/>
      <c r="BV1273" s="188"/>
    </row>
    <row r="1274" spans="61:74" x14ac:dyDescent="0.45">
      <c r="BI1274" s="188"/>
      <c r="BN1274" s="65"/>
      <c r="BO1274" s="65"/>
      <c r="BP1274" s="65"/>
      <c r="BQ1274" s="188"/>
      <c r="BR1274" s="188"/>
      <c r="BS1274" s="188"/>
      <c r="BT1274" s="188"/>
      <c r="BV1274" s="188"/>
    </row>
    <row r="1275" spans="61:74" x14ac:dyDescent="0.45">
      <c r="BI1275" s="188"/>
      <c r="BN1275" s="65"/>
      <c r="BO1275" s="65"/>
      <c r="BP1275" s="65"/>
      <c r="BQ1275" s="188"/>
      <c r="BR1275" s="188"/>
      <c r="BS1275" s="188"/>
      <c r="BT1275" s="188"/>
      <c r="BV1275" s="188"/>
    </row>
    <row r="1276" spans="61:74" x14ac:dyDescent="0.45">
      <c r="BI1276" s="188"/>
      <c r="BN1276" s="65"/>
      <c r="BO1276" s="65"/>
      <c r="BP1276" s="65"/>
      <c r="BQ1276" s="188"/>
      <c r="BR1276" s="188"/>
      <c r="BS1276" s="188"/>
      <c r="BT1276" s="188"/>
      <c r="BV1276" s="188"/>
    </row>
    <row r="1277" spans="61:74" x14ac:dyDescent="0.45">
      <c r="BI1277" s="188"/>
      <c r="BN1277" s="65"/>
      <c r="BO1277" s="65"/>
      <c r="BP1277" s="65"/>
      <c r="BQ1277" s="188"/>
      <c r="BR1277" s="188"/>
      <c r="BS1277" s="188"/>
      <c r="BT1277" s="188"/>
      <c r="BV1277" s="188"/>
    </row>
    <row r="1278" spans="61:74" x14ac:dyDescent="0.45">
      <c r="BI1278" s="188"/>
      <c r="BN1278" s="65"/>
      <c r="BO1278" s="65"/>
      <c r="BP1278" s="65"/>
      <c r="BQ1278" s="188"/>
      <c r="BR1278" s="188"/>
      <c r="BS1278" s="188"/>
      <c r="BT1278" s="188"/>
      <c r="BV1278" s="188"/>
    </row>
    <row r="1279" spans="61:74" x14ac:dyDescent="0.45">
      <c r="BI1279" s="188"/>
      <c r="BN1279" s="65"/>
      <c r="BO1279" s="65"/>
      <c r="BP1279" s="65"/>
      <c r="BQ1279" s="188"/>
      <c r="BR1279" s="188"/>
      <c r="BS1279" s="188"/>
      <c r="BT1279" s="188"/>
      <c r="BV1279" s="188"/>
    </row>
    <row r="1280" spans="61:74" x14ac:dyDescent="0.45">
      <c r="BI1280" s="188"/>
      <c r="BN1280" s="65"/>
      <c r="BO1280" s="65"/>
      <c r="BP1280" s="65"/>
      <c r="BQ1280" s="188"/>
      <c r="BR1280" s="188"/>
      <c r="BS1280" s="188"/>
      <c r="BT1280" s="188"/>
      <c r="BV1280" s="188"/>
    </row>
    <row r="1281" spans="61:74" x14ac:dyDescent="0.45">
      <c r="BI1281" s="188"/>
      <c r="BN1281" s="65"/>
      <c r="BO1281" s="65"/>
      <c r="BP1281" s="65"/>
      <c r="BQ1281" s="188"/>
      <c r="BR1281" s="188"/>
      <c r="BS1281" s="188"/>
      <c r="BT1281" s="188"/>
      <c r="BV1281" s="188"/>
    </row>
    <row r="1282" spans="61:74" x14ac:dyDescent="0.45">
      <c r="BI1282" s="188"/>
      <c r="BN1282" s="65"/>
      <c r="BO1282" s="65"/>
      <c r="BP1282" s="65"/>
      <c r="BQ1282" s="188"/>
      <c r="BR1282" s="188"/>
      <c r="BS1282" s="188"/>
      <c r="BT1282" s="188"/>
      <c r="BV1282" s="188"/>
    </row>
    <row r="1283" spans="61:74" x14ac:dyDescent="0.45">
      <c r="BI1283" s="188"/>
      <c r="BN1283" s="65"/>
      <c r="BO1283" s="65"/>
      <c r="BP1283" s="65"/>
      <c r="BQ1283" s="188"/>
      <c r="BR1283" s="188"/>
      <c r="BS1283" s="188"/>
      <c r="BT1283" s="188"/>
      <c r="BV1283" s="188"/>
    </row>
    <row r="1284" spans="61:74" x14ac:dyDescent="0.45">
      <c r="BI1284" s="188"/>
      <c r="BN1284" s="65"/>
      <c r="BO1284" s="65"/>
      <c r="BP1284" s="65"/>
      <c r="BQ1284" s="188"/>
      <c r="BR1284" s="188"/>
      <c r="BS1284" s="188"/>
      <c r="BT1284" s="188"/>
      <c r="BV1284" s="188"/>
    </row>
    <row r="1285" spans="61:74" x14ac:dyDescent="0.45">
      <c r="BI1285" s="188"/>
      <c r="BN1285" s="65"/>
      <c r="BO1285" s="65"/>
      <c r="BP1285" s="65"/>
      <c r="BQ1285" s="188"/>
      <c r="BR1285" s="188"/>
      <c r="BS1285" s="188"/>
      <c r="BT1285" s="188"/>
      <c r="BV1285" s="188"/>
    </row>
    <row r="1286" spans="61:74" x14ac:dyDescent="0.45">
      <c r="BI1286" s="188"/>
      <c r="BN1286" s="65"/>
      <c r="BO1286" s="65"/>
      <c r="BP1286" s="65"/>
      <c r="BQ1286" s="188"/>
      <c r="BR1286" s="188"/>
      <c r="BS1286" s="188"/>
      <c r="BT1286" s="188"/>
      <c r="BV1286" s="188"/>
    </row>
    <row r="1287" spans="61:74" x14ac:dyDescent="0.45">
      <c r="BI1287" s="188"/>
      <c r="BN1287" s="65"/>
      <c r="BO1287" s="65"/>
      <c r="BP1287" s="65"/>
      <c r="BQ1287" s="188"/>
      <c r="BR1287" s="188"/>
      <c r="BS1287" s="188"/>
      <c r="BT1287" s="188"/>
      <c r="BV1287" s="188"/>
    </row>
    <row r="1288" spans="61:74" x14ac:dyDescent="0.45">
      <c r="BI1288" s="188"/>
      <c r="BN1288" s="65"/>
      <c r="BO1288" s="65"/>
      <c r="BP1288" s="65"/>
      <c r="BQ1288" s="188"/>
      <c r="BR1288" s="188"/>
      <c r="BS1288" s="188"/>
      <c r="BT1288" s="188"/>
      <c r="BV1288" s="188"/>
    </row>
    <row r="1289" spans="61:74" x14ac:dyDescent="0.45">
      <c r="BI1289" s="188"/>
      <c r="BN1289" s="65"/>
      <c r="BO1289" s="65"/>
      <c r="BP1289" s="65"/>
      <c r="BQ1289" s="188"/>
      <c r="BR1289" s="188"/>
      <c r="BS1289" s="188"/>
      <c r="BT1289" s="188"/>
      <c r="BV1289" s="188"/>
    </row>
    <row r="1290" spans="61:74" x14ac:dyDescent="0.45">
      <c r="BI1290" s="188"/>
      <c r="BN1290" s="65"/>
      <c r="BO1290" s="65"/>
      <c r="BP1290" s="65"/>
      <c r="BQ1290" s="188"/>
      <c r="BR1290" s="188"/>
      <c r="BS1290" s="188"/>
      <c r="BT1290" s="188"/>
      <c r="BV1290" s="188"/>
    </row>
    <row r="1291" spans="61:74" x14ac:dyDescent="0.45">
      <c r="BI1291" s="188"/>
      <c r="BN1291" s="65"/>
      <c r="BO1291" s="65"/>
      <c r="BP1291" s="65"/>
      <c r="BQ1291" s="188"/>
      <c r="BR1291" s="188"/>
      <c r="BS1291" s="188"/>
      <c r="BT1291" s="188"/>
      <c r="BV1291" s="188"/>
    </row>
    <row r="1292" spans="61:74" x14ac:dyDescent="0.45">
      <c r="BI1292" s="188"/>
      <c r="BN1292" s="65"/>
      <c r="BO1292" s="65"/>
      <c r="BP1292" s="65"/>
      <c r="BQ1292" s="188"/>
      <c r="BR1292" s="188"/>
      <c r="BS1292" s="188"/>
      <c r="BT1292" s="188"/>
      <c r="BV1292" s="188"/>
    </row>
    <row r="1293" spans="61:74" x14ac:dyDescent="0.45">
      <c r="BI1293" s="188"/>
      <c r="BN1293" s="65"/>
      <c r="BO1293" s="65"/>
      <c r="BP1293" s="65"/>
      <c r="BQ1293" s="188"/>
      <c r="BR1293" s="188"/>
      <c r="BS1293" s="188"/>
      <c r="BT1293" s="188"/>
      <c r="BV1293" s="188"/>
    </row>
    <row r="1294" spans="61:74" x14ac:dyDescent="0.45">
      <c r="BI1294" s="188"/>
      <c r="BN1294" s="65"/>
      <c r="BO1294" s="65"/>
      <c r="BP1294" s="65"/>
      <c r="BQ1294" s="188"/>
      <c r="BR1294" s="188"/>
      <c r="BS1294" s="188"/>
      <c r="BT1294" s="188"/>
      <c r="BV1294" s="188"/>
    </row>
    <row r="1295" spans="61:74" x14ac:dyDescent="0.45">
      <c r="BI1295" s="188"/>
      <c r="BN1295" s="65"/>
      <c r="BO1295" s="65"/>
      <c r="BP1295" s="65"/>
      <c r="BQ1295" s="188"/>
      <c r="BR1295" s="188"/>
      <c r="BS1295" s="188"/>
      <c r="BT1295" s="188"/>
      <c r="BV1295" s="188"/>
    </row>
    <row r="1296" spans="61:74" x14ac:dyDescent="0.45">
      <c r="BI1296" s="188"/>
      <c r="BN1296" s="65"/>
      <c r="BO1296" s="65"/>
      <c r="BP1296" s="65"/>
      <c r="BQ1296" s="188"/>
      <c r="BR1296" s="188"/>
      <c r="BS1296" s="188"/>
      <c r="BT1296" s="188"/>
      <c r="BV1296" s="188"/>
    </row>
    <row r="1297" spans="61:74" x14ac:dyDescent="0.45">
      <c r="BI1297" s="188"/>
      <c r="BN1297" s="65"/>
      <c r="BO1297" s="65"/>
      <c r="BP1297" s="65"/>
      <c r="BQ1297" s="188"/>
      <c r="BR1297" s="188"/>
      <c r="BS1297" s="188"/>
      <c r="BT1297" s="188"/>
      <c r="BV1297" s="188"/>
    </row>
    <row r="1298" spans="61:74" x14ac:dyDescent="0.45">
      <c r="BI1298" s="188"/>
      <c r="BN1298" s="65"/>
      <c r="BO1298" s="65"/>
      <c r="BP1298" s="65"/>
      <c r="BQ1298" s="188"/>
      <c r="BR1298" s="188"/>
      <c r="BS1298" s="188"/>
      <c r="BT1298" s="188"/>
      <c r="BV1298" s="188"/>
    </row>
    <row r="1299" spans="61:74" x14ac:dyDescent="0.45">
      <c r="BI1299" s="188"/>
      <c r="BN1299" s="65"/>
      <c r="BO1299" s="65"/>
      <c r="BP1299" s="65"/>
      <c r="BQ1299" s="188"/>
      <c r="BR1299" s="188"/>
      <c r="BS1299" s="188"/>
      <c r="BT1299" s="188"/>
      <c r="BV1299" s="188"/>
    </row>
    <row r="1300" spans="61:74" x14ac:dyDescent="0.45">
      <c r="BI1300" s="188"/>
      <c r="BN1300" s="65"/>
      <c r="BO1300" s="65"/>
      <c r="BP1300" s="65"/>
      <c r="BQ1300" s="188"/>
      <c r="BR1300" s="188"/>
      <c r="BS1300" s="188"/>
      <c r="BT1300" s="188"/>
      <c r="BV1300" s="188"/>
    </row>
    <row r="1301" spans="61:74" x14ac:dyDescent="0.45">
      <c r="BI1301" s="188"/>
      <c r="BN1301" s="65"/>
      <c r="BO1301" s="65"/>
      <c r="BP1301" s="65"/>
      <c r="BQ1301" s="188"/>
      <c r="BR1301" s="188"/>
      <c r="BS1301" s="188"/>
      <c r="BT1301" s="188"/>
      <c r="BV1301" s="188"/>
    </row>
    <row r="1302" spans="61:74" x14ac:dyDescent="0.45">
      <c r="BI1302" s="188"/>
      <c r="BN1302" s="65"/>
      <c r="BO1302" s="65"/>
      <c r="BP1302" s="65"/>
      <c r="BQ1302" s="188"/>
      <c r="BR1302" s="188"/>
      <c r="BS1302" s="188"/>
      <c r="BT1302" s="188"/>
      <c r="BV1302" s="188"/>
    </row>
    <row r="1303" spans="61:74" x14ac:dyDescent="0.45">
      <c r="BI1303" s="188"/>
      <c r="BN1303" s="65"/>
      <c r="BO1303" s="65"/>
      <c r="BP1303" s="65"/>
      <c r="BQ1303" s="188"/>
      <c r="BR1303" s="188"/>
      <c r="BS1303" s="188"/>
      <c r="BT1303" s="188"/>
      <c r="BV1303" s="188"/>
    </row>
    <row r="1304" spans="61:74" x14ac:dyDescent="0.45">
      <c r="BI1304" s="188"/>
      <c r="BN1304" s="65"/>
      <c r="BO1304" s="65"/>
      <c r="BP1304" s="65"/>
      <c r="BQ1304" s="188"/>
      <c r="BR1304" s="188"/>
      <c r="BS1304" s="188"/>
      <c r="BT1304" s="188"/>
      <c r="BV1304" s="188"/>
    </row>
    <row r="1305" spans="61:74" x14ac:dyDescent="0.45">
      <c r="BI1305" s="188"/>
      <c r="BN1305" s="65"/>
      <c r="BO1305" s="65"/>
      <c r="BP1305" s="65"/>
      <c r="BQ1305" s="188"/>
      <c r="BR1305" s="188"/>
      <c r="BS1305" s="188"/>
      <c r="BT1305" s="188"/>
      <c r="BV1305" s="188"/>
    </row>
    <row r="1306" spans="61:74" x14ac:dyDescent="0.45">
      <c r="BI1306" s="188"/>
      <c r="BN1306" s="65"/>
      <c r="BO1306" s="65"/>
      <c r="BP1306" s="65"/>
      <c r="BQ1306" s="188"/>
      <c r="BR1306" s="188"/>
      <c r="BS1306" s="188"/>
      <c r="BT1306" s="188"/>
      <c r="BV1306" s="188"/>
    </row>
    <row r="1307" spans="61:74" x14ac:dyDescent="0.45">
      <c r="BI1307" s="188"/>
      <c r="BN1307" s="65"/>
      <c r="BO1307" s="65"/>
      <c r="BP1307" s="65"/>
      <c r="BQ1307" s="188"/>
      <c r="BR1307" s="188"/>
      <c r="BS1307" s="188"/>
      <c r="BT1307" s="188"/>
      <c r="BV1307" s="188"/>
    </row>
    <row r="1308" spans="61:74" x14ac:dyDescent="0.45">
      <c r="BI1308" s="188"/>
      <c r="BN1308" s="65"/>
      <c r="BO1308" s="65"/>
      <c r="BP1308" s="65"/>
      <c r="BQ1308" s="188"/>
      <c r="BR1308" s="188"/>
      <c r="BS1308" s="188"/>
      <c r="BT1308" s="188"/>
      <c r="BV1308" s="188"/>
    </row>
    <row r="1309" spans="61:74" x14ac:dyDescent="0.45">
      <c r="BI1309" s="188"/>
      <c r="BN1309" s="65"/>
      <c r="BO1309" s="65"/>
      <c r="BP1309" s="65"/>
      <c r="BQ1309" s="188"/>
      <c r="BR1309" s="188"/>
      <c r="BS1309" s="188"/>
      <c r="BT1309" s="188"/>
      <c r="BV1309" s="188"/>
    </row>
    <row r="1310" spans="61:74" x14ac:dyDescent="0.45">
      <c r="BI1310" s="188"/>
      <c r="BN1310" s="65"/>
      <c r="BO1310" s="65"/>
      <c r="BP1310" s="65"/>
      <c r="BQ1310" s="188"/>
      <c r="BR1310" s="188"/>
      <c r="BS1310" s="188"/>
      <c r="BT1310" s="188"/>
      <c r="BV1310" s="188"/>
    </row>
    <row r="1311" spans="61:74" x14ac:dyDescent="0.45">
      <c r="BI1311" s="188"/>
      <c r="BN1311" s="65"/>
      <c r="BO1311" s="65"/>
      <c r="BP1311" s="65"/>
      <c r="BQ1311" s="188"/>
      <c r="BR1311" s="188"/>
      <c r="BS1311" s="188"/>
      <c r="BT1311" s="188"/>
      <c r="BV1311" s="188"/>
    </row>
    <row r="1312" spans="61:74" x14ac:dyDescent="0.45">
      <c r="BI1312" s="188"/>
      <c r="BN1312" s="65"/>
      <c r="BO1312" s="65"/>
      <c r="BP1312" s="65"/>
      <c r="BQ1312" s="188"/>
      <c r="BR1312" s="188"/>
      <c r="BS1312" s="188"/>
      <c r="BT1312" s="188"/>
      <c r="BV1312" s="188"/>
    </row>
    <row r="1313" spans="61:74" x14ac:dyDescent="0.45">
      <c r="BI1313" s="188"/>
      <c r="BN1313" s="65"/>
      <c r="BO1313" s="65"/>
      <c r="BP1313" s="65"/>
      <c r="BQ1313" s="188"/>
      <c r="BR1313" s="188"/>
      <c r="BS1313" s="188"/>
      <c r="BT1313" s="188"/>
      <c r="BV1313" s="188"/>
    </row>
    <row r="1314" spans="61:74" x14ac:dyDescent="0.45">
      <c r="BI1314" s="188"/>
      <c r="BN1314" s="65"/>
      <c r="BO1314" s="65"/>
      <c r="BP1314" s="65"/>
      <c r="BQ1314" s="188"/>
      <c r="BR1314" s="188"/>
      <c r="BS1314" s="188"/>
      <c r="BT1314" s="188"/>
      <c r="BV1314" s="188"/>
    </row>
    <row r="1315" spans="61:74" x14ac:dyDescent="0.45">
      <c r="BI1315" s="188"/>
      <c r="BN1315" s="65"/>
      <c r="BO1315" s="65"/>
      <c r="BP1315" s="65"/>
      <c r="BQ1315" s="188"/>
      <c r="BR1315" s="188"/>
      <c r="BS1315" s="188"/>
      <c r="BT1315" s="188"/>
      <c r="BV1315" s="188"/>
    </row>
    <row r="1316" spans="61:74" x14ac:dyDescent="0.45">
      <c r="BI1316" s="188"/>
      <c r="BN1316" s="65"/>
      <c r="BO1316" s="65"/>
      <c r="BP1316" s="65"/>
      <c r="BQ1316" s="188"/>
      <c r="BR1316" s="188"/>
      <c r="BS1316" s="188"/>
      <c r="BT1316" s="188"/>
      <c r="BV1316" s="188"/>
    </row>
    <row r="1317" spans="61:74" x14ac:dyDescent="0.45">
      <c r="BI1317" s="188"/>
      <c r="BN1317" s="65"/>
      <c r="BO1317" s="65"/>
      <c r="BP1317" s="65"/>
      <c r="BQ1317" s="188"/>
      <c r="BR1317" s="188"/>
      <c r="BS1317" s="188"/>
      <c r="BT1317" s="188"/>
      <c r="BV1317" s="188"/>
    </row>
    <row r="1318" spans="61:74" x14ac:dyDescent="0.45">
      <c r="BI1318" s="188"/>
      <c r="BN1318" s="65"/>
      <c r="BO1318" s="65"/>
      <c r="BP1318" s="65"/>
      <c r="BQ1318" s="188"/>
      <c r="BR1318" s="188"/>
      <c r="BS1318" s="188"/>
      <c r="BT1318" s="188"/>
      <c r="BV1318" s="188"/>
    </row>
    <row r="1319" spans="61:74" x14ac:dyDescent="0.45">
      <c r="BI1319" s="188"/>
      <c r="BN1319" s="65"/>
      <c r="BO1319" s="65"/>
      <c r="BP1319" s="65"/>
      <c r="BQ1319" s="188"/>
      <c r="BR1319" s="188"/>
      <c r="BS1319" s="188"/>
      <c r="BT1319" s="188"/>
      <c r="BV1319" s="188"/>
    </row>
    <row r="1320" spans="61:74" x14ac:dyDescent="0.45">
      <c r="BI1320" s="188"/>
      <c r="BN1320" s="65"/>
      <c r="BO1320" s="65"/>
      <c r="BP1320" s="65"/>
      <c r="BQ1320" s="188"/>
      <c r="BR1320" s="188"/>
      <c r="BS1320" s="188"/>
      <c r="BT1320" s="188"/>
      <c r="BV1320" s="188"/>
    </row>
    <row r="1321" spans="61:74" x14ac:dyDescent="0.45">
      <c r="BI1321" s="188"/>
      <c r="BN1321" s="65"/>
      <c r="BO1321" s="65"/>
      <c r="BP1321" s="65"/>
      <c r="BQ1321" s="188"/>
      <c r="BR1321" s="188"/>
      <c r="BS1321" s="188"/>
      <c r="BT1321" s="188"/>
      <c r="BV1321" s="188"/>
    </row>
    <row r="1322" spans="61:74" x14ac:dyDescent="0.45">
      <c r="BI1322" s="188"/>
      <c r="BN1322" s="65"/>
      <c r="BO1322" s="65"/>
      <c r="BP1322" s="65"/>
      <c r="BQ1322" s="188"/>
      <c r="BR1322" s="188"/>
      <c r="BS1322" s="188"/>
      <c r="BT1322" s="188"/>
      <c r="BV1322" s="188"/>
    </row>
    <row r="1323" spans="61:74" x14ac:dyDescent="0.45">
      <c r="BI1323" s="188"/>
      <c r="BN1323" s="65"/>
      <c r="BO1323" s="65"/>
      <c r="BP1323" s="65"/>
      <c r="BQ1323" s="188"/>
      <c r="BR1323" s="188"/>
      <c r="BS1323" s="188"/>
      <c r="BT1323" s="188"/>
      <c r="BV1323" s="188"/>
    </row>
    <row r="1324" spans="61:74" x14ac:dyDescent="0.45">
      <c r="BI1324" s="188"/>
      <c r="BN1324" s="65"/>
      <c r="BO1324" s="65"/>
      <c r="BP1324" s="65"/>
      <c r="BQ1324" s="188"/>
      <c r="BR1324" s="188"/>
      <c r="BS1324" s="188"/>
      <c r="BT1324" s="188"/>
      <c r="BV1324" s="188"/>
    </row>
    <row r="1325" spans="61:74" x14ac:dyDescent="0.45">
      <c r="BI1325" s="188"/>
      <c r="BN1325" s="65"/>
      <c r="BO1325" s="65"/>
      <c r="BP1325" s="65"/>
      <c r="BQ1325" s="188"/>
      <c r="BR1325" s="188"/>
      <c r="BS1325" s="188"/>
      <c r="BT1325" s="188"/>
      <c r="BV1325" s="188"/>
    </row>
    <row r="1326" spans="61:74" x14ac:dyDescent="0.45">
      <c r="BI1326" s="188"/>
      <c r="BN1326" s="65"/>
      <c r="BO1326" s="65"/>
      <c r="BP1326" s="65"/>
      <c r="BQ1326" s="188"/>
      <c r="BR1326" s="188"/>
      <c r="BS1326" s="188"/>
      <c r="BT1326" s="188"/>
      <c r="BV1326" s="188"/>
    </row>
    <row r="1327" spans="61:74" x14ac:dyDescent="0.45">
      <c r="BI1327" s="188"/>
      <c r="BN1327" s="65"/>
      <c r="BO1327" s="65"/>
      <c r="BP1327" s="65"/>
      <c r="BQ1327" s="188"/>
      <c r="BR1327" s="188"/>
      <c r="BS1327" s="188"/>
      <c r="BT1327" s="188"/>
      <c r="BV1327" s="188"/>
    </row>
    <row r="1328" spans="61:74" x14ac:dyDescent="0.45">
      <c r="BI1328" s="188"/>
      <c r="BN1328" s="65"/>
      <c r="BO1328" s="65"/>
      <c r="BP1328" s="65"/>
      <c r="BQ1328" s="188"/>
      <c r="BR1328" s="188"/>
      <c r="BS1328" s="188"/>
      <c r="BT1328" s="188"/>
      <c r="BV1328" s="188"/>
    </row>
    <row r="1329" spans="61:74" x14ac:dyDescent="0.45">
      <c r="BI1329" s="188"/>
      <c r="BN1329" s="65"/>
      <c r="BO1329" s="65"/>
      <c r="BP1329" s="65"/>
      <c r="BQ1329" s="188"/>
      <c r="BR1329" s="188"/>
      <c r="BS1329" s="188"/>
      <c r="BT1329" s="188"/>
      <c r="BV1329" s="188"/>
    </row>
    <row r="1330" spans="61:74" x14ac:dyDescent="0.45">
      <c r="BI1330" s="188"/>
      <c r="BN1330" s="65"/>
      <c r="BO1330" s="65"/>
      <c r="BP1330" s="65"/>
      <c r="BQ1330" s="188"/>
      <c r="BR1330" s="188"/>
      <c r="BS1330" s="188"/>
      <c r="BT1330" s="188"/>
      <c r="BV1330" s="188"/>
    </row>
    <row r="1331" spans="61:74" x14ac:dyDescent="0.45">
      <c r="BI1331" s="188"/>
      <c r="BN1331" s="65"/>
      <c r="BO1331" s="65"/>
      <c r="BP1331" s="65"/>
      <c r="BQ1331" s="188"/>
      <c r="BR1331" s="188"/>
      <c r="BS1331" s="188"/>
      <c r="BT1331" s="188"/>
      <c r="BV1331" s="188"/>
    </row>
    <row r="1332" spans="61:74" x14ac:dyDescent="0.45">
      <c r="BI1332" s="188"/>
      <c r="BN1332" s="65"/>
      <c r="BO1332" s="65"/>
      <c r="BP1332" s="65"/>
      <c r="BQ1332" s="188"/>
      <c r="BR1332" s="188"/>
      <c r="BS1332" s="188"/>
      <c r="BT1332" s="188"/>
      <c r="BV1332" s="188"/>
    </row>
    <row r="1333" spans="61:74" x14ac:dyDescent="0.45">
      <c r="BI1333" s="188"/>
      <c r="BN1333" s="65"/>
      <c r="BO1333" s="65"/>
      <c r="BP1333" s="65"/>
      <c r="BQ1333" s="188"/>
      <c r="BR1333" s="188"/>
      <c r="BS1333" s="188"/>
      <c r="BT1333" s="188"/>
      <c r="BV1333" s="188"/>
    </row>
    <row r="1334" spans="61:74" x14ac:dyDescent="0.45">
      <c r="BI1334" s="188"/>
      <c r="BN1334" s="65"/>
      <c r="BO1334" s="65"/>
      <c r="BP1334" s="65"/>
      <c r="BQ1334" s="188"/>
      <c r="BR1334" s="188"/>
      <c r="BS1334" s="188"/>
      <c r="BT1334" s="188"/>
      <c r="BV1334" s="188"/>
    </row>
    <row r="1335" spans="61:74" x14ac:dyDescent="0.45">
      <c r="BI1335" s="188"/>
      <c r="BN1335" s="65"/>
      <c r="BO1335" s="65"/>
      <c r="BP1335" s="65"/>
      <c r="BQ1335" s="188"/>
      <c r="BR1335" s="188"/>
      <c r="BS1335" s="188"/>
      <c r="BT1335" s="188"/>
      <c r="BV1335" s="188"/>
    </row>
    <row r="1336" spans="61:74" x14ac:dyDescent="0.45">
      <c r="BI1336" s="188"/>
      <c r="BN1336" s="65"/>
      <c r="BO1336" s="65"/>
      <c r="BP1336" s="65"/>
      <c r="BQ1336" s="188"/>
      <c r="BR1336" s="188"/>
      <c r="BS1336" s="188"/>
      <c r="BT1336" s="188"/>
      <c r="BV1336" s="188"/>
    </row>
    <row r="1337" spans="61:74" x14ac:dyDescent="0.45">
      <c r="BI1337" s="188"/>
      <c r="BN1337" s="65"/>
      <c r="BO1337" s="65"/>
      <c r="BP1337" s="65"/>
      <c r="BQ1337" s="188"/>
      <c r="BR1337" s="188"/>
      <c r="BS1337" s="188"/>
      <c r="BT1337" s="188"/>
      <c r="BV1337" s="188"/>
    </row>
    <row r="1338" spans="61:74" x14ac:dyDescent="0.45">
      <c r="BI1338" s="188"/>
      <c r="BN1338" s="65"/>
      <c r="BO1338" s="65"/>
      <c r="BP1338" s="65"/>
      <c r="BQ1338" s="188"/>
      <c r="BR1338" s="188"/>
      <c r="BS1338" s="188"/>
      <c r="BT1338" s="188"/>
      <c r="BV1338" s="188"/>
    </row>
    <row r="1339" spans="61:74" x14ac:dyDescent="0.45">
      <c r="BI1339" s="188"/>
      <c r="BN1339" s="65"/>
      <c r="BO1339" s="65"/>
      <c r="BP1339" s="65"/>
      <c r="BQ1339" s="188"/>
      <c r="BR1339" s="188"/>
      <c r="BS1339" s="188"/>
      <c r="BT1339" s="188"/>
      <c r="BV1339" s="188"/>
    </row>
    <row r="1340" spans="61:74" x14ac:dyDescent="0.45">
      <c r="BI1340" s="188"/>
      <c r="BN1340" s="65"/>
      <c r="BO1340" s="65"/>
      <c r="BP1340" s="65"/>
      <c r="BQ1340" s="188"/>
      <c r="BR1340" s="188"/>
      <c r="BS1340" s="188"/>
      <c r="BT1340" s="188"/>
      <c r="BV1340" s="188"/>
    </row>
    <row r="1341" spans="61:74" x14ac:dyDescent="0.45">
      <c r="BI1341" s="188"/>
      <c r="BN1341" s="65"/>
      <c r="BO1341" s="65"/>
      <c r="BP1341" s="65"/>
      <c r="BQ1341" s="188"/>
      <c r="BR1341" s="188"/>
      <c r="BS1341" s="188"/>
      <c r="BT1341" s="188"/>
      <c r="BV1341" s="188"/>
    </row>
    <row r="1342" spans="61:74" x14ac:dyDescent="0.45">
      <c r="BI1342" s="188"/>
      <c r="BN1342" s="65"/>
      <c r="BO1342" s="65"/>
      <c r="BP1342" s="65"/>
      <c r="BQ1342" s="188"/>
      <c r="BR1342" s="188"/>
      <c r="BS1342" s="188"/>
      <c r="BT1342" s="188"/>
      <c r="BV1342" s="188"/>
    </row>
    <row r="1343" spans="61:74" x14ac:dyDescent="0.45">
      <c r="BI1343" s="188"/>
      <c r="BN1343" s="65"/>
      <c r="BO1343" s="65"/>
      <c r="BP1343" s="65"/>
      <c r="BQ1343" s="188"/>
      <c r="BR1343" s="188"/>
      <c r="BS1343" s="188"/>
      <c r="BT1343" s="188"/>
      <c r="BV1343" s="188"/>
    </row>
    <row r="1344" spans="61:74" x14ac:dyDescent="0.45">
      <c r="BI1344" s="188"/>
      <c r="BN1344" s="65"/>
      <c r="BO1344" s="65"/>
      <c r="BP1344" s="65"/>
      <c r="BQ1344" s="188"/>
      <c r="BR1344" s="188"/>
      <c r="BS1344" s="188"/>
      <c r="BT1344" s="188"/>
      <c r="BV1344" s="188"/>
    </row>
    <row r="1345" spans="61:74" x14ac:dyDescent="0.45">
      <c r="BI1345" s="188"/>
      <c r="BN1345" s="65"/>
      <c r="BO1345" s="65"/>
      <c r="BP1345" s="65"/>
      <c r="BQ1345" s="188"/>
      <c r="BR1345" s="188"/>
      <c r="BS1345" s="188"/>
      <c r="BT1345" s="188"/>
      <c r="BV1345" s="188"/>
    </row>
    <row r="1346" spans="61:74" x14ac:dyDescent="0.45">
      <c r="BI1346" s="188"/>
      <c r="BN1346" s="65"/>
      <c r="BO1346" s="65"/>
      <c r="BP1346" s="65"/>
      <c r="BQ1346" s="188"/>
      <c r="BR1346" s="188"/>
      <c r="BS1346" s="188"/>
      <c r="BT1346" s="188"/>
      <c r="BV1346" s="188"/>
    </row>
    <row r="1347" spans="61:74" x14ac:dyDescent="0.45">
      <c r="BI1347" s="188"/>
      <c r="BN1347" s="65"/>
      <c r="BO1347" s="65"/>
      <c r="BP1347" s="65"/>
      <c r="BQ1347" s="188"/>
      <c r="BR1347" s="188"/>
      <c r="BS1347" s="188"/>
      <c r="BT1347" s="188"/>
      <c r="BV1347" s="188"/>
    </row>
    <row r="1348" spans="61:74" x14ac:dyDescent="0.45">
      <c r="BI1348" s="188"/>
      <c r="BN1348" s="65"/>
      <c r="BO1348" s="65"/>
      <c r="BP1348" s="65"/>
      <c r="BQ1348" s="188"/>
      <c r="BR1348" s="188"/>
      <c r="BS1348" s="188"/>
      <c r="BT1348" s="188"/>
      <c r="BV1348" s="188"/>
    </row>
    <row r="1349" spans="61:74" x14ac:dyDescent="0.45">
      <c r="BI1349" s="188"/>
      <c r="BN1349" s="65"/>
      <c r="BO1349" s="65"/>
      <c r="BP1349" s="65"/>
      <c r="BQ1349" s="188"/>
      <c r="BR1349" s="188"/>
      <c r="BS1349" s="188"/>
      <c r="BT1349" s="188"/>
      <c r="BV1349" s="188"/>
    </row>
    <row r="1350" spans="61:74" x14ac:dyDescent="0.45">
      <c r="BI1350" s="188"/>
      <c r="BN1350" s="65"/>
      <c r="BO1350" s="65"/>
      <c r="BP1350" s="65"/>
      <c r="BQ1350" s="188"/>
      <c r="BR1350" s="188"/>
      <c r="BS1350" s="188"/>
      <c r="BT1350" s="188"/>
      <c r="BV1350" s="188"/>
    </row>
    <row r="1351" spans="61:74" x14ac:dyDescent="0.45">
      <c r="BI1351" s="188"/>
      <c r="BN1351" s="65"/>
      <c r="BO1351" s="65"/>
      <c r="BP1351" s="65"/>
      <c r="BQ1351" s="188"/>
      <c r="BR1351" s="188"/>
      <c r="BS1351" s="188"/>
      <c r="BT1351" s="188"/>
      <c r="BV1351" s="188"/>
    </row>
    <row r="1352" spans="61:74" x14ac:dyDescent="0.45">
      <c r="BI1352" s="188"/>
      <c r="BN1352" s="65"/>
      <c r="BO1352" s="65"/>
      <c r="BP1352" s="65"/>
      <c r="BQ1352" s="188"/>
      <c r="BR1352" s="188"/>
      <c r="BS1352" s="188"/>
      <c r="BT1352" s="188"/>
      <c r="BV1352" s="188"/>
    </row>
    <row r="1353" spans="61:74" x14ac:dyDescent="0.45">
      <c r="BI1353" s="188"/>
      <c r="BN1353" s="65"/>
      <c r="BO1353" s="65"/>
      <c r="BP1353" s="65"/>
      <c r="BQ1353" s="188"/>
      <c r="BR1353" s="188"/>
      <c r="BS1353" s="188"/>
      <c r="BT1353" s="188"/>
      <c r="BV1353" s="188"/>
    </row>
    <row r="1354" spans="61:74" x14ac:dyDescent="0.45">
      <c r="BI1354" s="188"/>
      <c r="BN1354" s="65"/>
      <c r="BO1354" s="65"/>
      <c r="BP1354" s="65"/>
      <c r="BQ1354" s="188"/>
      <c r="BR1354" s="188"/>
      <c r="BS1354" s="188"/>
      <c r="BT1354" s="188"/>
      <c r="BV1354" s="188"/>
    </row>
    <row r="1355" spans="61:74" x14ac:dyDescent="0.45">
      <c r="BI1355" s="188"/>
      <c r="BN1355" s="65"/>
      <c r="BO1355" s="65"/>
      <c r="BP1355" s="65"/>
      <c r="BQ1355" s="188"/>
      <c r="BR1355" s="188"/>
      <c r="BS1355" s="188"/>
      <c r="BT1355" s="188"/>
      <c r="BV1355" s="188"/>
    </row>
    <row r="1356" spans="61:74" x14ac:dyDescent="0.45">
      <c r="BI1356" s="188"/>
      <c r="BN1356" s="65"/>
      <c r="BO1356" s="65"/>
      <c r="BP1356" s="65"/>
      <c r="BQ1356" s="188"/>
      <c r="BR1356" s="188"/>
      <c r="BS1356" s="188"/>
      <c r="BT1356" s="188"/>
      <c r="BV1356" s="188"/>
    </row>
    <row r="1357" spans="61:74" x14ac:dyDescent="0.45">
      <c r="BI1357" s="188"/>
      <c r="BN1357" s="65"/>
      <c r="BO1357" s="65"/>
      <c r="BP1357" s="65"/>
      <c r="BQ1357" s="188"/>
      <c r="BR1357" s="188"/>
      <c r="BS1357" s="188"/>
      <c r="BT1357" s="188"/>
      <c r="BV1357" s="188"/>
    </row>
    <row r="1358" spans="61:74" x14ac:dyDescent="0.45">
      <c r="BI1358" s="188"/>
      <c r="BN1358" s="65"/>
      <c r="BO1358" s="65"/>
      <c r="BP1358" s="65"/>
      <c r="BQ1358" s="188"/>
      <c r="BR1358" s="188"/>
      <c r="BS1358" s="188"/>
      <c r="BT1358" s="188"/>
      <c r="BV1358" s="188"/>
    </row>
    <row r="1359" spans="61:74" x14ac:dyDescent="0.45">
      <c r="BI1359" s="188"/>
      <c r="BN1359" s="65"/>
      <c r="BO1359" s="65"/>
      <c r="BP1359" s="65"/>
      <c r="BQ1359" s="188"/>
      <c r="BR1359" s="188"/>
      <c r="BS1359" s="188"/>
      <c r="BT1359" s="188"/>
      <c r="BV1359" s="188"/>
    </row>
    <row r="1360" spans="61:74" x14ac:dyDescent="0.45">
      <c r="BI1360" s="188"/>
      <c r="BN1360" s="65"/>
      <c r="BO1360" s="65"/>
      <c r="BP1360" s="65"/>
      <c r="BQ1360" s="188"/>
      <c r="BR1360" s="188"/>
      <c r="BS1360" s="188"/>
      <c r="BT1360" s="188"/>
      <c r="BV1360" s="188"/>
    </row>
    <row r="1361" spans="61:74" x14ac:dyDescent="0.45">
      <c r="BI1361" s="188"/>
      <c r="BN1361" s="65"/>
      <c r="BO1361" s="65"/>
      <c r="BP1361" s="65"/>
      <c r="BQ1361" s="188"/>
      <c r="BR1361" s="188"/>
      <c r="BS1361" s="188"/>
      <c r="BT1361" s="188"/>
      <c r="BV1361" s="188"/>
    </row>
    <row r="1362" spans="61:74" x14ac:dyDescent="0.45">
      <c r="BI1362" s="188"/>
      <c r="BN1362" s="65"/>
      <c r="BO1362" s="65"/>
      <c r="BP1362" s="65"/>
      <c r="BQ1362" s="188"/>
      <c r="BR1362" s="188"/>
      <c r="BS1362" s="188"/>
      <c r="BT1362" s="188"/>
      <c r="BV1362" s="188"/>
    </row>
    <row r="1363" spans="61:74" x14ac:dyDescent="0.45">
      <c r="BI1363" s="188"/>
      <c r="BN1363" s="65"/>
      <c r="BO1363" s="65"/>
      <c r="BP1363" s="65"/>
      <c r="BQ1363" s="188"/>
      <c r="BR1363" s="188"/>
      <c r="BS1363" s="188"/>
      <c r="BT1363" s="188"/>
      <c r="BV1363" s="188"/>
    </row>
    <row r="1364" spans="61:74" x14ac:dyDescent="0.45">
      <c r="BI1364" s="188"/>
      <c r="BN1364" s="65"/>
      <c r="BO1364" s="65"/>
      <c r="BP1364" s="65"/>
      <c r="BQ1364" s="188"/>
      <c r="BR1364" s="188"/>
      <c r="BS1364" s="188"/>
      <c r="BT1364" s="188"/>
      <c r="BV1364" s="188"/>
    </row>
    <row r="1365" spans="61:74" x14ac:dyDescent="0.45">
      <c r="BI1365" s="188"/>
      <c r="BN1365" s="65"/>
      <c r="BO1365" s="65"/>
      <c r="BP1365" s="65"/>
      <c r="BQ1365" s="188"/>
      <c r="BR1365" s="188"/>
      <c r="BS1365" s="188"/>
      <c r="BT1365" s="188"/>
      <c r="BV1365" s="188"/>
    </row>
    <row r="1366" spans="61:74" x14ac:dyDescent="0.45">
      <c r="BI1366" s="188"/>
      <c r="BN1366" s="65"/>
      <c r="BO1366" s="65"/>
      <c r="BP1366" s="65"/>
      <c r="BQ1366" s="188"/>
      <c r="BR1366" s="188"/>
      <c r="BS1366" s="188"/>
      <c r="BT1366" s="188"/>
      <c r="BV1366" s="188"/>
    </row>
    <row r="1367" spans="61:74" x14ac:dyDescent="0.45">
      <c r="BI1367" s="188"/>
      <c r="BN1367" s="65"/>
      <c r="BO1367" s="65"/>
      <c r="BP1367" s="65"/>
      <c r="BQ1367" s="188"/>
      <c r="BR1367" s="188"/>
      <c r="BS1367" s="188"/>
      <c r="BT1367" s="188"/>
      <c r="BV1367" s="188"/>
    </row>
    <row r="1368" spans="61:74" x14ac:dyDescent="0.45">
      <c r="BI1368" s="188"/>
      <c r="BN1368" s="65"/>
      <c r="BO1368" s="65"/>
      <c r="BP1368" s="65"/>
      <c r="BQ1368" s="188"/>
      <c r="BR1368" s="188"/>
      <c r="BS1368" s="188"/>
      <c r="BT1368" s="188"/>
      <c r="BV1368" s="188"/>
    </row>
    <row r="1369" spans="61:74" x14ac:dyDescent="0.45">
      <c r="BI1369" s="188"/>
      <c r="BN1369" s="65"/>
      <c r="BO1369" s="65"/>
      <c r="BP1369" s="65"/>
      <c r="BQ1369" s="188"/>
      <c r="BR1369" s="188"/>
      <c r="BS1369" s="188"/>
      <c r="BT1369" s="188"/>
      <c r="BV1369" s="188"/>
    </row>
    <row r="1370" spans="61:74" x14ac:dyDescent="0.45">
      <c r="BI1370" s="188"/>
      <c r="BN1370" s="65"/>
      <c r="BO1370" s="65"/>
      <c r="BP1370" s="65"/>
      <c r="BQ1370" s="188"/>
      <c r="BR1370" s="188"/>
      <c r="BS1370" s="188"/>
      <c r="BT1370" s="188"/>
      <c r="BV1370" s="188"/>
    </row>
    <row r="1371" spans="61:74" x14ac:dyDescent="0.45">
      <c r="BI1371" s="188"/>
      <c r="BN1371" s="65"/>
      <c r="BO1371" s="65"/>
      <c r="BP1371" s="65"/>
      <c r="BQ1371" s="188"/>
      <c r="BR1371" s="188"/>
      <c r="BS1371" s="188"/>
      <c r="BT1371" s="188"/>
      <c r="BV1371" s="188"/>
    </row>
    <row r="1372" spans="61:74" x14ac:dyDescent="0.45">
      <c r="BI1372" s="188"/>
      <c r="BN1372" s="65"/>
      <c r="BO1372" s="65"/>
      <c r="BP1372" s="65"/>
      <c r="BQ1372" s="188"/>
      <c r="BR1372" s="188"/>
      <c r="BS1372" s="188"/>
      <c r="BT1372" s="188"/>
      <c r="BV1372" s="188"/>
    </row>
    <row r="1373" spans="61:74" x14ac:dyDescent="0.45">
      <c r="BI1373" s="188"/>
      <c r="BN1373" s="65"/>
      <c r="BO1373" s="65"/>
      <c r="BP1373" s="65"/>
      <c r="BQ1373" s="188"/>
      <c r="BR1373" s="188"/>
      <c r="BS1373" s="188"/>
      <c r="BT1373" s="188"/>
      <c r="BV1373" s="188"/>
    </row>
    <row r="1374" spans="61:74" x14ac:dyDescent="0.45">
      <c r="BI1374" s="188"/>
      <c r="BN1374" s="65"/>
      <c r="BO1374" s="65"/>
      <c r="BP1374" s="65"/>
      <c r="BQ1374" s="188"/>
      <c r="BR1374" s="188"/>
      <c r="BS1374" s="188"/>
      <c r="BT1374" s="188"/>
      <c r="BV1374" s="188"/>
    </row>
    <row r="1375" spans="61:74" x14ac:dyDescent="0.45">
      <c r="BI1375" s="188"/>
      <c r="BN1375" s="65"/>
      <c r="BO1375" s="65"/>
      <c r="BP1375" s="65"/>
      <c r="BQ1375" s="188"/>
      <c r="BR1375" s="188"/>
      <c r="BS1375" s="188"/>
      <c r="BT1375" s="188"/>
      <c r="BV1375" s="188"/>
    </row>
    <row r="1376" spans="61:74" x14ac:dyDescent="0.45">
      <c r="BI1376" s="188"/>
      <c r="BN1376" s="65"/>
      <c r="BO1376" s="65"/>
      <c r="BP1376" s="65"/>
      <c r="BQ1376" s="188"/>
      <c r="BR1376" s="188"/>
      <c r="BS1376" s="188"/>
      <c r="BT1376" s="188"/>
      <c r="BV1376" s="188"/>
    </row>
    <row r="1377" spans="61:74" x14ac:dyDescent="0.45">
      <c r="BI1377" s="188"/>
      <c r="BN1377" s="65"/>
      <c r="BO1377" s="65"/>
      <c r="BP1377" s="65"/>
      <c r="BQ1377" s="188"/>
      <c r="BR1377" s="188"/>
      <c r="BS1377" s="188"/>
      <c r="BT1377" s="188"/>
      <c r="BV1377" s="188"/>
    </row>
    <row r="1378" spans="61:74" x14ac:dyDescent="0.45">
      <c r="BI1378" s="188"/>
      <c r="BN1378" s="65"/>
      <c r="BO1378" s="65"/>
      <c r="BP1378" s="65"/>
      <c r="BQ1378" s="188"/>
      <c r="BR1378" s="188"/>
      <c r="BS1378" s="188"/>
      <c r="BT1378" s="188"/>
      <c r="BV1378" s="188"/>
    </row>
    <row r="1379" spans="61:74" x14ac:dyDescent="0.45">
      <c r="BI1379" s="188"/>
      <c r="BN1379" s="65"/>
      <c r="BO1379" s="65"/>
      <c r="BP1379" s="65"/>
      <c r="BQ1379" s="188"/>
      <c r="BR1379" s="188"/>
      <c r="BS1379" s="188"/>
      <c r="BT1379" s="188"/>
      <c r="BV1379" s="188"/>
    </row>
    <row r="1380" spans="61:74" x14ac:dyDescent="0.45">
      <c r="BI1380" s="188"/>
      <c r="BN1380" s="65"/>
      <c r="BO1380" s="65"/>
      <c r="BP1380" s="65"/>
      <c r="BQ1380" s="188"/>
      <c r="BR1380" s="188"/>
      <c r="BS1380" s="188"/>
      <c r="BT1380" s="188"/>
      <c r="BV1380" s="188"/>
    </row>
    <row r="1381" spans="61:74" x14ac:dyDescent="0.45">
      <c r="BI1381" s="188"/>
      <c r="BN1381" s="65"/>
      <c r="BO1381" s="65"/>
      <c r="BP1381" s="65"/>
      <c r="BQ1381" s="188"/>
      <c r="BR1381" s="188"/>
      <c r="BS1381" s="188"/>
      <c r="BT1381" s="188"/>
      <c r="BV1381" s="188"/>
    </row>
    <row r="1382" spans="61:74" x14ac:dyDescent="0.45">
      <c r="BI1382" s="188"/>
      <c r="BN1382" s="65"/>
      <c r="BO1382" s="65"/>
      <c r="BP1382" s="65"/>
      <c r="BQ1382" s="188"/>
      <c r="BR1382" s="188"/>
      <c r="BS1382" s="188"/>
      <c r="BT1382" s="188"/>
      <c r="BV1382" s="188"/>
    </row>
    <row r="1383" spans="61:74" x14ac:dyDescent="0.45">
      <c r="BI1383" s="188"/>
      <c r="BN1383" s="65"/>
      <c r="BO1383" s="65"/>
      <c r="BP1383" s="65"/>
      <c r="BQ1383" s="188"/>
      <c r="BR1383" s="188"/>
      <c r="BS1383" s="188"/>
      <c r="BT1383" s="188"/>
      <c r="BV1383" s="188"/>
    </row>
    <row r="1384" spans="61:74" x14ac:dyDescent="0.45">
      <c r="BI1384" s="188"/>
      <c r="BN1384" s="65"/>
      <c r="BO1384" s="65"/>
      <c r="BP1384" s="65"/>
      <c r="BQ1384" s="188"/>
      <c r="BR1384" s="188"/>
      <c r="BS1384" s="188"/>
      <c r="BT1384" s="188"/>
      <c r="BV1384" s="188"/>
    </row>
    <row r="1385" spans="61:74" x14ac:dyDescent="0.45">
      <c r="BI1385" s="188"/>
      <c r="BN1385" s="65"/>
      <c r="BO1385" s="65"/>
      <c r="BP1385" s="65"/>
      <c r="BQ1385" s="188"/>
      <c r="BR1385" s="188"/>
      <c r="BS1385" s="188"/>
      <c r="BT1385" s="188"/>
      <c r="BV1385" s="188"/>
    </row>
    <row r="1386" spans="61:74" x14ac:dyDescent="0.45">
      <c r="BI1386" s="188"/>
      <c r="BN1386" s="65"/>
      <c r="BO1386" s="65"/>
      <c r="BP1386" s="65"/>
      <c r="BQ1386" s="188"/>
      <c r="BR1386" s="188"/>
      <c r="BS1386" s="188"/>
      <c r="BT1386" s="188"/>
      <c r="BV1386" s="188"/>
    </row>
    <row r="1387" spans="61:74" x14ac:dyDescent="0.45">
      <c r="BI1387" s="188"/>
      <c r="BN1387" s="65"/>
      <c r="BO1387" s="65"/>
      <c r="BP1387" s="65"/>
      <c r="BQ1387" s="188"/>
      <c r="BR1387" s="188"/>
      <c r="BS1387" s="188"/>
      <c r="BT1387" s="188"/>
      <c r="BV1387" s="188"/>
    </row>
    <row r="1388" spans="61:74" x14ac:dyDescent="0.45">
      <c r="BI1388" s="188"/>
      <c r="BN1388" s="65"/>
      <c r="BO1388" s="65"/>
      <c r="BP1388" s="65"/>
      <c r="BQ1388" s="188"/>
      <c r="BR1388" s="188"/>
      <c r="BS1388" s="188"/>
      <c r="BT1388" s="188"/>
      <c r="BV1388" s="188"/>
    </row>
    <row r="1389" spans="61:74" x14ac:dyDescent="0.45">
      <c r="BI1389" s="188"/>
      <c r="BN1389" s="65"/>
      <c r="BO1389" s="65"/>
      <c r="BP1389" s="65"/>
      <c r="BQ1389" s="188"/>
      <c r="BR1389" s="188"/>
      <c r="BS1389" s="188"/>
      <c r="BT1389" s="188"/>
      <c r="BV1389" s="188"/>
    </row>
    <row r="1390" spans="61:74" x14ac:dyDescent="0.45">
      <c r="BI1390" s="188"/>
      <c r="BN1390" s="65"/>
      <c r="BO1390" s="65"/>
      <c r="BP1390" s="65"/>
      <c r="BQ1390" s="188"/>
      <c r="BR1390" s="188"/>
      <c r="BS1390" s="188"/>
      <c r="BT1390" s="188"/>
      <c r="BV1390" s="188"/>
    </row>
    <row r="1391" spans="61:74" x14ac:dyDescent="0.45">
      <c r="BI1391" s="188"/>
      <c r="BN1391" s="65"/>
      <c r="BO1391" s="65"/>
      <c r="BP1391" s="65"/>
      <c r="BQ1391" s="188"/>
      <c r="BR1391" s="188"/>
      <c r="BS1391" s="188"/>
      <c r="BT1391" s="188"/>
      <c r="BV1391" s="188"/>
    </row>
    <row r="1392" spans="61:74" x14ac:dyDescent="0.45">
      <c r="BI1392" s="188"/>
      <c r="BN1392" s="65"/>
      <c r="BO1392" s="65"/>
      <c r="BP1392" s="65"/>
      <c r="BQ1392" s="188"/>
      <c r="BR1392" s="188"/>
      <c r="BS1392" s="188"/>
      <c r="BT1392" s="188"/>
      <c r="BV1392" s="188"/>
    </row>
    <row r="1393" spans="61:74" x14ac:dyDescent="0.45">
      <c r="BI1393" s="188"/>
      <c r="BN1393" s="65"/>
      <c r="BO1393" s="65"/>
      <c r="BP1393" s="65"/>
      <c r="BQ1393" s="188"/>
      <c r="BR1393" s="188"/>
      <c r="BS1393" s="188"/>
      <c r="BT1393" s="188"/>
      <c r="BV1393" s="188"/>
    </row>
    <row r="1394" spans="61:74" x14ac:dyDescent="0.45">
      <c r="BI1394" s="188"/>
      <c r="BN1394" s="65"/>
      <c r="BO1394" s="65"/>
      <c r="BP1394" s="65"/>
      <c r="BQ1394" s="188"/>
      <c r="BR1394" s="188"/>
      <c r="BS1394" s="188"/>
      <c r="BT1394" s="188"/>
      <c r="BV1394" s="188"/>
    </row>
    <row r="1395" spans="61:74" x14ac:dyDescent="0.45">
      <c r="BI1395" s="188"/>
      <c r="BN1395" s="65"/>
      <c r="BO1395" s="65"/>
      <c r="BP1395" s="65"/>
      <c r="BQ1395" s="188"/>
      <c r="BR1395" s="188"/>
      <c r="BS1395" s="188"/>
      <c r="BT1395" s="188"/>
      <c r="BV1395" s="188"/>
    </row>
    <row r="1396" spans="61:74" x14ac:dyDescent="0.45">
      <c r="BI1396" s="188"/>
      <c r="BN1396" s="65"/>
      <c r="BO1396" s="65"/>
      <c r="BP1396" s="65"/>
      <c r="BQ1396" s="188"/>
      <c r="BR1396" s="188"/>
      <c r="BS1396" s="188"/>
      <c r="BT1396" s="188"/>
      <c r="BV1396" s="188"/>
    </row>
    <row r="1397" spans="61:74" x14ac:dyDescent="0.45">
      <c r="BI1397" s="188"/>
      <c r="BN1397" s="65"/>
      <c r="BO1397" s="65"/>
      <c r="BP1397" s="65"/>
      <c r="BQ1397" s="188"/>
      <c r="BR1397" s="188"/>
      <c r="BS1397" s="188"/>
      <c r="BT1397" s="188"/>
      <c r="BV1397" s="188"/>
    </row>
    <row r="1398" spans="61:74" x14ac:dyDescent="0.45">
      <c r="BI1398" s="188"/>
      <c r="BN1398" s="65"/>
      <c r="BO1398" s="65"/>
      <c r="BP1398" s="65"/>
      <c r="BQ1398" s="188"/>
      <c r="BR1398" s="188"/>
      <c r="BS1398" s="188"/>
      <c r="BT1398" s="188"/>
      <c r="BV1398" s="188"/>
    </row>
    <row r="1399" spans="61:74" x14ac:dyDescent="0.45">
      <c r="BI1399" s="188"/>
      <c r="BN1399" s="65"/>
      <c r="BO1399" s="65"/>
      <c r="BP1399" s="65"/>
      <c r="BQ1399" s="188"/>
      <c r="BR1399" s="188"/>
      <c r="BS1399" s="188"/>
      <c r="BT1399" s="188"/>
      <c r="BV1399" s="188"/>
    </row>
    <row r="1400" spans="61:74" x14ac:dyDescent="0.45">
      <c r="BI1400" s="188"/>
      <c r="BN1400" s="65"/>
      <c r="BO1400" s="65"/>
      <c r="BP1400" s="65"/>
      <c r="BQ1400" s="188"/>
      <c r="BR1400" s="188"/>
      <c r="BS1400" s="188"/>
      <c r="BT1400" s="188"/>
      <c r="BV1400" s="188"/>
    </row>
    <row r="1401" spans="61:74" x14ac:dyDescent="0.45">
      <c r="BI1401" s="188"/>
      <c r="BN1401" s="65"/>
      <c r="BO1401" s="65"/>
      <c r="BP1401" s="65"/>
      <c r="BQ1401" s="188"/>
      <c r="BR1401" s="188"/>
      <c r="BS1401" s="188"/>
      <c r="BT1401" s="188"/>
      <c r="BV1401" s="188"/>
    </row>
    <row r="1402" spans="61:74" x14ac:dyDescent="0.45">
      <c r="BI1402" s="188"/>
      <c r="BN1402" s="65"/>
      <c r="BO1402" s="65"/>
      <c r="BP1402" s="65"/>
      <c r="BQ1402" s="188"/>
      <c r="BR1402" s="188"/>
      <c r="BS1402" s="188"/>
      <c r="BT1402" s="188"/>
      <c r="BV1402" s="188"/>
    </row>
    <row r="1403" spans="61:74" x14ac:dyDescent="0.45">
      <c r="BI1403" s="188"/>
      <c r="BN1403" s="65"/>
      <c r="BO1403" s="65"/>
      <c r="BP1403" s="65"/>
      <c r="BQ1403" s="188"/>
      <c r="BR1403" s="188"/>
      <c r="BS1403" s="188"/>
      <c r="BT1403" s="188"/>
      <c r="BV1403" s="188"/>
    </row>
    <row r="1404" spans="61:74" x14ac:dyDescent="0.45">
      <c r="BI1404" s="188"/>
      <c r="BN1404" s="65"/>
      <c r="BO1404" s="65"/>
      <c r="BP1404" s="65"/>
      <c r="BQ1404" s="188"/>
      <c r="BR1404" s="188"/>
      <c r="BS1404" s="188"/>
      <c r="BT1404" s="188"/>
      <c r="BV1404" s="188"/>
    </row>
    <row r="1405" spans="61:74" x14ac:dyDescent="0.45">
      <c r="BI1405" s="188"/>
      <c r="BN1405" s="65"/>
      <c r="BO1405" s="65"/>
      <c r="BP1405" s="65"/>
      <c r="BQ1405" s="188"/>
      <c r="BR1405" s="188"/>
      <c r="BS1405" s="188"/>
      <c r="BT1405" s="188"/>
      <c r="BV1405" s="188"/>
    </row>
    <row r="1406" spans="61:74" x14ac:dyDescent="0.45">
      <c r="BI1406" s="188"/>
      <c r="BN1406" s="65"/>
      <c r="BO1406" s="65"/>
      <c r="BP1406" s="65"/>
      <c r="BQ1406" s="188"/>
      <c r="BR1406" s="188"/>
      <c r="BS1406" s="188"/>
      <c r="BT1406" s="188"/>
      <c r="BV1406" s="188"/>
    </row>
    <row r="1407" spans="61:74" x14ac:dyDescent="0.45">
      <c r="BI1407" s="188"/>
      <c r="BN1407" s="65"/>
      <c r="BO1407" s="65"/>
      <c r="BP1407" s="65"/>
      <c r="BQ1407" s="188"/>
      <c r="BR1407" s="188"/>
      <c r="BS1407" s="188"/>
      <c r="BT1407" s="188"/>
      <c r="BV1407" s="188"/>
    </row>
    <row r="1408" spans="61:74" x14ac:dyDescent="0.45">
      <c r="BI1408" s="188"/>
      <c r="BN1408" s="65"/>
      <c r="BO1408" s="65"/>
      <c r="BP1408" s="65"/>
      <c r="BQ1408" s="188"/>
      <c r="BR1408" s="188"/>
      <c r="BS1408" s="188"/>
      <c r="BT1408" s="188"/>
      <c r="BV1408" s="188"/>
    </row>
    <row r="1409" spans="61:74" x14ac:dyDescent="0.45">
      <c r="BI1409" s="188"/>
      <c r="BN1409" s="65"/>
      <c r="BO1409" s="65"/>
      <c r="BP1409" s="65"/>
      <c r="BQ1409" s="188"/>
      <c r="BR1409" s="188"/>
      <c r="BS1409" s="188"/>
      <c r="BT1409" s="188"/>
      <c r="BV1409" s="188"/>
    </row>
    <row r="1410" spans="61:74" x14ac:dyDescent="0.45">
      <c r="BI1410" s="188"/>
      <c r="BN1410" s="65"/>
      <c r="BO1410" s="65"/>
      <c r="BP1410" s="65"/>
      <c r="BQ1410" s="188"/>
      <c r="BR1410" s="188"/>
      <c r="BS1410" s="188"/>
      <c r="BT1410" s="188"/>
      <c r="BV1410" s="188"/>
    </row>
    <row r="1411" spans="61:74" x14ac:dyDescent="0.45">
      <c r="BI1411" s="188"/>
      <c r="BN1411" s="65"/>
      <c r="BO1411" s="65"/>
      <c r="BP1411" s="65"/>
      <c r="BQ1411" s="188"/>
      <c r="BR1411" s="188"/>
      <c r="BS1411" s="188"/>
      <c r="BT1411" s="188"/>
      <c r="BV1411" s="188"/>
    </row>
    <row r="1412" spans="61:74" x14ac:dyDescent="0.45">
      <c r="BI1412" s="188"/>
      <c r="BN1412" s="65"/>
      <c r="BO1412" s="65"/>
      <c r="BP1412" s="65"/>
      <c r="BQ1412" s="188"/>
      <c r="BR1412" s="188"/>
      <c r="BS1412" s="188"/>
      <c r="BT1412" s="188"/>
      <c r="BV1412" s="188"/>
    </row>
    <row r="1413" spans="61:74" x14ac:dyDescent="0.45">
      <c r="BI1413" s="188"/>
      <c r="BN1413" s="65"/>
      <c r="BO1413" s="65"/>
      <c r="BP1413" s="65"/>
      <c r="BQ1413" s="188"/>
      <c r="BR1413" s="188"/>
      <c r="BS1413" s="188"/>
      <c r="BT1413" s="188"/>
      <c r="BV1413" s="188"/>
    </row>
    <row r="1414" spans="61:74" x14ac:dyDescent="0.45">
      <c r="BI1414" s="188"/>
      <c r="BN1414" s="65"/>
      <c r="BO1414" s="65"/>
      <c r="BP1414" s="65"/>
      <c r="BQ1414" s="188"/>
      <c r="BR1414" s="188"/>
      <c r="BS1414" s="188"/>
      <c r="BT1414" s="188"/>
      <c r="BV1414" s="188"/>
    </row>
    <row r="1415" spans="61:74" x14ac:dyDescent="0.45">
      <c r="BI1415" s="188"/>
      <c r="BN1415" s="65"/>
      <c r="BO1415" s="65"/>
      <c r="BP1415" s="65"/>
      <c r="BQ1415" s="188"/>
      <c r="BR1415" s="188"/>
      <c r="BS1415" s="188"/>
      <c r="BT1415" s="188"/>
      <c r="BV1415" s="188"/>
    </row>
    <row r="1416" spans="61:74" x14ac:dyDescent="0.45">
      <c r="BI1416" s="188"/>
      <c r="BN1416" s="65"/>
      <c r="BO1416" s="65"/>
      <c r="BP1416" s="65"/>
      <c r="BQ1416" s="188"/>
      <c r="BR1416" s="188"/>
      <c r="BS1416" s="188"/>
      <c r="BT1416" s="188"/>
      <c r="BV1416" s="188"/>
    </row>
    <row r="1417" spans="61:74" x14ac:dyDescent="0.45">
      <c r="BI1417" s="188"/>
      <c r="BN1417" s="65"/>
      <c r="BO1417" s="65"/>
      <c r="BP1417" s="65"/>
      <c r="BQ1417" s="188"/>
      <c r="BR1417" s="188"/>
      <c r="BS1417" s="188"/>
      <c r="BT1417" s="188"/>
      <c r="BV1417" s="188"/>
    </row>
    <row r="1418" spans="61:74" x14ac:dyDescent="0.45">
      <c r="BI1418" s="188"/>
      <c r="BN1418" s="65"/>
      <c r="BO1418" s="65"/>
      <c r="BP1418" s="65"/>
      <c r="BQ1418" s="188"/>
      <c r="BR1418" s="188"/>
      <c r="BS1418" s="188"/>
      <c r="BT1418" s="188"/>
      <c r="BV1418" s="188"/>
    </row>
    <row r="1419" spans="61:74" x14ac:dyDescent="0.45">
      <c r="BI1419" s="188"/>
      <c r="BN1419" s="65"/>
      <c r="BO1419" s="65"/>
      <c r="BP1419" s="65"/>
      <c r="BQ1419" s="188"/>
      <c r="BR1419" s="188"/>
      <c r="BS1419" s="188"/>
      <c r="BT1419" s="188"/>
      <c r="BV1419" s="188"/>
    </row>
    <row r="1420" spans="61:74" x14ac:dyDescent="0.45">
      <c r="BI1420" s="188"/>
      <c r="BN1420" s="65"/>
      <c r="BO1420" s="65"/>
      <c r="BP1420" s="65"/>
      <c r="BQ1420" s="188"/>
      <c r="BR1420" s="188"/>
      <c r="BS1420" s="188"/>
      <c r="BT1420" s="188"/>
      <c r="BV1420" s="188"/>
    </row>
    <row r="1421" spans="61:74" x14ac:dyDescent="0.45">
      <c r="BI1421" s="188"/>
      <c r="BN1421" s="65"/>
      <c r="BO1421" s="65"/>
      <c r="BP1421" s="65"/>
      <c r="BQ1421" s="188"/>
      <c r="BR1421" s="188"/>
      <c r="BS1421" s="188"/>
      <c r="BT1421" s="188"/>
      <c r="BV1421" s="188"/>
    </row>
    <row r="1422" spans="61:74" x14ac:dyDescent="0.45">
      <c r="BI1422" s="188"/>
      <c r="BN1422" s="65"/>
      <c r="BO1422" s="65"/>
      <c r="BP1422" s="65"/>
      <c r="BQ1422" s="188"/>
      <c r="BR1422" s="188"/>
      <c r="BS1422" s="188"/>
      <c r="BT1422" s="188"/>
      <c r="BV1422" s="188"/>
    </row>
    <row r="1423" spans="61:74" x14ac:dyDescent="0.45">
      <c r="BI1423" s="188"/>
      <c r="BN1423" s="65"/>
      <c r="BO1423" s="65"/>
      <c r="BP1423" s="65"/>
      <c r="BQ1423" s="188"/>
      <c r="BR1423" s="188"/>
      <c r="BS1423" s="188"/>
      <c r="BT1423" s="188"/>
      <c r="BV1423" s="188"/>
    </row>
    <row r="1424" spans="61:74" x14ac:dyDescent="0.45">
      <c r="BI1424" s="188"/>
      <c r="BN1424" s="65"/>
      <c r="BO1424" s="65"/>
      <c r="BP1424" s="65"/>
      <c r="BQ1424" s="188"/>
      <c r="BR1424" s="188"/>
      <c r="BS1424" s="188"/>
      <c r="BT1424" s="188"/>
      <c r="BV1424" s="188"/>
    </row>
    <row r="1425" spans="61:74" x14ac:dyDescent="0.45">
      <c r="BI1425" s="188"/>
      <c r="BN1425" s="65"/>
      <c r="BO1425" s="65"/>
      <c r="BP1425" s="65"/>
      <c r="BQ1425" s="188"/>
      <c r="BR1425" s="188"/>
      <c r="BS1425" s="188"/>
      <c r="BT1425" s="188"/>
      <c r="BV1425" s="188"/>
    </row>
    <row r="1426" spans="61:74" x14ac:dyDescent="0.45">
      <c r="BI1426" s="188"/>
      <c r="BN1426" s="65"/>
      <c r="BO1426" s="65"/>
      <c r="BP1426" s="65"/>
      <c r="BQ1426" s="188"/>
      <c r="BR1426" s="188"/>
      <c r="BS1426" s="188"/>
      <c r="BT1426" s="188"/>
      <c r="BV1426" s="188"/>
    </row>
    <row r="1427" spans="61:74" x14ac:dyDescent="0.45">
      <c r="BI1427" s="188"/>
      <c r="BN1427" s="65"/>
      <c r="BO1427" s="65"/>
      <c r="BP1427" s="65"/>
      <c r="BQ1427" s="188"/>
      <c r="BR1427" s="188"/>
      <c r="BS1427" s="188"/>
      <c r="BT1427" s="188"/>
      <c r="BV1427" s="188"/>
    </row>
    <row r="1428" spans="61:74" x14ac:dyDescent="0.45">
      <c r="BI1428" s="188"/>
      <c r="BN1428" s="65"/>
      <c r="BO1428" s="65"/>
      <c r="BP1428" s="65"/>
      <c r="BQ1428" s="188"/>
      <c r="BR1428" s="188"/>
      <c r="BS1428" s="188"/>
      <c r="BT1428" s="188"/>
      <c r="BV1428" s="188"/>
    </row>
    <row r="1429" spans="61:74" x14ac:dyDescent="0.45">
      <c r="BI1429" s="188"/>
      <c r="BN1429" s="65"/>
      <c r="BO1429" s="65"/>
      <c r="BP1429" s="65"/>
      <c r="BQ1429" s="188"/>
      <c r="BR1429" s="188"/>
      <c r="BS1429" s="188"/>
      <c r="BT1429" s="188"/>
      <c r="BV1429" s="188"/>
    </row>
    <row r="1430" spans="61:74" x14ac:dyDescent="0.45">
      <c r="BI1430" s="188"/>
      <c r="BN1430" s="65"/>
      <c r="BO1430" s="65"/>
      <c r="BP1430" s="65"/>
      <c r="BQ1430" s="188"/>
      <c r="BR1430" s="188"/>
      <c r="BS1430" s="188"/>
      <c r="BT1430" s="188"/>
      <c r="BV1430" s="188"/>
    </row>
    <row r="1431" spans="61:74" x14ac:dyDescent="0.45">
      <c r="BI1431" s="188"/>
      <c r="BN1431" s="65"/>
      <c r="BO1431" s="65"/>
      <c r="BP1431" s="65"/>
      <c r="BQ1431" s="188"/>
      <c r="BR1431" s="188"/>
      <c r="BS1431" s="188"/>
      <c r="BT1431" s="188"/>
      <c r="BV1431" s="188"/>
    </row>
    <row r="1432" spans="61:74" x14ac:dyDescent="0.45">
      <c r="BI1432" s="188"/>
      <c r="BN1432" s="65"/>
      <c r="BO1432" s="65"/>
      <c r="BP1432" s="65"/>
      <c r="BQ1432" s="188"/>
      <c r="BR1432" s="188"/>
      <c r="BS1432" s="188"/>
      <c r="BT1432" s="188"/>
      <c r="BV1432" s="188"/>
    </row>
    <row r="1433" spans="61:74" x14ac:dyDescent="0.45">
      <c r="BI1433" s="188"/>
      <c r="BN1433" s="65"/>
      <c r="BO1433" s="65"/>
      <c r="BP1433" s="65"/>
      <c r="BQ1433" s="188"/>
      <c r="BR1433" s="188"/>
      <c r="BS1433" s="188"/>
      <c r="BT1433" s="188"/>
      <c r="BV1433" s="188"/>
    </row>
    <row r="1434" spans="61:74" x14ac:dyDescent="0.45">
      <c r="BI1434" s="188"/>
      <c r="BN1434" s="65"/>
      <c r="BO1434" s="65"/>
      <c r="BP1434" s="65"/>
      <c r="BQ1434" s="188"/>
      <c r="BR1434" s="188"/>
      <c r="BS1434" s="188"/>
      <c r="BT1434" s="188"/>
      <c r="BV1434" s="188"/>
    </row>
    <row r="1435" spans="61:74" x14ac:dyDescent="0.45">
      <c r="BI1435" s="188"/>
      <c r="BN1435" s="65"/>
      <c r="BO1435" s="65"/>
      <c r="BP1435" s="65"/>
      <c r="BQ1435" s="188"/>
      <c r="BR1435" s="188"/>
      <c r="BS1435" s="188"/>
      <c r="BT1435" s="188"/>
      <c r="BV1435" s="188"/>
    </row>
    <row r="1436" spans="61:74" x14ac:dyDescent="0.45">
      <c r="BI1436" s="188"/>
      <c r="BN1436" s="65"/>
      <c r="BO1436" s="65"/>
      <c r="BP1436" s="65"/>
      <c r="BQ1436" s="188"/>
      <c r="BR1436" s="188"/>
      <c r="BS1436" s="188"/>
      <c r="BT1436" s="188"/>
      <c r="BV1436" s="188"/>
    </row>
    <row r="1437" spans="61:74" x14ac:dyDescent="0.45">
      <c r="BI1437" s="188"/>
      <c r="BN1437" s="65"/>
      <c r="BO1437" s="65"/>
      <c r="BP1437" s="65"/>
      <c r="BQ1437" s="188"/>
      <c r="BR1437" s="188"/>
      <c r="BS1437" s="188"/>
      <c r="BT1437" s="188"/>
      <c r="BV1437" s="188"/>
    </row>
    <row r="1438" spans="61:74" x14ac:dyDescent="0.45">
      <c r="BI1438" s="188"/>
      <c r="BN1438" s="65"/>
      <c r="BO1438" s="65"/>
      <c r="BP1438" s="65"/>
      <c r="BQ1438" s="188"/>
      <c r="BR1438" s="188"/>
      <c r="BS1438" s="188"/>
      <c r="BT1438" s="188"/>
      <c r="BV1438" s="188"/>
    </row>
    <row r="1439" spans="61:74" x14ac:dyDescent="0.45">
      <c r="BI1439" s="188"/>
      <c r="BN1439" s="65"/>
      <c r="BO1439" s="65"/>
      <c r="BP1439" s="65"/>
      <c r="BQ1439" s="188"/>
      <c r="BR1439" s="188"/>
      <c r="BS1439" s="188"/>
      <c r="BT1439" s="188"/>
      <c r="BV1439" s="188"/>
    </row>
    <row r="1440" spans="61:74" x14ac:dyDescent="0.45">
      <c r="BI1440" s="188"/>
      <c r="BN1440" s="65"/>
      <c r="BO1440" s="65"/>
      <c r="BP1440" s="65"/>
      <c r="BQ1440" s="188"/>
      <c r="BR1440" s="188"/>
      <c r="BS1440" s="188"/>
      <c r="BT1440" s="188"/>
      <c r="BV1440" s="188"/>
    </row>
    <row r="1441" spans="61:74" x14ac:dyDescent="0.45">
      <c r="BI1441" s="188"/>
      <c r="BN1441" s="65"/>
      <c r="BO1441" s="65"/>
      <c r="BP1441" s="65"/>
      <c r="BQ1441" s="188"/>
      <c r="BR1441" s="188"/>
      <c r="BS1441" s="188"/>
      <c r="BT1441" s="188"/>
      <c r="BV1441" s="188"/>
    </row>
  </sheetData>
  <mergeCells count="3">
    <mergeCell ref="A24:B24"/>
    <mergeCell ref="A41:B41"/>
    <mergeCell ref="A48:B48"/>
  </mergeCells>
  <dataValidations count="5">
    <dataValidation type="list" allowBlank="1" showInputMessage="1" showErrorMessage="1" sqref="B43">
      <formula1>Kühldecke</formula1>
    </dataValidation>
    <dataValidation type="list" allowBlank="1" showInputMessage="1" showErrorMessage="1" sqref="B39">
      <formula1>$A$61:$A$64</formula1>
    </dataValidation>
    <dataValidation type="list" allowBlank="1" showInputMessage="1" showErrorMessage="1" sqref="B37 B42 B49">
      <formula1>$A$58:$A$59</formula1>
    </dataValidation>
    <dataValidation type="list" allowBlank="1" showInputMessage="1" showErrorMessage="1" sqref="B34">
      <formula1>$A$54:$A$56</formula1>
    </dataValidation>
    <dataValidation type="list" allowBlank="1" showInputMessage="1" showErrorMessage="1" sqref="B31">
      <formula1>$A$53:$A$56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53505" r:id="rId4" name="Start_Simulation">
              <controlPr defaultSize="0" print="0" autoFill="0" autoPict="0" macro="[0]!Modul1.start_sim">
                <anchor moveWithCells="1" sizeWithCells="1">
                  <from>
                    <xdr:col>0</xdr:col>
                    <xdr:colOff>123825</xdr:colOff>
                    <xdr:row>0</xdr:row>
                    <xdr:rowOff>142875</xdr:rowOff>
                  </from>
                  <to>
                    <xdr:col>1</xdr:col>
                    <xdr:colOff>914400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656" r:id="rId5" name="Excel_Normal">
              <controlPr defaultSize="0" autoFill="0" autoLine="0" autoPict="0" macro="[0]!Checkbox_Click">
                <anchor moveWithCells="1">
                  <from>
                    <xdr:col>2</xdr:col>
                    <xdr:colOff>9525</xdr:colOff>
                    <xdr:row>2</xdr:row>
                    <xdr:rowOff>0</xdr:rowOff>
                  </from>
                  <to>
                    <xdr:col>4</xdr:col>
                    <xdr:colOff>485775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C10:D15"/>
  <sheetViews>
    <sheetView topLeftCell="A2" workbookViewId="0">
      <selection activeCell="D15" sqref="D15"/>
    </sheetView>
  </sheetViews>
  <sheetFormatPr baseColWidth="10" defaultRowHeight="14.25" x14ac:dyDescent="0.45"/>
  <cols>
    <col min="3" max="3" width="24" customWidth="1"/>
  </cols>
  <sheetData>
    <row r="10" spans="3:4" x14ac:dyDescent="0.45">
      <c r="C10" t="s">
        <v>238</v>
      </c>
      <c r="D10">
        <v>6.5036163881075626E-5</v>
      </c>
    </row>
    <row r="11" spans="3:4" x14ac:dyDescent="0.45">
      <c r="C11" t="s">
        <v>239</v>
      </c>
      <c r="D11">
        <v>6.3779464618839076E-5</v>
      </c>
    </row>
    <row r="12" spans="3:4" x14ac:dyDescent="0.45">
      <c r="C12" t="s">
        <v>249</v>
      </c>
      <c r="D12">
        <v>0</v>
      </c>
    </row>
    <row r="13" spans="3:4" x14ac:dyDescent="0.45">
      <c r="C13" t="s">
        <v>250</v>
      </c>
      <c r="D13">
        <v>8.1867985748295633E-5</v>
      </c>
    </row>
    <row r="14" spans="3:4" x14ac:dyDescent="0.45">
      <c r="C14" t="s">
        <v>237</v>
      </c>
      <c r="D14">
        <v>1E-4</v>
      </c>
    </row>
    <row r="15" spans="3:4" x14ac:dyDescent="0.45">
      <c r="C15" t="s">
        <v>240</v>
      </c>
      <c r="D15">
        <v>30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Q36"/>
  <sheetViews>
    <sheetView topLeftCell="D1" workbookViewId="0">
      <selection activeCell="M4" sqref="M4"/>
    </sheetView>
  </sheetViews>
  <sheetFormatPr baseColWidth="10" defaultRowHeight="14.25" x14ac:dyDescent="0.45"/>
  <cols>
    <col min="4" max="4" width="35.86328125" bestFit="1" customWidth="1"/>
  </cols>
  <sheetData>
    <row r="1" spans="1:17" x14ac:dyDescent="0.45">
      <c r="A1" s="57" t="s">
        <v>263</v>
      </c>
    </row>
    <row r="2" spans="1:17" x14ac:dyDescent="0.45">
      <c r="B2" s="57"/>
      <c r="C2" s="57"/>
      <c r="L2" s="57"/>
      <c r="M2" s="57"/>
      <c r="N2" s="57"/>
      <c r="O2" s="57"/>
      <c r="P2" s="57"/>
      <c r="Q2" s="57"/>
    </row>
    <row r="3" spans="1:17" ht="14.65" x14ac:dyDescent="0.45">
      <c r="A3" s="57"/>
      <c r="B3" s="57"/>
      <c r="C3" s="57"/>
      <c r="D3" s="57"/>
      <c r="E3" s="17" t="s">
        <v>1</v>
      </c>
      <c r="F3" s="242" t="s">
        <v>2</v>
      </c>
      <c r="G3" s="17" t="s">
        <v>4</v>
      </c>
      <c r="H3" s="242" t="s">
        <v>3</v>
      </c>
      <c r="I3" s="242" t="s">
        <v>5</v>
      </c>
      <c r="J3" s="17" t="s">
        <v>184</v>
      </c>
      <c r="K3" s="17" t="s">
        <v>185</v>
      </c>
      <c r="L3" s="57"/>
      <c r="M3" s="57"/>
      <c r="N3" s="73"/>
      <c r="O3" s="73"/>
      <c r="P3" s="57"/>
      <c r="Q3" s="57"/>
    </row>
    <row r="4" spans="1:17" x14ac:dyDescent="0.45">
      <c r="A4" s="57"/>
      <c r="B4" s="57"/>
      <c r="C4" s="57"/>
      <c r="D4" s="57"/>
      <c r="E4" s="17" t="s">
        <v>5</v>
      </c>
      <c r="F4" s="17" t="s">
        <v>6</v>
      </c>
      <c r="G4" s="17" t="s">
        <v>7</v>
      </c>
      <c r="H4" s="17" t="s">
        <v>8</v>
      </c>
      <c r="I4" s="17" t="s">
        <v>183</v>
      </c>
      <c r="J4" s="17" t="s">
        <v>8</v>
      </c>
      <c r="K4" s="17" t="s">
        <v>8</v>
      </c>
      <c r="L4" s="57"/>
      <c r="M4" s="57"/>
      <c r="N4" s="57"/>
      <c r="O4" s="57"/>
      <c r="P4" s="57"/>
      <c r="Q4" s="57"/>
    </row>
    <row r="5" spans="1:17" x14ac:dyDescent="0.45">
      <c r="A5" s="57"/>
      <c r="B5" s="57"/>
      <c r="C5" s="57"/>
      <c r="D5" s="58" t="s">
        <v>266</v>
      </c>
      <c r="E5" s="58"/>
      <c r="F5" s="58">
        <v>0.09</v>
      </c>
      <c r="G5" s="58">
        <v>1081</v>
      </c>
      <c r="H5" s="58">
        <v>392</v>
      </c>
      <c r="I5" s="58">
        <v>7.38</v>
      </c>
      <c r="J5" s="58">
        <v>1.4</v>
      </c>
      <c r="K5" s="58">
        <v>20.6</v>
      </c>
      <c r="L5" s="57"/>
      <c r="M5" s="57"/>
      <c r="N5" s="57"/>
      <c r="O5" s="57"/>
      <c r="P5" s="57"/>
      <c r="Q5" s="57"/>
    </row>
    <row r="6" spans="1:17" x14ac:dyDescent="0.45">
      <c r="A6" s="57"/>
      <c r="B6" s="57"/>
      <c r="C6" s="57"/>
      <c r="D6" s="58" t="s">
        <v>267</v>
      </c>
      <c r="E6" s="58"/>
      <c r="F6" s="58">
        <v>0.1</v>
      </c>
      <c r="G6" s="58">
        <v>1035</v>
      </c>
      <c r="H6" s="58">
        <v>415</v>
      </c>
      <c r="I6" s="58">
        <v>8.8699999999999992</v>
      </c>
      <c r="J6" s="58">
        <v>5</v>
      </c>
      <c r="K6" s="58">
        <v>23.6</v>
      </c>
      <c r="L6" s="57"/>
      <c r="M6" s="57"/>
      <c r="N6" s="57"/>
      <c r="O6" s="57"/>
      <c r="P6" s="57"/>
      <c r="Q6" s="57"/>
    </row>
    <row r="7" spans="1:17" x14ac:dyDescent="0.45">
      <c r="A7" s="57"/>
      <c r="B7" s="57"/>
      <c r="C7" s="57"/>
      <c r="D7" s="58" t="s">
        <v>268</v>
      </c>
      <c r="E7" s="58"/>
      <c r="F7" s="58">
        <v>1.4</v>
      </c>
      <c r="G7" s="58">
        <v>1000</v>
      </c>
      <c r="H7" s="58">
        <v>1970</v>
      </c>
      <c r="I7" s="58">
        <v>59</v>
      </c>
      <c r="J7" s="58">
        <v>9.6750000000000007</v>
      </c>
      <c r="K7" s="58">
        <v>38.700000000000003</v>
      </c>
      <c r="L7" s="57"/>
      <c r="M7" s="57"/>
      <c r="N7" s="57"/>
      <c r="O7" s="57"/>
      <c r="P7" s="57"/>
      <c r="Q7" s="57"/>
    </row>
    <row r="8" spans="1:17" x14ac:dyDescent="0.45">
      <c r="A8" s="57"/>
      <c r="B8" s="57"/>
      <c r="C8" s="57"/>
      <c r="D8" s="58" t="s">
        <v>127</v>
      </c>
      <c r="E8" s="58"/>
      <c r="F8" s="58">
        <v>1.94</v>
      </c>
      <c r="G8" s="58">
        <v>776</v>
      </c>
      <c r="H8" s="58">
        <v>2104</v>
      </c>
      <c r="I8" s="58">
        <v>76.099999999999994</v>
      </c>
      <c r="J8" s="58">
        <v>36</v>
      </c>
      <c r="K8" s="58">
        <v>101</v>
      </c>
      <c r="L8" s="57"/>
      <c r="M8" s="57"/>
      <c r="N8" s="57"/>
      <c r="O8" s="57"/>
      <c r="P8" s="57"/>
      <c r="Q8" s="57"/>
    </row>
    <row r="9" spans="1:17" x14ac:dyDescent="0.45">
      <c r="A9" s="57"/>
      <c r="B9" s="57"/>
      <c r="C9" s="57"/>
      <c r="D9" s="58" t="s">
        <v>264</v>
      </c>
      <c r="E9" s="58"/>
      <c r="F9" s="58">
        <v>0.7</v>
      </c>
      <c r="G9" s="58">
        <v>850</v>
      </c>
      <c r="H9" s="58">
        <v>1600</v>
      </c>
      <c r="I9" s="58">
        <v>7</v>
      </c>
      <c r="J9" s="58">
        <v>8</v>
      </c>
      <c r="K9" s="58">
        <v>30</v>
      </c>
      <c r="L9" s="57"/>
      <c r="M9" s="57"/>
      <c r="N9" s="57"/>
      <c r="O9" s="57" t="s">
        <v>285</v>
      </c>
      <c r="P9" s="57"/>
      <c r="Q9" s="57"/>
    </row>
    <row r="10" spans="1:17" x14ac:dyDescent="0.45">
      <c r="A10" s="57"/>
      <c r="B10" s="57"/>
      <c r="C10" s="57"/>
      <c r="D10" s="58" t="s">
        <v>270</v>
      </c>
      <c r="E10" s="58"/>
      <c r="F10" s="58">
        <v>0.8</v>
      </c>
      <c r="G10" s="58">
        <v>850</v>
      </c>
      <c r="H10" s="58">
        <v>1900</v>
      </c>
      <c r="I10" s="58">
        <v>19</v>
      </c>
      <c r="J10" s="58">
        <v>12</v>
      </c>
      <c r="K10" s="58">
        <v>45</v>
      </c>
      <c r="L10" s="57"/>
      <c r="M10" s="57"/>
      <c r="N10" s="57"/>
      <c r="O10" s="57" t="s">
        <v>279</v>
      </c>
      <c r="P10" s="57" t="s">
        <v>280</v>
      </c>
      <c r="Q10" s="57" t="s">
        <v>281</v>
      </c>
    </row>
    <row r="11" spans="1:17" x14ac:dyDescent="0.45">
      <c r="A11" s="57"/>
      <c r="B11" s="57"/>
      <c r="C11" s="57"/>
      <c r="D11" s="58" t="s">
        <v>265</v>
      </c>
      <c r="E11" s="58"/>
      <c r="F11" s="58">
        <v>0.65</v>
      </c>
      <c r="G11" s="58">
        <v>1000</v>
      </c>
      <c r="H11" s="58">
        <v>1514</v>
      </c>
      <c r="I11" s="58">
        <v>11.3</v>
      </c>
      <c r="J11" s="58">
        <v>4.7</v>
      </c>
      <c r="K11" s="58">
        <v>18.8</v>
      </c>
      <c r="L11" s="57"/>
      <c r="M11" s="57"/>
      <c r="N11" s="57"/>
      <c r="O11" s="57">
        <v>0.53</v>
      </c>
      <c r="P11" s="57">
        <v>0.33</v>
      </c>
      <c r="Q11" s="57">
        <v>0.2</v>
      </c>
    </row>
    <row r="12" spans="1:17" x14ac:dyDescent="0.45">
      <c r="A12" s="57"/>
      <c r="B12" s="57"/>
      <c r="C12" s="57"/>
      <c r="D12" s="58" t="s">
        <v>271</v>
      </c>
      <c r="E12" s="58"/>
      <c r="F12" s="58">
        <v>0.55000000000000004</v>
      </c>
      <c r="G12" s="58">
        <v>889</v>
      </c>
      <c r="H12" s="58">
        <v>1786</v>
      </c>
      <c r="I12" s="58">
        <v>18.8</v>
      </c>
      <c r="J12" s="58">
        <v>1.6</v>
      </c>
      <c r="K12" s="58">
        <v>13.1</v>
      </c>
      <c r="L12" s="57"/>
      <c r="M12" s="57"/>
      <c r="N12" s="57"/>
      <c r="O12" s="57" t="s">
        <v>282</v>
      </c>
      <c r="P12" s="57" t="s">
        <v>283</v>
      </c>
      <c r="Q12" s="57" t="s">
        <v>284</v>
      </c>
    </row>
    <row r="13" spans="1:17" x14ac:dyDescent="0.45">
      <c r="A13" s="57"/>
      <c r="B13" s="57"/>
      <c r="C13" s="57"/>
      <c r="D13" s="58" t="s">
        <v>272</v>
      </c>
      <c r="E13" s="58"/>
      <c r="F13" s="58">
        <v>0.13</v>
      </c>
      <c r="G13" s="58">
        <v>1700</v>
      </c>
      <c r="H13" s="58">
        <v>595</v>
      </c>
      <c r="I13" s="58">
        <v>165</v>
      </c>
      <c r="J13" s="58">
        <v>25</v>
      </c>
      <c r="K13" s="58">
        <v>94.7</v>
      </c>
      <c r="L13" s="57"/>
      <c r="M13" s="57"/>
      <c r="N13" s="57"/>
      <c r="O13" s="57">
        <v>2.8E-3</v>
      </c>
      <c r="P13" s="57">
        <v>1.8E-3</v>
      </c>
      <c r="Q13" s="57">
        <f>O13+(P13-O13)/(P11-O11)*(Q11-O11)</f>
        <v>1.1499999999999998E-3</v>
      </c>
    </row>
    <row r="14" spans="1:17" x14ac:dyDescent="0.45">
      <c r="A14" s="57"/>
      <c r="B14" s="57"/>
      <c r="C14" s="57"/>
      <c r="D14" s="58" t="s">
        <v>269</v>
      </c>
      <c r="E14" s="58"/>
      <c r="F14" s="58">
        <v>0.3</v>
      </c>
      <c r="G14" s="58">
        <v>1000</v>
      </c>
      <c r="H14" s="58">
        <v>850</v>
      </c>
      <c r="I14" s="58">
        <v>8.3000000000000007</v>
      </c>
      <c r="J14" s="58">
        <v>1.575</v>
      </c>
      <c r="K14" s="58">
        <v>6.3</v>
      </c>
      <c r="L14" s="57"/>
      <c r="M14" s="57"/>
      <c r="N14" s="57"/>
      <c r="O14" s="57"/>
      <c r="P14" s="57"/>
      <c r="Q14" s="57"/>
    </row>
    <row r="15" spans="1:17" x14ac:dyDescent="0.45">
      <c r="A15" s="57"/>
      <c r="B15" s="57"/>
      <c r="C15" s="57"/>
      <c r="D15" s="58" t="s">
        <v>278</v>
      </c>
      <c r="E15" s="58"/>
      <c r="F15" s="58">
        <v>0.21</v>
      </c>
      <c r="G15" s="58">
        <v>1384</v>
      </c>
      <c r="H15" s="58">
        <v>732</v>
      </c>
      <c r="I15" s="58">
        <v>6.85</v>
      </c>
      <c r="J15" s="58">
        <v>1.1499999999999997</v>
      </c>
      <c r="K15" s="58">
        <v>8.3000000000000007</v>
      </c>
      <c r="L15" s="57"/>
      <c r="M15" s="57"/>
      <c r="N15" s="57"/>
      <c r="O15" s="57"/>
      <c r="P15" s="57"/>
      <c r="Q15" s="57"/>
    </row>
    <row r="16" spans="1:17" x14ac:dyDescent="0.45">
      <c r="A16" s="57"/>
      <c r="B16" s="57"/>
      <c r="C16" s="57"/>
      <c r="D16" s="58" t="s">
        <v>273</v>
      </c>
      <c r="E16" s="58"/>
      <c r="F16" s="58">
        <v>0.04</v>
      </c>
      <c r="G16" s="58">
        <v>1380</v>
      </c>
      <c r="H16" s="58">
        <v>30</v>
      </c>
      <c r="I16" s="58">
        <v>150</v>
      </c>
      <c r="J16" s="58">
        <v>1</v>
      </c>
      <c r="K16" s="58">
        <v>4</v>
      </c>
      <c r="L16" s="57"/>
      <c r="M16" s="57"/>
      <c r="N16" s="57"/>
      <c r="O16" s="57"/>
      <c r="P16" s="57"/>
      <c r="Q16" s="57"/>
    </row>
    <row r="17" spans="1:17" x14ac:dyDescent="0.45">
      <c r="A17" s="57"/>
      <c r="B17" s="57"/>
      <c r="C17" s="57"/>
      <c r="D17" s="58" t="s">
        <v>274</v>
      </c>
      <c r="E17" s="58"/>
      <c r="F17" s="58">
        <v>0.05</v>
      </c>
      <c r="G17" s="58">
        <v>840</v>
      </c>
      <c r="H17" s="58">
        <v>40</v>
      </c>
      <c r="I17" s="58">
        <v>1.1000000000000001</v>
      </c>
      <c r="J17" s="58">
        <v>1.25</v>
      </c>
      <c r="K17" s="58">
        <v>5</v>
      </c>
      <c r="L17" s="57"/>
      <c r="M17" s="57"/>
      <c r="N17" s="57"/>
      <c r="O17" s="57"/>
      <c r="P17" s="57"/>
      <c r="Q17" s="57"/>
    </row>
    <row r="18" spans="1:17" x14ac:dyDescent="0.45">
      <c r="A18" s="57"/>
      <c r="B18" s="57"/>
      <c r="C18" s="57"/>
      <c r="D18" s="58" t="s">
        <v>275</v>
      </c>
      <c r="E18" s="58"/>
      <c r="F18" s="58">
        <v>0.04</v>
      </c>
      <c r="G18" s="58">
        <v>1700</v>
      </c>
      <c r="H18" s="58">
        <v>168</v>
      </c>
      <c r="I18" s="58">
        <v>3.3</v>
      </c>
      <c r="J18" s="58">
        <v>4.3250000000000002</v>
      </c>
      <c r="K18" s="58">
        <v>17.3</v>
      </c>
      <c r="L18" s="57"/>
      <c r="M18" s="57"/>
      <c r="N18" s="57"/>
      <c r="O18" s="57"/>
      <c r="P18" s="57"/>
      <c r="Q18" s="57"/>
    </row>
    <row r="19" spans="1:17" x14ac:dyDescent="0.45">
      <c r="A19" s="57"/>
      <c r="B19" s="57"/>
      <c r="C19" s="57"/>
      <c r="D19" s="58" t="s">
        <v>276</v>
      </c>
      <c r="E19" s="58"/>
      <c r="F19" s="58">
        <v>0.04</v>
      </c>
      <c r="G19" s="58">
        <v>840</v>
      </c>
      <c r="H19" s="58">
        <v>100</v>
      </c>
      <c r="I19" s="58">
        <v>2</v>
      </c>
      <c r="J19" s="58">
        <v>1.25</v>
      </c>
      <c r="K19" s="58">
        <v>5</v>
      </c>
      <c r="L19" s="57"/>
      <c r="M19" s="57"/>
      <c r="N19" s="57"/>
      <c r="O19" s="57"/>
      <c r="P19" s="57"/>
      <c r="Q19" s="57"/>
    </row>
    <row r="20" spans="1:17" x14ac:dyDescent="0.45">
      <c r="D20" s="58" t="s">
        <v>277</v>
      </c>
      <c r="E20" s="58"/>
      <c r="F20" s="58">
        <v>0.04</v>
      </c>
      <c r="G20" s="58">
        <v>1600</v>
      </c>
      <c r="H20" s="58">
        <v>50</v>
      </c>
      <c r="I20" s="58">
        <v>1.8</v>
      </c>
      <c r="J20" s="58">
        <v>1.375</v>
      </c>
      <c r="K20" s="58">
        <v>5.5</v>
      </c>
    </row>
    <row r="21" spans="1:17" x14ac:dyDescent="0.45">
      <c r="D21" s="58" t="s">
        <v>128</v>
      </c>
      <c r="E21" s="58"/>
      <c r="F21" s="58">
        <v>1.94</v>
      </c>
      <c r="G21" s="58">
        <v>880</v>
      </c>
      <c r="H21" s="58">
        <v>2400</v>
      </c>
      <c r="I21" s="58">
        <v>76.099999999999994</v>
      </c>
      <c r="J21" s="58">
        <v>36</v>
      </c>
      <c r="K21" s="58">
        <v>101</v>
      </c>
    </row>
    <row r="22" spans="1:17" x14ac:dyDescent="0.45">
      <c r="D22" s="58"/>
      <c r="E22" s="58"/>
      <c r="F22" s="58"/>
      <c r="G22" s="58"/>
      <c r="H22" s="58"/>
      <c r="I22" s="58"/>
      <c r="J22" s="58"/>
      <c r="K22" s="58"/>
    </row>
    <row r="23" spans="1:17" x14ac:dyDescent="0.45">
      <c r="D23" s="58"/>
      <c r="E23" s="58"/>
      <c r="F23" s="58"/>
      <c r="G23" s="58"/>
      <c r="H23" s="58"/>
      <c r="I23" s="58"/>
      <c r="J23" s="58"/>
      <c r="K23" s="58"/>
    </row>
    <row r="24" spans="1:17" x14ac:dyDescent="0.45">
      <c r="D24" s="58"/>
      <c r="E24" s="58"/>
      <c r="F24" s="58"/>
      <c r="G24" s="58"/>
      <c r="H24" s="58"/>
      <c r="I24" s="58"/>
      <c r="J24" s="58"/>
      <c r="K24" s="58"/>
    </row>
    <row r="25" spans="1:17" x14ac:dyDescent="0.45">
      <c r="D25" s="58"/>
      <c r="E25" s="58"/>
      <c r="F25" s="58"/>
      <c r="G25" s="58"/>
      <c r="H25" s="58"/>
      <c r="I25" s="58"/>
      <c r="J25" s="58"/>
      <c r="K25" s="58"/>
    </row>
    <row r="26" spans="1:17" x14ac:dyDescent="0.45">
      <c r="D26" s="58"/>
      <c r="E26" s="58"/>
      <c r="F26" s="58"/>
      <c r="G26" s="58"/>
      <c r="H26" s="58"/>
      <c r="I26" s="58"/>
      <c r="J26" s="58"/>
      <c r="K26" s="58"/>
    </row>
    <row r="27" spans="1:17" x14ac:dyDescent="0.45">
      <c r="D27" s="58"/>
      <c r="E27" s="58"/>
      <c r="F27" s="58"/>
      <c r="G27" s="58"/>
      <c r="H27" s="58"/>
      <c r="I27" s="58"/>
      <c r="J27" s="58"/>
      <c r="K27" s="58"/>
    </row>
    <row r="28" spans="1:17" x14ac:dyDescent="0.45">
      <c r="D28" s="58"/>
      <c r="E28" s="58"/>
      <c r="F28" s="58"/>
      <c r="G28" s="58"/>
      <c r="H28" s="58"/>
      <c r="I28" s="58"/>
      <c r="J28" s="58"/>
      <c r="K28" s="58"/>
    </row>
    <row r="29" spans="1:17" x14ac:dyDescent="0.45">
      <c r="D29" s="58"/>
      <c r="E29" s="58"/>
      <c r="F29" s="58"/>
      <c r="G29" s="58"/>
      <c r="H29" s="58"/>
      <c r="I29" s="58"/>
      <c r="J29" s="58"/>
      <c r="K29" s="58"/>
    </row>
    <row r="30" spans="1:17" x14ac:dyDescent="0.45">
      <c r="D30" s="58"/>
      <c r="E30" s="58"/>
      <c r="F30" s="58"/>
      <c r="G30" s="58"/>
      <c r="H30" s="58"/>
      <c r="I30" s="58"/>
      <c r="J30" s="58"/>
      <c r="K30" s="58"/>
    </row>
    <row r="31" spans="1:17" x14ac:dyDescent="0.45">
      <c r="D31" s="58"/>
      <c r="E31" s="58"/>
      <c r="F31" s="58"/>
      <c r="G31" s="58"/>
      <c r="H31" s="58"/>
      <c r="I31" s="58"/>
      <c r="J31" s="58"/>
      <c r="K31" s="58"/>
    </row>
    <row r="32" spans="1:17" x14ac:dyDescent="0.45">
      <c r="D32" s="58"/>
      <c r="E32" s="58"/>
      <c r="F32" s="58"/>
      <c r="G32" s="58"/>
      <c r="H32" s="58"/>
      <c r="I32" s="58"/>
      <c r="J32" s="58"/>
      <c r="K32" s="58"/>
    </row>
    <row r="33" spans="4:11" x14ac:dyDescent="0.45">
      <c r="D33" s="58"/>
      <c r="E33" s="58"/>
      <c r="F33" s="58"/>
      <c r="G33" s="58"/>
      <c r="H33" s="58"/>
      <c r="I33" s="58"/>
      <c r="J33" s="58"/>
      <c r="K33" s="58"/>
    </row>
    <row r="34" spans="4:11" x14ac:dyDescent="0.45">
      <c r="D34" s="58"/>
      <c r="E34" s="58"/>
      <c r="F34" s="58"/>
      <c r="G34" s="58"/>
      <c r="H34" s="58"/>
      <c r="I34" s="58"/>
      <c r="J34" s="58"/>
      <c r="K34" s="58"/>
    </row>
    <row r="35" spans="4:11" x14ac:dyDescent="0.45">
      <c r="D35" s="58"/>
      <c r="E35" s="58"/>
      <c r="F35" s="58"/>
      <c r="G35" s="58"/>
      <c r="H35" s="58"/>
      <c r="I35" s="58"/>
      <c r="J35" s="58"/>
      <c r="K35" s="58"/>
    </row>
    <row r="36" spans="4:11" x14ac:dyDescent="0.45">
      <c r="D36" s="58"/>
      <c r="E36" s="58"/>
      <c r="F36" s="58"/>
      <c r="G36" s="58"/>
      <c r="H36" s="58"/>
      <c r="I36" s="58"/>
      <c r="J36" s="58"/>
      <c r="K36" s="58"/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</vt:i4>
      </vt:variant>
    </vt:vector>
  </HeadingPairs>
  <TitlesOfParts>
    <vt:vector size="16" baseType="lpstr">
      <vt:lpstr>Bauteilaufbauten</vt:lpstr>
      <vt:lpstr>Flächen</vt:lpstr>
      <vt:lpstr>Nutzung</vt:lpstr>
      <vt:lpstr>HKL_Steuerung_Anlage</vt:lpstr>
      <vt:lpstr>Output</vt:lpstr>
      <vt:lpstr>Außenklima</vt:lpstr>
      <vt:lpstr>RB</vt:lpstr>
      <vt:lpstr>Wand</vt:lpstr>
      <vt:lpstr>Vorbereitung</vt:lpstr>
      <vt:lpstr>Anmerkungen</vt:lpstr>
      <vt:lpstr>Fehlermeldungen</vt:lpstr>
      <vt:lpstr>Danksagung und Kurzanleitung</vt:lpstr>
      <vt:lpstr>Simulation</vt:lpstr>
      <vt:lpstr>Berechnungsparameter</vt:lpstr>
      <vt:lpstr>Baustoffe</vt:lpstr>
      <vt:lpstr>Kühldecke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tbednar</dc:creator>
  <cp:lastModifiedBy>TB</cp:lastModifiedBy>
  <cp:lastPrinted>2015-05-22T10:28:52Z</cp:lastPrinted>
  <dcterms:created xsi:type="dcterms:W3CDTF">2008-07-11T03:44:37Z</dcterms:created>
  <dcterms:modified xsi:type="dcterms:W3CDTF">2018-05-14T13:09:23Z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1197806226</vt:i4>
  </property>
  <property fmtid="{D5CDD505-2E9C-101B-9397-08002B2CF9AE}" pid="3" name="_NewReviewCycle">
    <vt:lpwstr/>
  </property>
  <property fmtid="{D5CDD505-2E9C-101B-9397-08002B2CF9AE}" pid="4" name="_EmailSubject">
    <vt:lpwstr>Excel-Datei Sommernorm</vt:lpwstr>
  </property>
  <property fmtid="{D5CDD505-2E9C-101B-9397-08002B2CF9AE}" pid="5" name="_AuthorEmail">
    <vt:lpwstr>christian.poehn@wien.gv.at</vt:lpwstr>
  </property>
  <property fmtid="{D5CDD505-2E9C-101B-9397-08002B2CF9AE}" pid="6" name="_AuthorEmailDisplayName">
    <vt:lpwstr>Pöhn Christian</vt:lpwstr>
  </property>
  <property fmtid="{D5CDD505-2E9C-101B-9397-08002B2CF9AE}" pid="7" name="_ReviewingToolsShownOnce">
    <vt:lpwstr/>
  </property>
</Properties>
</file>