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wers\capstone\mids_capstone\models\"/>
    </mc:Choice>
  </mc:AlternateContent>
  <xr:revisionPtr revIDLastSave="0" documentId="13_ncr:1_{66B6DBC2-230D-46EA-9C4B-9CDFAF0F85FB}" xr6:coauthVersionLast="36" xr6:coauthVersionMax="36" xr10:uidLastSave="{00000000-0000-0000-0000-000000000000}"/>
  <bookViews>
    <workbookView xWindow="0" yWindow="0" windowWidth="28800" windowHeight="12270" xr2:uid="{8E64591F-7F87-44FC-8B86-992A8F693F44}"/>
  </bookViews>
  <sheets>
    <sheet name="Sheet1" sheetId="1" r:id="rId1"/>
  </sheets>
  <definedNames>
    <definedName name="_xlnm._FilterDatabase" localSheetId="0" hidden="1">Sheet1!$A$6:$Q$29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4" i="1" l="1"/>
  <c r="O13" i="1"/>
  <c r="O21" i="1"/>
  <c r="O11" i="1"/>
  <c r="O23" i="1"/>
  <c r="O20" i="1"/>
  <c r="O16" i="1"/>
  <c r="O19" i="1"/>
  <c r="O27" i="1"/>
  <c r="O17" i="1"/>
  <c r="O22" i="1"/>
  <c r="O28" i="1"/>
  <c r="O10" i="1"/>
  <c r="O12" i="1"/>
  <c r="O7" i="1"/>
  <c r="O24" i="1"/>
  <c r="O25" i="1"/>
  <c r="O18" i="1"/>
  <c r="O29" i="1"/>
  <c r="O9" i="1"/>
  <c r="O26" i="1"/>
  <c r="O8" i="1"/>
  <c r="O15" i="1"/>
  <c r="P14" i="1"/>
  <c r="Q14" i="1"/>
  <c r="P13" i="1"/>
  <c r="Q13" i="1"/>
  <c r="P21" i="1"/>
  <c r="Q21" i="1"/>
  <c r="P11" i="1"/>
  <c r="Q11" i="1"/>
  <c r="P23" i="1"/>
  <c r="Q23" i="1"/>
  <c r="P20" i="1"/>
  <c r="Q20" i="1"/>
  <c r="P16" i="1"/>
  <c r="Q16" i="1"/>
  <c r="P19" i="1"/>
  <c r="Q19" i="1"/>
  <c r="P27" i="1"/>
  <c r="Q27" i="1"/>
  <c r="P17" i="1"/>
  <c r="Q17" i="1"/>
  <c r="P22" i="1"/>
  <c r="Q22" i="1"/>
  <c r="P28" i="1"/>
  <c r="Q28" i="1"/>
  <c r="P10" i="1"/>
  <c r="Q10" i="1"/>
  <c r="P12" i="1"/>
  <c r="Q12" i="1"/>
  <c r="P7" i="1"/>
  <c r="Q7" i="1"/>
  <c r="P24" i="1"/>
  <c r="Q24" i="1"/>
  <c r="P25" i="1"/>
  <c r="Q25" i="1"/>
  <c r="P18" i="1"/>
  <c r="Q18" i="1"/>
  <c r="P29" i="1"/>
  <c r="Q29" i="1"/>
  <c r="P9" i="1"/>
  <c r="Q9" i="1"/>
  <c r="P26" i="1"/>
  <c r="Q26" i="1"/>
  <c r="P8" i="1"/>
  <c r="Q8" i="1"/>
  <c r="Q15" i="1"/>
  <c r="P15" i="1"/>
  <c r="H14" i="1"/>
  <c r="I14" i="1"/>
  <c r="H13" i="1"/>
  <c r="I13" i="1"/>
  <c r="H21" i="1"/>
  <c r="I21" i="1"/>
  <c r="H11" i="1"/>
  <c r="I11" i="1"/>
  <c r="H23" i="1"/>
  <c r="I23" i="1"/>
  <c r="H20" i="1"/>
  <c r="I20" i="1"/>
  <c r="H16" i="1"/>
  <c r="I16" i="1"/>
  <c r="H19" i="1"/>
  <c r="I19" i="1"/>
  <c r="H27" i="1"/>
  <c r="I27" i="1"/>
  <c r="H17" i="1"/>
  <c r="I17" i="1"/>
  <c r="H22" i="1"/>
  <c r="I22" i="1"/>
  <c r="H28" i="1"/>
  <c r="I28" i="1"/>
  <c r="H10" i="1"/>
  <c r="I10" i="1"/>
  <c r="H12" i="1"/>
  <c r="I12" i="1"/>
  <c r="H7" i="1"/>
  <c r="I7" i="1"/>
  <c r="H24" i="1"/>
  <c r="I24" i="1"/>
  <c r="H25" i="1"/>
  <c r="I25" i="1"/>
  <c r="H18" i="1"/>
  <c r="I18" i="1"/>
  <c r="H29" i="1"/>
  <c r="I29" i="1"/>
  <c r="H9" i="1"/>
  <c r="I9" i="1"/>
  <c r="H26" i="1"/>
  <c r="I26" i="1"/>
  <c r="H8" i="1"/>
  <c r="I8" i="1"/>
  <c r="I15" i="1"/>
  <c r="H15" i="1"/>
  <c r="E14" i="1"/>
  <c r="E13" i="1"/>
  <c r="E21" i="1"/>
  <c r="E11" i="1"/>
  <c r="E23" i="1"/>
  <c r="E20" i="1"/>
  <c r="E16" i="1"/>
  <c r="E19" i="1"/>
  <c r="E27" i="1"/>
  <c r="E17" i="1"/>
  <c r="E22" i="1"/>
  <c r="E28" i="1"/>
  <c r="E10" i="1"/>
  <c r="E12" i="1"/>
  <c r="E7" i="1"/>
  <c r="E24" i="1"/>
  <c r="E25" i="1"/>
  <c r="E18" i="1"/>
  <c r="E29" i="1"/>
  <c r="E9" i="1"/>
  <c r="E26" i="1"/>
  <c r="E8" i="1"/>
  <c r="E15" i="1"/>
  <c r="Q3" i="1" l="1"/>
  <c r="P2" i="1"/>
  <c r="Q2" i="1"/>
  <c r="P3" i="1"/>
  <c r="I2" i="1"/>
  <c r="H2" i="1"/>
  <c r="H3" i="1"/>
  <c r="I3" i="1"/>
</calcChain>
</file>

<file path=xl/sharedStrings.xml><?xml version="1.0" encoding="utf-8"?>
<sst xmlns="http://schemas.openxmlformats.org/spreadsheetml/2006/main" count="87" uniqueCount="74">
  <si>
    <t>Correct</t>
  </si>
  <si>
    <t>Prediction</t>
  </si>
  <si>
    <t>MFCC Predictions</t>
  </si>
  <si>
    <t>DTW Distance</t>
  </si>
  <si>
    <t xml:space="preserve"> [18, 11, 0, 0, 0, 14, 14]        </t>
  </si>
  <si>
    <t xml:space="preserve"> [1, 1, 14, 1, 1, 1, 14]        </t>
  </si>
  <si>
    <t xml:space="preserve"> [14, 15, 22, 2, 14, 14, 15]        </t>
  </si>
  <si>
    <t xml:space="preserve"> [18, 18, 10, 1, 10, 14, 18]        </t>
  </si>
  <si>
    <t xml:space="preserve"> [4, 4, 4, 4, 4, 4, 10]        </t>
  </si>
  <si>
    <t xml:space="preserve"> [5, 5, 5, 1, 14, 1, 1]        </t>
  </si>
  <si>
    <t xml:space="preserve"> [22, 0, 16, 16, 16, 3, 13]        </t>
  </si>
  <si>
    <t xml:space="preserve"> [0, 0, 18, 11, 7, 7, 18]        </t>
  </si>
  <si>
    <t xml:space="preserve"> [14, 8, 4, 14, 10, 8, 8]        </t>
  </si>
  <si>
    <t xml:space="preserve"> [21, 18, 0, 22, 13, 7, 19]        </t>
  </si>
  <si>
    <t xml:space="preserve"> [10, 14, 10, 14, 10, 10, 18]        </t>
  </si>
  <si>
    <t xml:space="preserve"> [10, 10, 14, 10, 10, 14, 10]        </t>
  </si>
  <si>
    <t xml:space="preserve"> [18, 10, 10, 14, 18, 1, 10]        </t>
  </si>
  <si>
    <t xml:space="preserve"> [10, 14, 13, 14, 13, 13, 10]        </t>
  </si>
  <si>
    <t xml:space="preserve"> [14, 14, 14, 14, 10, 10, 10]        </t>
  </si>
  <si>
    <t xml:space="preserve"> [14, 1, 14, 15, 15, 15, 10]        </t>
  </si>
  <si>
    <t xml:space="preserve"> [10, 16, 1, 18, 14, 14, 14]        </t>
  </si>
  <si>
    <t xml:space="preserve"> [6, 16, 19, 9, 16, 6, 16]        </t>
  </si>
  <si>
    <t xml:space="preserve"> [10, 18, 18, 18, 18, 8, 8]        </t>
  </si>
  <si>
    <t xml:space="preserve"> [10, 22, 22, 18, 18, 1, 18]        </t>
  </si>
  <si>
    <t xml:space="preserve"> [11, 22, 8, 20, 4, 20, 14]        </t>
  </si>
  <si>
    <t xml:space="preserve"> [16, 10, 3, 14, 13, 14, 14]        </t>
  </si>
  <si>
    <t xml:space="preserve"> [1, 1, 22, 22, 10, 10, 10]        </t>
  </si>
  <si>
    <t>Correct?</t>
  </si>
  <si>
    <t>Train Len</t>
  </si>
  <si>
    <t>Test Len</t>
  </si>
  <si>
    <t>DTW / Train Len</t>
  </si>
  <si>
    <t>DTW / Test Len</t>
  </si>
  <si>
    <t>Correct Average</t>
  </si>
  <si>
    <t>Incorrect Average</t>
  </si>
  <si>
    <t>Incorrect Reason</t>
  </si>
  <si>
    <t>Partial repeat</t>
  </si>
  <si>
    <t>Close</t>
  </si>
  <si>
    <t>Needs trim</t>
  </si>
  <si>
    <t>More radius</t>
  </si>
  <si>
    <t>Not close</t>
  </si>
  <si>
    <t>Radius 1</t>
  </si>
  <si>
    <t>All Prompts Dysarthric Speech</t>
  </si>
  <si>
    <t xml:space="preserve"> [14, 11, 14, 0, 0, 14, 21]        </t>
  </si>
  <si>
    <t xml:space="preserve"> [1, 1, 1, 1, 1, 1, 1]        </t>
  </si>
  <si>
    <t xml:space="preserve"> [10, 14, 2, 2, 2, 1, 8]        </t>
  </si>
  <si>
    <t xml:space="preserve"> [14, 14, 14, 14, 14, 14, 10]        </t>
  </si>
  <si>
    <t xml:space="preserve"> [4, 4, 4, 4, 4, 4, 4]        </t>
  </si>
  <si>
    <t xml:space="preserve"> [1, 5, 1, 14, 14, 14, 1]        </t>
  </si>
  <si>
    <t xml:space="preserve"> [16, 16, 13, 6, 0, 16, 16]        </t>
  </si>
  <si>
    <t xml:space="preserve"> [18, 11, 14, 7, 14, 7, 14]        </t>
  </si>
  <si>
    <t xml:space="preserve"> [8, 1, 8, 8, 8, 8, 8]        </t>
  </si>
  <si>
    <t xml:space="preserve"> [16, 0, 16, 16, 16, 16, 18]        </t>
  </si>
  <si>
    <t xml:space="preserve"> [10, 10, 10, 10, 10, 10, 10]        </t>
  </si>
  <si>
    <t xml:space="preserve"> [10, 10, 11, 11, 11, 14, 14]        </t>
  </si>
  <si>
    <t xml:space="preserve"> [4, 10, 4, 14, 14, 14, 14]        </t>
  </si>
  <si>
    <t xml:space="preserve"> [10, 10, 13, 13, 13, 13, 13]        </t>
  </si>
  <si>
    <t xml:space="preserve"> [14, 14, 14, 14, 14, 14, 14]        </t>
  </si>
  <si>
    <t xml:space="preserve"> [14, 15, 15, 15, 15, 15, 15]        </t>
  </si>
  <si>
    <t xml:space="preserve"> [16, 16, 14, 16, 18, 18, 8]        </t>
  </si>
  <si>
    <t xml:space="preserve"> [0, 16, 0, 0, 19, 0, 0]        </t>
  </si>
  <si>
    <t xml:space="preserve"> [18, 18, 18, 18, 18, 18, 18]        </t>
  </si>
  <si>
    <t xml:space="preserve"> [18, 18, 18, 18, 10, 18, 10]        </t>
  </si>
  <si>
    <t xml:space="preserve"> [8, 22, 20, 20, 20, 14, 14]        </t>
  </si>
  <si>
    <t xml:space="preserve"> [4, 14, 14, 14, 14, 14, 14]        </t>
  </si>
  <si>
    <t xml:space="preserve"> [22, 22, 22, 22, 22, 22, 22]        </t>
  </si>
  <si>
    <t>Radius 5</t>
  </si>
  <si>
    <t>Notes</t>
  </si>
  <si>
    <t>If that were the cutoff, it would not predict 3 it got correct</t>
  </si>
  <si>
    <t>** Increasing radius gets more correct, and creates more separation in this ratio which is great</t>
  </si>
  <si>
    <t>If that were the cutoff, it would not predict 2 it got correct</t>
  </si>
  <si>
    <t>&gt; There looks to be a relationship between (DTW Distance / Test Length) and if a prediction is correct</t>
  </si>
  <si>
    <t>&gt; When radius = 1, the min of this ratio is 163 where predictions are incorrect.</t>
  </si>
  <si>
    <t>&gt; When radius = 5, the min of this is 152 where predictions are incorrect.</t>
  </si>
  <si>
    <t>&gt; This has a partial repeat and slip up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</si>
</sst>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65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165" fontId="2" fillId="0" borderId="0" xfId="1" applyNumberFormat="1" applyFont="1" applyAlignment="1">
      <alignment horizontal="left" vertical="top" wrapText="1"/>
    </xf>
    <xf numFmtId="0" fontId="0" fillId="2" borderId="0" xfId="0" applyFill="1"/>
    <xf numFmtId="165" fontId="0" fillId="2" borderId="0" xfId="1" applyNumberFormat="1" applyFont="1" applyFill="1"/>
    <xf numFmtId="0" fontId="0" fillId="0" borderId="2" xfId="0" applyBorder="1"/>
    <xf numFmtId="0" fontId="0" fillId="0" borderId="3" xfId="0" applyBorder="1"/>
    <xf numFmtId="165" fontId="0" fillId="0" borderId="3" xfId="1" applyNumberFormat="1" applyFont="1" applyBorder="1"/>
    <xf numFmtId="165" fontId="0" fillId="0" borderId="4" xfId="1" applyNumberFormat="1" applyFont="1" applyBorder="1"/>
    <xf numFmtId="0" fontId="0" fillId="0" borderId="5" xfId="0" applyBorder="1"/>
    <xf numFmtId="0" fontId="0" fillId="0" borderId="6" xfId="0" applyBorder="1"/>
    <xf numFmtId="165" fontId="0" fillId="0" borderId="6" xfId="1" applyNumberFormat="1" applyFont="1" applyBorder="1"/>
    <xf numFmtId="165" fontId="0" fillId="0" borderId="7" xfId="1" applyNumberFormat="1" applyFont="1" applyBorder="1"/>
    <xf numFmtId="0" fontId="0" fillId="0" borderId="0" xfId="0" applyBorder="1"/>
    <xf numFmtId="165" fontId="0" fillId="0" borderId="0" xfId="1" applyNumberFormat="1" applyFont="1" applyBorder="1"/>
    <xf numFmtId="0" fontId="0" fillId="3" borderId="0" xfId="0" applyFill="1"/>
    <xf numFmtId="165" fontId="0" fillId="3" borderId="0" xfId="1" applyNumberFormat="1" applyFont="1" applyFill="1"/>
    <xf numFmtId="0" fontId="0" fillId="0" borderId="0" xfId="0" applyFill="1"/>
    <xf numFmtId="165" fontId="0" fillId="0" borderId="0" xfId="1" applyNumberFormat="1" applyFont="1" applyFill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0" fillId="0" borderId="8" xfId="0" applyBorder="1"/>
    <xf numFmtId="165" fontId="0" fillId="0" borderId="9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3FBF-1CC8-402A-8601-4C45BB218846}">
  <dimension ref="A1:R39"/>
  <sheetViews>
    <sheetView tabSelected="1" zoomScale="90" zoomScaleNormal="90" workbookViewId="0">
      <pane ySplit="6" topLeftCell="A13" activePane="bottomLeft" state="frozen"/>
      <selection pane="bottomLeft"/>
    </sheetView>
  </sheetViews>
  <sheetFormatPr defaultRowHeight="12.75" outlineLevelCol="1" x14ac:dyDescent="0.2"/>
  <cols>
    <col min="1" max="1" width="6.85546875" bestFit="1" customWidth="1"/>
    <col min="3" max="3" width="26.7109375" hidden="1" customWidth="1" outlineLevel="1"/>
    <col min="4" max="4" width="13.28515625" style="1" bestFit="1" customWidth="1" collapsed="1"/>
    <col min="5" max="5" width="9.140625" style="1"/>
    <col min="8" max="8" width="11" style="1" hidden="1" customWidth="1" outlineLevel="1"/>
    <col min="9" max="9" width="9.140625" collapsed="1"/>
    <col min="10" max="10" width="12.28515625" customWidth="1"/>
    <col min="11" max="11" width="6.85546875" bestFit="1" customWidth="1"/>
    <col min="12" max="12" width="9" bestFit="1" customWidth="1"/>
    <col min="13" max="13" width="25.7109375" hidden="1" customWidth="1" outlineLevel="1"/>
    <col min="14" max="14" width="7.7109375" style="1" bestFit="1" customWidth="1" collapsed="1"/>
    <col min="15" max="15" width="7.7109375" style="1" customWidth="1"/>
    <col min="16" max="16" width="0" hidden="1" customWidth="1" outlineLevel="1"/>
    <col min="17" max="17" width="9.140625" collapsed="1"/>
  </cols>
  <sheetData>
    <row r="1" spans="1:17" x14ac:dyDescent="0.2">
      <c r="A1" s="2" t="s">
        <v>41</v>
      </c>
    </row>
    <row r="2" spans="1:17" x14ac:dyDescent="0.2">
      <c r="A2" s="2"/>
      <c r="F2" s="7" t="s">
        <v>32</v>
      </c>
      <c r="G2" s="8"/>
      <c r="H2" s="9">
        <f>AVERAGEIF($E7:$E29,1,H7:H29)</f>
        <v>171.58578194548474</v>
      </c>
      <c r="I2" s="10">
        <f>AVERAGEIF($E7:$E29,1,I7:I29)</f>
        <v>144.93016879121328</v>
      </c>
      <c r="L2" s="15"/>
      <c r="M2" s="15"/>
      <c r="N2" s="7" t="s">
        <v>32</v>
      </c>
      <c r="O2" s="8"/>
      <c r="P2" s="9">
        <f>AVERAGEIF($O7:$O29,1,P7:P29)</f>
        <v>147.05247297483862</v>
      </c>
      <c r="Q2" s="9">
        <f>AVERAGEIF($O7:$O29,1,Q7:Q29)</f>
        <v>127.29640150612892</v>
      </c>
    </row>
    <row r="3" spans="1:17" x14ac:dyDescent="0.2">
      <c r="A3" s="2"/>
      <c r="F3" s="11" t="s">
        <v>33</v>
      </c>
      <c r="G3" s="12"/>
      <c r="H3" s="13">
        <f>AVERAGEIF($E7:$E29,0,H7:H29)</f>
        <v>174.93261728831735</v>
      </c>
      <c r="I3" s="14">
        <f>AVERAGEIF($E7:$E29,0,I7:I29)</f>
        <v>172.39890683362722</v>
      </c>
      <c r="L3" s="15"/>
      <c r="M3" s="15"/>
      <c r="N3" s="11" t="s">
        <v>33</v>
      </c>
      <c r="O3" s="12"/>
      <c r="P3" s="13">
        <f>AVERAGEIF($O7:$O29,0,P7:P29)</f>
        <v>160.68893879592147</v>
      </c>
      <c r="Q3" s="13">
        <f>AVERAGEIF($O7:$O29,0,Q7:Q29)</f>
        <v>158.1786223982827</v>
      </c>
    </row>
    <row r="4" spans="1:17" ht="6.75" customHeight="1" x14ac:dyDescent="0.2">
      <c r="A4" s="2"/>
      <c r="I4" s="1"/>
    </row>
    <row r="5" spans="1:17" x14ac:dyDescent="0.2">
      <c r="B5" s="21" t="s">
        <v>40</v>
      </c>
      <c r="C5" s="21"/>
      <c r="D5" s="21"/>
      <c r="E5" s="21"/>
      <c r="F5" s="21"/>
      <c r="G5" s="21"/>
      <c r="H5" s="21"/>
      <c r="I5" s="21"/>
      <c r="K5" s="22" t="s">
        <v>65</v>
      </c>
      <c r="L5" s="22"/>
      <c r="M5" s="22"/>
      <c r="N5" s="22"/>
      <c r="O5" s="22"/>
      <c r="P5" s="22"/>
      <c r="Q5" s="22"/>
    </row>
    <row r="6" spans="1:17" s="3" customFormat="1" ht="25.5" customHeight="1" x14ac:dyDescent="0.2">
      <c r="A6" s="3" t="s">
        <v>0</v>
      </c>
      <c r="B6" s="3" t="s">
        <v>1</v>
      </c>
      <c r="C6" s="3" t="s">
        <v>2</v>
      </c>
      <c r="D6" s="4" t="s">
        <v>3</v>
      </c>
      <c r="E6" s="4" t="s">
        <v>27</v>
      </c>
      <c r="F6" s="3" t="s">
        <v>28</v>
      </c>
      <c r="G6" s="3" t="s">
        <v>29</v>
      </c>
      <c r="H6" s="4" t="s">
        <v>30</v>
      </c>
      <c r="I6" s="3" t="s">
        <v>31</v>
      </c>
      <c r="J6" s="3" t="s">
        <v>34</v>
      </c>
      <c r="K6" s="3" t="s">
        <v>0</v>
      </c>
      <c r="L6" s="3" t="s">
        <v>1</v>
      </c>
      <c r="M6" s="3" t="s">
        <v>2</v>
      </c>
      <c r="N6" s="4" t="s">
        <v>3</v>
      </c>
      <c r="O6" s="4" t="s">
        <v>27</v>
      </c>
      <c r="P6" s="4" t="s">
        <v>30</v>
      </c>
      <c r="Q6" s="3" t="s">
        <v>31</v>
      </c>
    </row>
    <row r="7" spans="1:17" x14ac:dyDescent="0.2">
      <c r="A7">
        <v>15</v>
      </c>
      <c r="B7">
        <v>15</v>
      </c>
      <c r="C7" t="s">
        <v>19</v>
      </c>
      <c r="D7" s="1">
        <v>481.92780484234902</v>
      </c>
      <c r="E7" s="1">
        <f>IF(A7=B7,1,0)</f>
        <v>1</v>
      </c>
      <c r="F7">
        <v>3.4</v>
      </c>
      <c r="G7">
        <v>3.3</v>
      </c>
      <c r="H7" s="1">
        <f>D7/F7</f>
        <v>141.74347201245558</v>
      </c>
      <c r="I7" s="1">
        <f>D7/G7</f>
        <v>146.03872874010577</v>
      </c>
      <c r="K7">
        <v>15</v>
      </c>
      <c r="L7">
        <v>15</v>
      </c>
      <c r="M7" t="s">
        <v>57</v>
      </c>
      <c r="N7" s="1">
        <v>304.39265316889902</v>
      </c>
      <c r="O7" s="1">
        <f>IF(K7=L7,1,0)</f>
        <v>1</v>
      </c>
      <c r="P7" s="1">
        <f>N7/F7</f>
        <v>89.527250932029119</v>
      </c>
      <c r="Q7" s="1">
        <f>N7/G7</f>
        <v>92.240197929969398</v>
      </c>
    </row>
    <row r="8" spans="1:17" x14ac:dyDescent="0.2">
      <c r="A8">
        <v>22</v>
      </c>
      <c r="B8">
        <v>22</v>
      </c>
      <c r="C8" t="s">
        <v>26</v>
      </c>
      <c r="D8" s="1">
        <v>418.55094728382397</v>
      </c>
      <c r="E8" s="1">
        <f>IF(A8=B8,1,0)</f>
        <v>1</v>
      </c>
      <c r="F8">
        <v>3.2</v>
      </c>
      <c r="G8">
        <v>3.7</v>
      </c>
      <c r="H8" s="1">
        <f>D8/F8</f>
        <v>130.79717102619497</v>
      </c>
      <c r="I8" s="1">
        <f>D8/G8</f>
        <v>113.12187764427675</v>
      </c>
      <c r="K8">
        <v>22</v>
      </c>
      <c r="L8">
        <v>22</v>
      </c>
      <c r="M8" t="s">
        <v>64</v>
      </c>
      <c r="N8" s="1">
        <v>379.66174577383799</v>
      </c>
      <c r="O8" s="1">
        <f>IF(K8=L8,1,0)</f>
        <v>1</v>
      </c>
      <c r="P8" s="1">
        <f>N8/F8</f>
        <v>118.64429555432437</v>
      </c>
      <c r="Q8" s="1">
        <f>N8/G8</f>
        <v>102.61128264157783</v>
      </c>
    </row>
    <row r="9" spans="1:17" x14ac:dyDescent="0.2">
      <c r="A9">
        <v>20</v>
      </c>
      <c r="B9">
        <v>20</v>
      </c>
      <c r="C9" t="s">
        <v>24</v>
      </c>
      <c r="D9" s="1">
        <v>864.22341682431397</v>
      </c>
      <c r="E9" s="1">
        <f>IF(A9=B9,1,0)</f>
        <v>1</v>
      </c>
      <c r="F9">
        <v>6</v>
      </c>
      <c r="G9">
        <v>6.9</v>
      </c>
      <c r="H9" s="1">
        <f>D9/F9</f>
        <v>144.03723613738566</v>
      </c>
      <c r="I9" s="1">
        <f>D9/G9</f>
        <v>125.2497705542484</v>
      </c>
      <c r="K9">
        <v>20</v>
      </c>
      <c r="L9">
        <v>20</v>
      </c>
      <c r="M9" t="s">
        <v>62</v>
      </c>
      <c r="N9" s="1">
        <v>715.95489897154698</v>
      </c>
      <c r="O9" s="1">
        <f>IF(K9=L9,1,0)</f>
        <v>1</v>
      </c>
      <c r="P9" s="1">
        <f>N9/F9</f>
        <v>119.32581649525783</v>
      </c>
      <c r="Q9" s="1">
        <f>N9/G9</f>
        <v>103.76157956109375</v>
      </c>
    </row>
    <row r="10" spans="1:17" x14ac:dyDescent="0.2">
      <c r="A10">
        <v>13</v>
      </c>
      <c r="B10">
        <v>13</v>
      </c>
      <c r="C10" t="s">
        <v>17</v>
      </c>
      <c r="D10" s="1">
        <v>591.92073289433995</v>
      </c>
      <c r="E10" s="1">
        <f>IF(A10=B10,1,0)</f>
        <v>1</v>
      </c>
      <c r="F10">
        <v>4.0999999999999996</v>
      </c>
      <c r="G10">
        <v>4.0999999999999996</v>
      </c>
      <c r="H10" s="1">
        <f>D10/F10</f>
        <v>144.37091046203415</v>
      </c>
      <c r="I10" s="1">
        <f>D10/G10</f>
        <v>144.37091046203415</v>
      </c>
      <c r="K10">
        <v>13</v>
      </c>
      <c r="L10">
        <v>13</v>
      </c>
      <c r="M10" t="s">
        <v>55</v>
      </c>
      <c r="N10" s="1">
        <v>486.900938518342</v>
      </c>
      <c r="O10" s="1">
        <f>IF(K10=L10,1,0)</f>
        <v>1</v>
      </c>
      <c r="P10" s="1">
        <f>N10/F10</f>
        <v>118.7563264678883</v>
      </c>
      <c r="Q10" s="1">
        <f>N10/G10</f>
        <v>118.7563264678883</v>
      </c>
    </row>
    <row r="11" spans="1:17" x14ac:dyDescent="0.2">
      <c r="A11">
        <v>4</v>
      </c>
      <c r="B11">
        <v>4</v>
      </c>
      <c r="C11" t="s">
        <v>8</v>
      </c>
      <c r="D11" s="1">
        <v>267.529520427146</v>
      </c>
      <c r="E11" s="1">
        <f>IF(A11=B11,1,0)</f>
        <v>1</v>
      </c>
      <c r="F11">
        <v>1.7</v>
      </c>
      <c r="G11">
        <v>2.1</v>
      </c>
      <c r="H11" s="1">
        <f>D11/F11</f>
        <v>157.37030613361529</v>
      </c>
      <c r="I11" s="1">
        <f>D11/G11</f>
        <v>127.39500972721237</v>
      </c>
      <c r="K11">
        <v>4</v>
      </c>
      <c r="L11">
        <v>4</v>
      </c>
      <c r="M11" t="s">
        <v>46</v>
      </c>
      <c r="N11" s="1">
        <v>250.74746547928001</v>
      </c>
      <c r="O11" s="1">
        <f>IF(K11=L11,1,0)</f>
        <v>1</v>
      </c>
      <c r="P11" s="1">
        <f>N11/F11</f>
        <v>147.49850910545882</v>
      </c>
      <c r="Q11" s="1">
        <f>N11/G11</f>
        <v>119.40355499013333</v>
      </c>
    </row>
    <row r="12" spans="1:17" x14ac:dyDescent="0.2">
      <c r="A12">
        <v>14</v>
      </c>
      <c r="B12">
        <v>14</v>
      </c>
      <c r="C12" t="s">
        <v>18</v>
      </c>
      <c r="D12" s="1">
        <v>254.86407062839501</v>
      </c>
      <c r="E12" s="1">
        <f>IF(A12=B12,1,0)</f>
        <v>1</v>
      </c>
      <c r="F12">
        <v>2</v>
      </c>
      <c r="G12">
        <v>2.1</v>
      </c>
      <c r="H12" s="1">
        <f>D12/F12</f>
        <v>127.43203531419751</v>
      </c>
      <c r="I12" s="1">
        <f>D12/G12</f>
        <v>121.36384315637858</v>
      </c>
      <c r="K12">
        <v>14</v>
      </c>
      <c r="L12">
        <v>14</v>
      </c>
      <c r="M12" t="s">
        <v>56</v>
      </c>
      <c r="N12" s="1">
        <v>254.86407062839501</v>
      </c>
      <c r="O12" s="1">
        <f>IF(K12=L12,1,0)</f>
        <v>1</v>
      </c>
      <c r="P12" s="1">
        <f>N12/F12</f>
        <v>127.43203531419751</v>
      </c>
      <c r="Q12" s="1">
        <f>N12/G12</f>
        <v>121.36384315637858</v>
      </c>
    </row>
    <row r="13" spans="1:17" x14ac:dyDescent="0.2">
      <c r="A13">
        <v>2</v>
      </c>
      <c r="B13">
        <v>2</v>
      </c>
      <c r="C13" t="s">
        <v>6</v>
      </c>
      <c r="D13" s="1">
        <v>889.77124888001799</v>
      </c>
      <c r="E13" s="1">
        <f>IF(A13=B13,1,0)</f>
        <v>1</v>
      </c>
      <c r="F13">
        <v>5.4</v>
      </c>
      <c r="G13">
        <v>5.9</v>
      </c>
      <c r="H13" s="1">
        <f>D13/F13</f>
        <v>164.77245349629962</v>
      </c>
      <c r="I13" s="1">
        <f>D13/G13</f>
        <v>150.80868625085049</v>
      </c>
      <c r="K13">
        <v>2</v>
      </c>
      <c r="L13">
        <v>2</v>
      </c>
      <c r="M13" t="s">
        <v>44</v>
      </c>
      <c r="N13" s="1">
        <v>721.17726398262801</v>
      </c>
      <c r="O13" s="1">
        <f>IF(K13=L13,1,0)</f>
        <v>1</v>
      </c>
      <c r="P13" s="1">
        <f>N13/F13</f>
        <v>133.55134518196814</v>
      </c>
      <c r="Q13" s="1">
        <f>N13/G13</f>
        <v>122.23343457332678</v>
      </c>
    </row>
    <row r="14" spans="1:17" x14ac:dyDescent="0.2">
      <c r="A14">
        <v>1</v>
      </c>
      <c r="B14">
        <v>1</v>
      </c>
      <c r="C14" t="s">
        <v>5</v>
      </c>
      <c r="D14" s="1">
        <v>289.82434485899699</v>
      </c>
      <c r="E14" s="1">
        <f>IF(A14=B14,1,0)</f>
        <v>1</v>
      </c>
      <c r="F14">
        <v>2.1</v>
      </c>
      <c r="G14">
        <v>2.2000000000000002</v>
      </c>
      <c r="H14" s="1">
        <f>D14/F14</f>
        <v>138.01159278999856</v>
      </c>
      <c r="I14" s="1">
        <f>D14/G14</f>
        <v>131.73833857227135</v>
      </c>
      <c r="K14">
        <v>1</v>
      </c>
      <c r="L14">
        <v>1</v>
      </c>
      <c r="M14" t="s">
        <v>43</v>
      </c>
      <c r="N14" s="1">
        <v>275.01457361092997</v>
      </c>
      <c r="O14" s="1">
        <f>IF(K14=L14,1,0)</f>
        <v>1</v>
      </c>
      <c r="P14" s="1">
        <f>N14/F14</f>
        <v>130.95932076710952</v>
      </c>
      <c r="Q14" s="1">
        <f>N14/G14</f>
        <v>125.00662436860452</v>
      </c>
    </row>
    <row r="15" spans="1:17" x14ac:dyDescent="0.2">
      <c r="A15">
        <v>0</v>
      </c>
      <c r="B15">
        <v>0</v>
      </c>
      <c r="C15" t="s">
        <v>4</v>
      </c>
      <c r="D15" s="1">
        <v>1298.0484018590701</v>
      </c>
      <c r="E15" s="1">
        <f>IF(A15=B15,1,0)</f>
        <v>1</v>
      </c>
      <c r="F15">
        <v>5.8</v>
      </c>
      <c r="G15">
        <v>8.8000000000000007</v>
      </c>
      <c r="H15" s="1">
        <f>D15/F15</f>
        <v>223.8014485963914</v>
      </c>
      <c r="I15" s="1">
        <f>D15/G15</f>
        <v>147.50550021125795</v>
      </c>
      <c r="K15">
        <v>0</v>
      </c>
      <c r="L15">
        <v>0</v>
      </c>
      <c r="M15" t="s">
        <v>42</v>
      </c>
      <c r="N15" s="1">
        <v>1101.42314162556</v>
      </c>
      <c r="O15" s="1">
        <f>IF(K15=L15,1,0)</f>
        <v>1</v>
      </c>
      <c r="P15" s="1">
        <f>N15/F15</f>
        <v>189.90054165957932</v>
      </c>
      <c r="Q15" s="1">
        <f>N15/G15</f>
        <v>125.16172063926817</v>
      </c>
    </row>
    <row r="16" spans="1:17" x14ac:dyDescent="0.2">
      <c r="A16">
        <v>7</v>
      </c>
      <c r="B16">
        <v>7</v>
      </c>
      <c r="C16" t="s">
        <v>11</v>
      </c>
      <c r="D16" s="1">
        <v>1172.7815370227499</v>
      </c>
      <c r="E16" s="1">
        <f>IF(A16=B16,1,0)</f>
        <v>1</v>
      </c>
      <c r="F16">
        <v>6.2</v>
      </c>
      <c r="G16">
        <v>7.5</v>
      </c>
      <c r="H16" s="1">
        <f>D16/F16</f>
        <v>189.15831242302417</v>
      </c>
      <c r="I16" s="1">
        <f>D16/G16</f>
        <v>156.37087160303332</v>
      </c>
      <c r="K16">
        <v>7</v>
      </c>
      <c r="L16">
        <v>7</v>
      </c>
      <c r="M16" t="s">
        <v>49</v>
      </c>
      <c r="N16" s="1">
        <v>962.66236787722505</v>
      </c>
      <c r="O16" s="1">
        <f>IF(K16=L16,1,0)</f>
        <v>1</v>
      </c>
      <c r="P16" s="1">
        <f>N16/F16</f>
        <v>155.26812385116531</v>
      </c>
      <c r="Q16" s="1">
        <f>N16/G16</f>
        <v>128.35498238363002</v>
      </c>
    </row>
    <row r="17" spans="1:18" x14ac:dyDescent="0.2">
      <c r="A17">
        <v>10</v>
      </c>
      <c r="B17">
        <v>10</v>
      </c>
      <c r="C17" t="s">
        <v>14</v>
      </c>
      <c r="D17" s="1">
        <v>426.53685382747602</v>
      </c>
      <c r="E17" s="1">
        <f>IF(A17=B17,1,0)</f>
        <v>1</v>
      </c>
      <c r="F17">
        <v>2</v>
      </c>
      <c r="G17">
        <v>2.6</v>
      </c>
      <c r="H17" s="1">
        <f>D17/F17</f>
        <v>213.26842691373801</v>
      </c>
      <c r="I17" s="1">
        <f>D17/G17</f>
        <v>164.05263608749078</v>
      </c>
      <c r="K17">
        <v>10</v>
      </c>
      <c r="L17">
        <v>10</v>
      </c>
      <c r="M17" t="s">
        <v>52</v>
      </c>
      <c r="N17" s="1">
        <v>360.01596252475099</v>
      </c>
      <c r="O17" s="1">
        <f>IF(K17=L17,1,0)</f>
        <v>1</v>
      </c>
      <c r="P17" s="1">
        <f>N17/F17</f>
        <v>180.00798126237549</v>
      </c>
      <c r="Q17" s="1">
        <f>N17/G17</f>
        <v>138.46767789413499</v>
      </c>
    </row>
    <row r="18" spans="1:18" x14ac:dyDescent="0.2">
      <c r="A18">
        <v>18</v>
      </c>
      <c r="B18">
        <v>18</v>
      </c>
      <c r="C18" t="s">
        <v>22</v>
      </c>
      <c r="D18" s="1">
        <v>621.33625748344298</v>
      </c>
      <c r="E18" s="1">
        <f>IF(A18=B18,1,0)</f>
        <v>1</v>
      </c>
      <c r="F18">
        <v>2.2000000000000002</v>
      </c>
      <c r="G18">
        <v>3.6</v>
      </c>
      <c r="H18" s="1">
        <f>D18/F18</f>
        <v>282.42557158338315</v>
      </c>
      <c r="I18" s="1">
        <f>D18/G18</f>
        <v>172.59340485651194</v>
      </c>
      <c r="K18">
        <v>18</v>
      </c>
      <c r="L18">
        <v>18</v>
      </c>
      <c r="M18" t="s">
        <v>60</v>
      </c>
      <c r="N18" s="1">
        <v>498.60279031658098</v>
      </c>
      <c r="O18" s="1">
        <f>IF(K18=L18,1,0)</f>
        <v>1</v>
      </c>
      <c r="P18" s="1">
        <f>N18/F18</f>
        <v>226.63763196208225</v>
      </c>
      <c r="Q18" s="1">
        <f>N18/G18</f>
        <v>138.50077508793916</v>
      </c>
    </row>
    <row r="19" spans="1:18" x14ac:dyDescent="0.2">
      <c r="A19">
        <v>8</v>
      </c>
      <c r="B19">
        <v>8</v>
      </c>
      <c r="C19" t="s">
        <v>12</v>
      </c>
      <c r="D19" s="1">
        <v>370.78446349171901</v>
      </c>
      <c r="E19" s="1">
        <f>IF(A19=B19,1,0)</f>
        <v>1</v>
      </c>
      <c r="F19">
        <v>2.6</v>
      </c>
      <c r="G19">
        <v>2.2999999999999998</v>
      </c>
      <c r="H19" s="1">
        <f>D19/F19</f>
        <v>142.60940903527654</v>
      </c>
      <c r="I19" s="1">
        <f>D19/G19</f>
        <v>161.21063630074741</v>
      </c>
      <c r="K19">
        <v>8</v>
      </c>
      <c r="L19">
        <v>8</v>
      </c>
      <c r="M19" t="s">
        <v>50</v>
      </c>
      <c r="N19" s="1">
        <v>333.875576250373</v>
      </c>
      <c r="O19" s="1">
        <f>IF(K19=L19,1,0)</f>
        <v>1</v>
      </c>
      <c r="P19" s="1">
        <f>N19/F19</f>
        <v>128.41368317322039</v>
      </c>
      <c r="Q19" s="1">
        <f>N19/G19</f>
        <v>145.16329402190132</v>
      </c>
    </row>
    <row r="20" spans="1:18" x14ac:dyDescent="0.2">
      <c r="A20" s="5">
        <v>6</v>
      </c>
      <c r="B20" s="5">
        <v>16</v>
      </c>
      <c r="C20" t="s">
        <v>10</v>
      </c>
      <c r="D20" s="6">
        <v>1621.89989031339</v>
      </c>
      <c r="E20" s="6">
        <f>IF(A20=B20,1,0)</f>
        <v>0</v>
      </c>
      <c r="F20" s="5">
        <v>8.4</v>
      </c>
      <c r="G20" s="5">
        <v>9.5</v>
      </c>
      <c r="H20" s="6">
        <f>D20/F20</f>
        <v>193.08332027540357</v>
      </c>
      <c r="I20" s="6">
        <f>D20/G20</f>
        <v>170.72630424351473</v>
      </c>
      <c r="J20" s="5" t="s">
        <v>38</v>
      </c>
      <c r="K20" s="19">
        <v>6</v>
      </c>
      <c r="L20" s="19">
        <v>6</v>
      </c>
      <c r="M20" s="19" t="s">
        <v>48</v>
      </c>
      <c r="N20" s="20">
        <v>1405.24212848312</v>
      </c>
      <c r="O20" s="20">
        <f>IF(K20=L20,1,0)</f>
        <v>1</v>
      </c>
      <c r="P20" s="20">
        <f>N20/F20</f>
        <v>167.2907295813238</v>
      </c>
      <c r="Q20" s="20">
        <f>N20/G20</f>
        <v>147.92022405085473</v>
      </c>
    </row>
    <row r="21" spans="1:18" x14ac:dyDescent="0.2">
      <c r="A21" s="17">
        <v>3</v>
      </c>
      <c r="B21" s="17">
        <v>10</v>
      </c>
      <c r="C21" t="s">
        <v>7</v>
      </c>
      <c r="D21" s="18">
        <v>798.25453237190004</v>
      </c>
      <c r="E21" s="18">
        <f>IF(A21=B21,1,0)</f>
        <v>0</v>
      </c>
      <c r="F21" s="17">
        <v>3.5</v>
      </c>
      <c r="G21" s="17">
        <v>4.9000000000000004</v>
      </c>
      <c r="H21" s="18">
        <f>D21/F21</f>
        <v>228.07272353482858</v>
      </c>
      <c r="I21" s="18">
        <f>D21/G21</f>
        <v>162.90908823916325</v>
      </c>
      <c r="J21" s="17" t="s">
        <v>35</v>
      </c>
      <c r="K21" s="17">
        <v>3</v>
      </c>
      <c r="L21" s="17">
        <v>14</v>
      </c>
      <c r="M21" t="s">
        <v>45</v>
      </c>
      <c r="N21" s="18">
        <v>745.93821318722598</v>
      </c>
      <c r="O21" s="18">
        <f>IF(K21=L21,1,0)</f>
        <v>0</v>
      </c>
      <c r="P21" s="18">
        <f>N21/F21</f>
        <v>213.12520376777886</v>
      </c>
      <c r="Q21" s="18">
        <f>N21/G21</f>
        <v>152.23228840555632</v>
      </c>
    </row>
    <row r="22" spans="1:18" x14ac:dyDescent="0.2">
      <c r="A22" s="5">
        <v>11</v>
      </c>
      <c r="B22" s="5">
        <v>14</v>
      </c>
      <c r="C22" t="s">
        <v>15</v>
      </c>
      <c r="D22" s="6">
        <v>564.40639729936697</v>
      </c>
      <c r="E22" s="6">
        <f>IF(A22=B22,1,0)</f>
        <v>0</v>
      </c>
      <c r="F22" s="5">
        <v>3.7</v>
      </c>
      <c r="G22" s="5">
        <v>3.2</v>
      </c>
      <c r="H22" s="6">
        <f>D22/F22</f>
        <v>152.54226954036943</v>
      </c>
      <c r="I22" s="6">
        <f>D22/G22</f>
        <v>176.37699915605216</v>
      </c>
      <c r="J22" s="5" t="s">
        <v>38</v>
      </c>
      <c r="K22" s="19">
        <v>11</v>
      </c>
      <c r="L22" s="19">
        <v>11</v>
      </c>
      <c r="M22" s="19" t="s">
        <v>53</v>
      </c>
      <c r="N22" s="20">
        <v>490.37835004462897</v>
      </c>
      <c r="O22" s="20">
        <f>IF(K22=L22,1,0)</f>
        <v>1</v>
      </c>
      <c r="P22" s="20">
        <f>N22/F22</f>
        <v>132.53468920125107</v>
      </c>
      <c r="Q22" s="20">
        <f>N22/G22</f>
        <v>153.24323438894655</v>
      </c>
    </row>
    <row r="23" spans="1:18" x14ac:dyDescent="0.2">
      <c r="A23" s="17">
        <v>5</v>
      </c>
      <c r="B23" s="17">
        <v>1</v>
      </c>
      <c r="C23" t="s">
        <v>9</v>
      </c>
      <c r="D23" s="18">
        <v>1069.8046580779401</v>
      </c>
      <c r="E23" s="18">
        <f>IF(A23=B23,1,0)</f>
        <v>0</v>
      </c>
      <c r="F23" s="17">
        <v>5.8</v>
      </c>
      <c r="G23" s="17">
        <v>6.5</v>
      </c>
      <c r="H23" s="18">
        <f>D23/F23</f>
        <v>184.44907897895519</v>
      </c>
      <c r="I23" s="18">
        <f>D23/G23</f>
        <v>164.58533201199077</v>
      </c>
      <c r="J23" s="17" t="s">
        <v>36</v>
      </c>
      <c r="K23" s="17">
        <v>5</v>
      </c>
      <c r="L23" s="17">
        <v>1</v>
      </c>
      <c r="M23" t="s">
        <v>47</v>
      </c>
      <c r="N23" s="18">
        <v>1002.93080165046</v>
      </c>
      <c r="O23" s="18">
        <f>IF(K23=L23,1,0)</f>
        <v>0</v>
      </c>
      <c r="P23" s="18">
        <f>N23/F23</f>
        <v>172.91910373283793</v>
      </c>
      <c r="Q23" s="18">
        <f>N23/G23</f>
        <v>154.29704640776308</v>
      </c>
    </row>
    <row r="24" spans="1:18" x14ac:dyDescent="0.2">
      <c r="A24">
        <v>16</v>
      </c>
      <c r="B24">
        <v>16</v>
      </c>
      <c r="C24" t="s">
        <v>20</v>
      </c>
      <c r="D24" s="1">
        <v>769.12988498860796</v>
      </c>
      <c r="E24" s="1">
        <f>IF(A24=B24,1,0)</f>
        <v>1</v>
      </c>
      <c r="F24">
        <v>3.8</v>
      </c>
      <c r="G24">
        <v>4.5999999999999996</v>
      </c>
      <c r="H24" s="1">
        <f>D24/F24</f>
        <v>202.40260131279157</v>
      </c>
      <c r="I24" s="1">
        <f>D24/G24</f>
        <v>167.20214891056696</v>
      </c>
      <c r="K24">
        <v>16</v>
      </c>
      <c r="L24">
        <v>16</v>
      </c>
      <c r="M24" t="s">
        <v>58</v>
      </c>
      <c r="N24" s="1">
        <v>710.94689093510999</v>
      </c>
      <c r="O24" s="1">
        <f>IF(K24=L24,1,0)</f>
        <v>1</v>
      </c>
      <c r="P24" s="1">
        <f>N24/F24</f>
        <v>187.09128708818685</v>
      </c>
      <c r="Q24" s="1">
        <f>N24/G24</f>
        <v>154.55367194241524</v>
      </c>
      <c r="R24" t="s">
        <v>73</v>
      </c>
    </row>
    <row r="25" spans="1:18" x14ac:dyDescent="0.2">
      <c r="A25" s="17">
        <v>17</v>
      </c>
      <c r="B25" s="17">
        <v>16</v>
      </c>
      <c r="C25" t="s">
        <v>21</v>
      </c>
      <c r="D25" s="18">
        <v>2377.54747431343</v>
      </c>
      <c r="E25" s="18">
        <f>IF(A25=B25,1,0)</f>
        <v>0</v>
      </c>
      <c r="F25" s="17">
        <v>8.9</v>
      </c>
      <c r="G25" s="17">
        <v>13.4</v>
      </c>
      <c r="H25" s="18">
        <f>D25/F25</f>
        <v>267.1401656531944</v>
      </c>
      <c r="I25" s="18">
        <f>D25/G25</f>
        <v>177.42891599353956</v>
      </c>
      <c r="J25" s="17" t="s">
        <v>37</v>
      </c>
      <c r="K25" s="17">
        <v>17</v>
      </c>
      <c r="L25" s="17">
        <v>0</v>
      </c>
      <c r="M25" t="s">
        <v>59</v>
      </c>
      <c r="N25" s="18">
        <v>2088.6712787716901</v>
      </c>
      <c r="O25" s="18">
        <f>IF(K25=L25,1,0)</f>
        <v>0</v>
      </c>
      <c r="P25" s="18">
        <f>N25/F25</f>
        <v>234.68216615412248</v>
      </c>
      <c r="Q25" s="18">
        <f>N25/G25</f>
        <v>155.8709909531112</v>
      </c>
    </row>
    <row r="26" spans="1:18" x14ac:dyDescent="0.2">
      <c r="A26" s="17">
        <v>21</v>
      </c>
      <c r="B26" s="17">
        <v>14</v>
      </c>
      <c r="C26" t="s">
        <v>25</v>
      </c>
      <c r="D26" s="18">
        <v>935.75382874115996</v>
      </c>
      <c r="E26" s="18">
        <f>IF(A26=B26,1,0)</f>
        <v>0</v>
      </c>
      <c r="F26" s="17">
        <v>5.8</v>
      </c>
      <c r="G26" s="17">
        <v>5.5</v>
      </c>
      <c r="H26" s="18">
        <f>D26/F26</f>
        <v>161.33686702433792</v>
      </c>
      <c r="I26" s="18">
        <f>D26/G26</f>
        <v>170.13705977111999</v>
      </c>
      <c r="J26" s="17" t="s">
        <v>39</v>
      </c>
      <c r="K26" s="17">
        <v>21</v>
      </c>
      <c r="L26" s="17">
        <v>14</v>
      </c>
      <c r="M26" t="s">
        <v>63</v>
      </c>
      <c r="N26" s="18">
        <v>862.18304556141197</v>
      </c>
      <c r="O26" s="18">
        <f>IF(K26=L26,1,0)</f>
        <v>0</v>
      </c>
      <c r="P26" s="18">
        <f>N26/F26</f>
        <v>148.65224923472621</v>
      </c>
      <c r="Q26" s="18">
        <f>N26/G26</f>
        <v>156.76055373843855</v>
      </c>
    </row>
    <row r="27" spans="1:18" x14ac:dyDescent="0.2">
      <c r="A27" s="17">
        <v>9</v>
      </c>
      <c r="B27" s="17">
        <v>22</v>
      </c>
      <c r="C27" t="s">
        <v>13</v>
      </c>
      <c r="D27" s="18">
        <v>1454.9483230356</v>
      </c>
      <c r="E27" s="18">
        <f>IF(A27=B27,1,0)</f>
        <v>0</v>
      </c>
      <c r="F27" s="17">
        <v>8.5</v>
      </c>
      <c r="G27" s="17">
        <v>8</v>
      </c>
      <c r="H27" s="18">
        <f>D27/F27</f>
        <v>171.17039094536472</v>
      </c>
      <c r="I27" s="18">
        <f>D27/G27</f>
        <v>181.86854037945</v>
      </c>
      <c r="J27" s="17" t="s">
        <v>36</v>
      </c>
      <c r="K27" s="17">
        <v>9</v>
      </c>
      <c r="L27" s="17">
        <v>16</v>
      </c>
      <c r="M27" t="s">
        <v>51</v>
      </c>
      <c r="N27" s="18">
        <v>1293.7950568634001</v>
      </c>
      <c r="O27" s="18">
        <f>IF(K27=L27,1,0)</f>
        <v>0</v>
      </c>
      <c r="P27" s="18">
        <f>N27/F27</f>
        <v>152.2111831604</v>
      </c>
      <c r="Q27" s="18">
        <f>N27/G27</f>
        <v>161.72438210792501</v>
      </c>
    </row>
    <row r="28" spans="1:18" x14ac:dyDescent="0.2">
      <c r="A28" s="17">
        <v>12</v>
      </c>
      <c r="B28" s="17">
        <v>14</v>
      </c>
      <c r="C28" t="s">
        <v>16</v>
      </c>
      <c r="D28" s="18">
        <v>631.27571052108203</v>
      </c>
      <c r="E28" s="18">
        <f>IF(A28=B28,1,0)</f>
        <v>0</v>
      </c>
      <c r="F28" s="17">
        <v>6.4</v>
      </c>
      <c r="G28" s="17">
        <v>3.7</v>
      </c>
      <c r="H28" s="18">
        <f>D28/F28</f>
        <v>98.636829768919057</v>
      </c>
      <c r="I28" s="18">
        <f>D28/G28</f>
        <v>170.61505689758974</v>
      </c>
      <c r="J28" s="17" t="s">
        <v>37</v>
      </c>
      <c r="K28" s="17">
        <v>12</v>
      </c>
      <c r="L28" s="17">
        <v>14</v>
      </c>
      <c r="M28" t="s">
        <v>54</v>
      </c>
      <c r="N28" s="18">
        <v>599.41314637845699</v>
      </c>
      <c r="O28" s="18">
        <f>IF(K28=L28,1,0)</f>
        <v>0</v>
      </c>
      <c r="P28" s="18">
        <f>N28/F28</f>
        <v>93.658304121633904</v>
      </c>
      <c r="Q28" s="18">
        <f>N28/G28</f>
        <v>162.00355307525865</v>
      </c>
    </row>
    <row r="29" spans="1:18" x14ac:dyDescent="0.2">
      <c r="A29" s="17">
        <v>19</v>
      </c>
      <c r="B29" s="17">
        <v>18</v>
      </c>
      <c r="C29" t="s">
        <v>23</v>
      </c>
      <c r="D29" s="18">
        <v>743.16003220294397</v>
      </c>
      <c r="E29" s="18">
        <f>IF(A29=B29,1,0)</f>
        <v>0</v>
      </c>
      <c r="F29" s="17">
        <v>6.3</v>
      </c>
      <c r="G29" s="17">
        <v>4.2</v>
      </c>
      <c r="H29" s="18">
        <f>D29/F29</f>
        <v>117.96190987348318</v>
      </c>
      <c r="I29" s="18">
        <f>D29/G29</f>
        <v>176.94286481022473</v>
      </c>
      <c r="J29" s="17" t="s">
        <v>35</v>
      </c>
      <c r="K29" s="17">
        <v>19</v>
      </c>
      <c r="L29" s="17">
        <v>18</v>
      </c>
      <c r="M29" t="s">
        <v>61</v>
      </c>
      <c r="N29" s="18">
        <v>690.31847681968998</v>
      </c>
      <c r="O29" s="18">
        <f>IF(K29=L29,1,0)</f>
        <v>0</v>
      </c>
      <c r="P29" s="18">
        <f>N29/F29</f>
        <v>109.57436139995079</v>
      </c>
      <c r="Q29" s="18">
        <f>N29/G29</f>
        <v>164.36154209992617</v>
      </c>
    </row>
    <row r="33" spans="5:15" x14ac:dyDescent="0.2">
      <c r="E33" s="23" t="s">
        <v>66</v>
      </c>
      <c r="F33" s="24"/>
      <c r="G33" s="24"/>
      <c r="H33" s="9"/>
      <c r="I33" s="8"/>
      <c r="J33" s="8"/>
      <c r="K33" s="8"/>
      <c r="L33" s="8"/>
      <c r="M33" s="8"/>
      <c r="N33" s="9"/>
      <c r="O33" s="10"/>
    </row>
    <row r="34" spans="5:15" x14ac:dyDescent="0.2">
      <c r="E34" s="25" t="s">
        <v>70</v>
      </c>
      <c r="F34" s="15"/>
      <c r="G34" s="15"/>
      <c r="H34" s="16"/>
      <c r="I34" s="15"/>
      <c r="J34" s="15"/>
      <c r="K34" s="15"/>
      <c r="L34" s="15"/>
      <c r="M34" s="15"/>
      <c r="N34" s="16"/>
      <c r="O34" s="26"/>
    </row>
    <row r="35" spans="5:15" x14ac:dyDescent="0.2">
      <c r="E35" s="25" t="s">
        <v>71</v>
      </c>
      <c r="F35" s="15"/>
      <c r="G35" s="15"/>
      <c r="H35" s="16"/>
      <c r="I35" s="15"/>
      <c r="J35" s="15"/>
      <c r="K35" s="15"/>
      <c r="L35" s="15"/>
      <c r="M35" s="15"/>
      <c r="N35" s="16"/>
      <c r="O35" s="26"/>
    </row>
    <row r="36" spans="5:15" x14ac:dyDescent="0.2">
      <c r="E36" s="25"/>
      <c r="F36" s="15" t="s">
        <v>67</v>
      </c>
      <c r="G36" s="15"/>
      <c r="H36" s="16"/>
      <c r="I36" s="15"/>
      <c r="J36" s="15"/>
      <c r="K36" s="15"/>
      <c r="L36" s="15"/>
      <c r="M36" s="15"/>
      <c r="N36" s="16"/>
      <c r="O36" s="26"/>
    </row>
    <row r="37" spans="5:15" x14ac:dyDescent="0.2">
      <c r="E37" s="25" t="s">
        <v>72</v>
      </c>
      <c r="F37" s="15"/>
      <c r="G37" s="15"/>
      <c r="H37" s="16"/>
      <c r="I37" s="15"/>
      <c r="J37" s="15"/>
      <c r="K37" s="15"/>
      <c r="L37" s="15"/>
      <c r="M37" s="15"/>
      <c r="N37" s="16"/>
      <c r="O37" s="26"/>
    </row>
    <row r="38" spans="5:15" x14ac:dyDescent="0.2">
      <c r="E38" s="25"/>
      <c r="F38" s="15" t="s">
        <v>69</v>
      </c>
      <c r="G38" s="15"/>
      <c r="H38" s="16"/>
      <c r="I38" s="15"/>
      <c r="J38" s="15"/>
      <c r="K38" s="15"/>
      <c r="L38" s="15"/>
      <c r="M38" s="15"/>
      <c r="N38" s="16"/>
      <c r="O38" s="26"/>
    </row>
    <row r="39" spans="5:15" x14ac:dyDescent="0.2">
      <c r="E39" s="11" t="s">
        <v>68</v>
      </c>
      <c r="F39" s="12"/>
      <c r="G39" s="12"/>
      <c r="H39" s="13"/>
      <c r="I39" s="12"/>
      <c r="J39" s="12"/>
      <c r="K39" s="12"/>
      <c r="L39" s="12"/>
      <c r="M39" s="12"/>
      <c r="N39" s="13"/>
      <c r="O39" s="14"/>
    </row>
  </sheetData>
  <autoFilter ref="A6:Q29" xr:uid="{55FC660A-227C-4D2F-8B77-2B291852DBA3}">
    <sortState ref="A7:Q29">
      <sortCondition ref="Q6"/>
    </sortState>
  </autoFilter>
  <mergeCells count="2">
    <mergeCell ref="B5:I5"/>
    <mergeCell ref="K5:Q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Powers</dc:creator>
  <cp:lastModifiedBy>Michael Powers</cp:lastModifiedBy>
  <dcterms:created xsi:type="dcterms:W3CDTF">2019-03-30T14:01:34Z</dcterms:created>
  <dcterms:modified xsi:type="dcterms:W3CDTF">2019-03-30T14:51:20Z</dcterms:modified>
</cp:coreProperties>
</file>