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3.xml" ContentType="application/vnd.openxmlformats-officedocument.drawing+xml"/>
  <Override PartName="/xl/drawings/drawing14.xml" ContentType="application/vnd.openxmlformats-officedocument.drawing+xml"/>
  <Override PartName="/xl/comments1.xml" ContentType="application/vnd.openxmlformats-officedocument.spreadsheetml.comments+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omments2.xml" ContentType="application/vnd.openxmlformats-officedocument.spreadsheetml.comments+xml"/>
  <Override PartName="/xl/drawings/drawing21.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User\Downloads\Examenes\"/>
    </mc:Choice>
  </mc:AlternateContent>
  <xr:revisionPtr revIDLastSave="0" documentId="8_{ADB4553B-2F54-4475-BA5B-CA657870CA21}" xr6:coauthVersionLast="47" xr6:coauthVersionMax="47" xr10:uidLastSave="{00000000-0000-0000-0000-000000000000}"/>
  <bookViews>
    <workbookView xWindow="-120" yWindow="-120" windowWidth="20730" windowHeight="11310" firstSheet="4" activeTab="15" xr2:uid="{00000000-000D-0000-FFFF-FFFF00000000}"/>
  </bookViews>
  <sheets>
    <sheet name="Home" sheetId="1" r:id="rId1"/>
    <sheet name="Planeacion 10°" sheetId="3" r:id="rId2"/>
    <sheet name="Tabla dinámica 1" sheetId="4" r:id="rId3"/>
    <sheet name="Hoja 1" sheetId="5" state="hidden" r:id="rId4"/>
    <sheet name="S1" sheetId="6" r:id="rId5"/>
    <sheet name="Hoja 3" sheetId="7" state="hidden" r:id="rId6"/>
    <sheet name="S2" sheetId="8" r:id="rId7"/>
    <sheet name="S3" sheetId="9" r:id="rId8"/>
    <sheet name="S4" sheetId="10" r:id="rId9"/>
    <sheet name="S5" sheetId="11" r:id="rId10"/>
    <sheet name="S6" sheetId="12" r:id="rId11"/>
    <sheet name="S7" sheetId="13" r:id="rId12"/>
    <sheet name="S8" sheetId="14" r:id="rId13"/>
    <sheet name="S9" sheetId="15" r:id="rId14"/>
    <sheet name="S10" sheetId="16" r:id="rId15"/>
    <sheet name="S11" sheetId="17" r:id="rId16"/>
    <sheet name="Curriculo Escrito 11" sheetId="18" state="hidden" r:id="rId17"/>
    <sheet name="Planeacion 8°" sheetId="19" state="hidden" r:id="rId18"/>
    <sheet name="Planeacion 9°" sheetId="20" state="hidden" r:id="rId19"/>
    <sheet name="Planeacion 11°" sheetId="21" state="hidden" r:id="rId20"/>
    <sheet name="S12" sheetId="22" r:id="rId21"/>
    <sheet name="Copia de S7" sheetId="23" r:id="rId22"/>
    <sheet name="Mindfulness" sheetId="24" r:id="rId23"/>
    <sheet name="Curriculo Escrito 9" sheetId="25" state="hidden" r:id="rId24"/>
    <sheet name="Curriculo Escrito 8" sheetId="26" state="hidden" r:id="rId25"/>
  </sheets>
  <definedNames>
    <definedName name="_xlnm._FilterDatabase" localSheetId="4" hidden="1">'S1'!$A$1:$D$1000</definedName>
    <definedName name="_xlnm._FilterDatabase" localSheetId="14" hidden="1">'S10'!$A$1:$W$100</definedName>
    <definedName name="_xlnm._FilterDatabase" localSheetId="15" hidden="1">'S11'!$A$1:$F$100</definedName>
    <definedName name="_xlnm._FilterDatabase" localSheetId="20" hidden="1">'S12'!$L$1:$M$3</definedName>
    <definedName name="_xlnm._FilterDatabase" localSheetId="6" hidden="1">'S2'!$A$1:$D$295</definedName>
    <definedName name="apple">'S12'!$A$15:$J$20</definedName>
    <definedName name="banana">'S12'!$A$1:$J$6</definedName>
    <definedName name="COST" localSheetId="21">'Copia de S7'!$F$12:$M$16</definedName>
    <definedName name="COST">'S7'!$F$12:$M$16</definedName>
    <definedName name="Fruit" localSheetId="4">'S1'!$A$2:$A$16</definedName>
    <definedName name="Fruit" localSheetId="6">'S2'!$A$2:$A$295</definedName>
    <definedName name="Fruit" localSheetId="7">'S3'!$A$2:$A$295</definedName>
    <definedName name="grades">'S6'!$L$2:$M$5</definedName>
    <definedName name="Month" localSheetId="4">'S1'!$B$2:$B$16</definedName>
    <definedName name="Month" localSheetId="6">'S2'!$B$2:$B$295</definedName>
    <definedName name="Month" localSheetId="7">'S3'!$B$2:$B$295</definedName>
    <definedName name="pear">'S12'!$A$8:$J$13</definedName>
    <definedName name="SALES" localSheetId="4">'S1'!$C$2:$C$16</definedName>
    <definedName name="SALES" localSheetId="6">'S2'!$C$2:$C$295</definedName>
    <definedName name="SALES" localSheetId="7">'S3'!$C$2:$C$295</definedName>
    <definedName name="SALESMAN" localSheetId="4">'S1'!$D$2:$D$16</definedName>
    <definedName name="SALESMAN" localSheetId="6">'S2'!$D$2:$D$295</definedName>
    <definedName name="SALESMAN" localSheetId="7">'S3'!$D$2:$D$295</definedName>
    <definedName name="tblemployees" localSheetId="15">'S11'!$A$1:$F$104</definedName>
    <definedName name="tblemployees">'S10'!$A$1:$W$104</definedName>
  </definedNames>
  <calcPr calcId="191029"/>
  <pivotCaches>
    <pivotCache cacheId="9" r:id="rId26"/>
    <pivotCache cacheId="14" r:id="rId27"/>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4" l="1"/>
  <c r="B4" i="14"/>
  <c r="B5" i="14"/>
  <c r="B6" i="14"/>
  <c r="B7" i="14"/>
  <c r="B8" i="14"/>
  <c r="B9" i="14"/>
  <c r="B10" i="14"/>
  <c r="B2" i="14"/>
  <c r="B14" i="13"/>
  <c r="B15" i="13"/>
  <c r="B16" i="13"/>
  <c r="B17" i="13"/>
  <c r="B18" i="13"/>
  <c r="D18" i="13" s="1"/>
  <c r="B19" i="13"/>
  <c r="D19" i="13" s="1"/>
  <c r="B13" i="13"/>
  <c r="D13" i="13" s="1"/>
  <c r="D15" i="13"/>
  <c r="I22" i="13"/>
  <c r="I23" i="13"/>
  <c r="I24" i="13"/>
  <c r="K24" i="13" s="1"/>
  <c r="I25" i="13"/>
  <c r="I26" i="13"/>
  <c r="I27" i="13"/>
  <c r="I21" i="13"/>
  <c r="K23" i="13"/>
  <c r="K25" i="13"/>
  <c r="K26" i="13"/>
  <c r="K27" i="13"/>
  <c r="H8" i="12"/>
  <c r="H7" i="12"/>
  <c r="H6" i="12"/>
  <c r="H5" i="12"/>
  <c r="H4" i="12"/>
  <c r="H3" i="12"/>
  <c r="H2" i="12"/>
  <c r="C3" i="11"/>
  <c r="C4" i="11"/>
  <c r="C5" i="11"/>
  <c r="C6" i="11"/>
  <c r="C7" i="11"/>
  <c r="C8" i="11"/>
  <c r="C2" i="11"/>
  <c r="F19" i="10"/>
  <c r="F20" i="10"/>
  <c r="F21" i="10"/>
  <c r="F22" i="10"/>
  <c r="F23" i="10"/>
  <c r="F24" i="10"/>
  <c r="F18" i="10"/>
  <c r="F3" i="10"/>
  <c r="F4" i="10"/>
  <c r="F5" i="10"/>
  <c r="F6" i="10"/>
  <c r="F7" i="10"/>
  <c r="F8" i="10"/>
  <c r="F2" i="10"/>
  <c r="D19" i="23"/>
  <c r="D18" i="23"/>
  <c r="D17" i="23"/>
  <c r="D16" i="23"/>
  <c r="D15" i="23"/>
  <c r="D14" i="23"/>
  <c r="D13" i="23"/>
  <c r="D20" i="23" s="1"/>
  <c r="L8" i="23"/>
  <c r="N8" i="23" s="1"/>
  <c r="G8" i="23"/>
  <c r="I8" i="23" s="1"/>
  <c r="B8" i="23"/>
  <c r="D8" i="23" s="1"/>
  <c r="L7" i="23"/>
  <c r="N7" i="23" s="1"/>
  <c r="G7" i="23"/>
  <c r="I7" i="23" s="1"/>
  <c r="B7" i="23"/>
  <c r="D7" i="23" s="1"/>
  <c r="L6" i="23"/>
  <c r="N6" i="23" s="1"/>
  <c r="G6" i="23"/>
  <c r="I6" i="23" s="1"/>
  <c r="B6" i="23"/>
  <c r="D6" i="23" s="1"/>
  <c r="L5" i="23"/>
  <c r="N5" i="23" s="1"/>
  <c r="G5" i="23"/>
  <c r="I5" i="23" s="1"/>
  <c r="B5" i="23"/>
  <c r="D5" i="23" s="1"/>
  <c r="L4" i="23"/>
  <c r="N4" i="23" s="1"/>
  <c r="G4" i="23"/>
  <c r="I4" i="23" s="1"/>
  <c r="B4" i="23"/>
  <c r="D4" i="23" s="1"/>
  <c r="L3" i="23"/>
  <c r="N3" i="23" s="1"/>
  <c r="G3" i="23"/>
  <c r="I3" i="23" s="1"/>
  <c r="B3" i="23"/>
  <c r="D3" i="23" s="1"/>
  <c r="L2" i="23"/>
  <c r="N2" i="23" s="1"/>
  <c r="G2" i="23"/>
  <c r="I2" i="23" s="1"/>
  <c r="B2" i="23"/>
  <c r="D2" i="23" s="1"/>
  <c r="H20" i="22"/>
  <c r="G20" i="22"/>
  <c r="F20" i="22"/>
  <c r="D20" i="22"/>
  <c r="C20" i="22"/>
  <c r="B20" i="22"/>
  <c r="I19" i="22"/>
  <c r="E19" i="22"/>
  <c r="J19" i="22" s="1"/>
  <c r="I18" i="22"/>
  <c r="E18" i="22"/>
  <c r="J18" i="22" s="1"/>
  <c r="J17" i="22"/>
  <c r="I17" i="22"/>
  <c r="E17" i="22"/>
  <c r="E20" i="22" s="1"/>
  <c r="J20" i="22" s="1"/>
  <c r="I16" i="22"/>
  <c r="I20" i="22" s="1"/>
  <c r="E16" i="22"/>
  <c r="H13" i="22"/>
  <c r="G13" i="22"/>
  <c r="F13" i="22"/>
  <c r="D13" i="22"/>
  <c r="C13" i="22"/>
  <c r="B13" i="22"/>
  <c r="I12" i="22"/>
  <c r="J12" i="22" s="1"/>
  <c r="E12" i="22"/>
  <c r="I11" i="22"/>
  <c r="E11" i="22"/>
  <c r="J11" i="22" s="1"/>
  <c r="I10" i="22"/>
  <c r="I13" i="22" s="1"/>
  <c r="E10" i="22"/>
  <c r="J10" i="22" s="1"/>
  <c r="J9" i="22"/>
  <c r="I9" i="22"/>
  <c r="E9" i="22"/>
  <c r="E13" i="22" s="1"/>
  <c r="J13" i="22" s="1"/>
  <c r="H6" i="22"/>
  <c r="G6" i="22"/>
  <c r="F6" i="22"/>
  <c r="E6" i="22"/>
  <c r="J6" i="22" s="1"/>
  <c r="D6" i="22"/>
  <c r="C6" i="22"/>
  <c r="B6" i="22"/>
  <c r="J5" i="22"/>
  <c r="I5" i="22"/>
  <c r="E5" i="22"/>
  <c r="I4" i="22"/>
  <c r="J4" i="22" s="1"/>
  <c r="E4" i="22"/>
  <c r="M3" i="22" a="1"/>
  <c r="M3" i="22" s="1"/>
  <c r="J3" i="22"/>
  <c r="I3" i="22"/>
  <c r="E3" i="22"/>
  <c r="I2" i="22"/>
  <c r="I6" i="22" s="1"/>
  <c r="E2" i="22"/>
  <c r="H100" i="16"/>
  <c r="G100" i="16"/>
  <c r="F100" i="16"/>
  <c r="E100" i="16"/>
  <c r="H99" i="16"/>
  <c r="G99" i="16"/>
  <c r="F99" i="16"/>
  <c r="E99" i="16"/>
  <c r="H98" i="16"/>
  <c r="G98" i="16"/>
  <c r="F98" i="16"/>
  <c r="E98" i="16"/>
  <c r="H97" i="16"/>
  <c r="G97" i="16"/>
  <c r="F97" i="16"/>
  <c r="E97" i="16"/>
  <c r="H96" i="16"/>
  <c r="G96" i="16"/>
  <c r="F96" i="16"/>
  <c r="E96" i="16"/>
  <c r="H95" i="16"/>
  <c r="G95" i="16"/>
  <c r="F95" i="16"/>
  <c r="E95" i="16"/>
  <c r="H94" i="16"/>
  <c r="G94" i="16"/>
  <c r="F94" i="16"/>
  <c r="E94" i="16"/>
  <c r="H93" i="16"/>
  <c r="G93" i="16"/>
  <c r="F93" i="16"/>
  <c r="E93" i="16"/>
  <c r="H92" i="16"/>
  <c r="G92" i="16"/>
  <c r="F92" i="16"/>
  <c r="E92" i="16"/>
  <c r="H91" i="16"/>
  <c r="G91" i="16"/>
  <c r="F91" i="16"/>
  <c r="E91" i="16"/>
  <c r="H90" i="16"/>
  <c r="G90" i="16"/>
  <c r="F90" i="16"/>
  <c r="E90" i="16"/>
  <c r="H89" i="16"/>
  <c r="G89" i="16"/>
  <c r="F89" i="16"/>
  <c r="E89" i="16"/>
  <c r="H88" i="16"/>
  <c r="G88" i="16"/>
  <c r="F88" i="16"/>
  <c r="E88" i="16"/>
  <c r="H87" i="16"/>
  <c r="G87" i="16"/>
  <c r="F87" i="16"/>
  <c r="E87" i="16"/>
  <c r="H86" i="16"/>
  <c r="G86" i="16"/>
  <c r="F86" i="16"/>
  <c r="E86" i="16"/>
  <c r="H85" i="16"/>
  <c r="G85" i="16"/>
  <c r="F85" i="16"/>
  <c r="E85" i="16"/>
  <c r="H84" i="16"/>
  <c r="G84" i="16"/>
  <c r="F84" i="16"/>
  <c r="E84" i="16"/>
  <c r="H83" i="16"/>
  <c r="G83" i="16"/>
  <c r="F83" i="16"/>
  <c r="E83" i="16"/>
  <c r="H82" i="16"/>
  <c r="G82" i="16"/>
  <c r="F82" i="16"/>
  <c r="E82" i="16"/>
  <c r="H81" i="16"/>
  <c r="G81" i="16"/>
  <c r="F81" i="16"/>
  <c r="E81" i="16"/>
  <c r="H80" i="16"/>
  <c r="G80" i="16"/>
  <c r="F80" i="16"/>
  <c r="E80" i="16"/>
  <c r="H79" i="16"/>
  <c r="G79" i="16"/>
  <c r="F79" i="16"/>
  <c r="E79" i="16"/>
  <c r="H78" i="16"/>
  <c r="G78" i="16"/>
  <c r="F78" i="16"/>
  <c r="E78" i="16"/>
  <c r="H77" i="16"/>
  <c r="G77" i="16"/>
  <c r="F77" i="16"/>
  <c r="E77" i="16"/>
  <c r="H76" i="16"/>
  <c r="G76" i="16"/>
  <c r="F76" i="16"/>
  <c r="E76" i="16"/>
  <c r="H75" i="16"/>
  <c r="G75" i="16"/>
  <c r="F75" i="16"/>
  <c r="E75" i="16"/>
  <c r="H74" i="16"/>
  <c r="G74" i="16"/>
  <c r="F74" i="16"/>
  <c r="E74" i="16"/>
  <c r="H73" i="16"/>
  <c r="G73" i="16"/>
  <c r="F73" i="16"/>
  <c r="E73" i="16"/>
  <c r="H72" i="16"/>
  <c r="G72" i="16"/>
  <c r="F72" i="16"/>
  <c r="E72" i="16"/>
  <c r="H71" i="16"/>
  <c r="G71" i="16"/>
  <c r="F71" i="16"/>
  <c r="E71" i="16"/>
  <c r="H70" i="16"/>
  <c r="G70" i="16"/>
  <c r="F70" i="16"/>
  <c r="E70" i="16"/>
  <c r="H69" i="16"/>
  <c r="G69" i="16"/>
  <c r="F69" i="16"/>
  <c r="E69" i="16"/>
  <c r="H68" i="16"/>
  <c r="G68" i="16"/>
  <c r="F68" i="16"/>
  <c r="E68" i="16"/>
  <c r="H67" i="16"/>
  <c r="G67" i="16"/>
  <c r="F67" i="16"/>
  <c r="E67" i="16"/>
  <c r="H66" i="16"/>
  <c r="G66" i="16"/>
  <c r="F66" i="16"/>
  <c r="E66" i="16"/>
  <c r="H65" i="16"/>
  <c r="G65" i="16"/>
  <c r="F65" i="16"/>
  <c r="E65" i="16"/>
  <c r="H64" i="16"/>
  <c r="G64" i="16"/>
  <c r="F64" i="16"/>
  <c r="E64" i="16"/>
  <c r="H63" i="16"/>
  <c r="G63" i="16"/>
  <c r="F63" i="16"/>
  <c r="E63" i="16"/>
  <c r="H62" i="16"/>
  <c r="G62" i="16"/>
  <c r="F62" i="16"/>
  <c r="E62" i="16"/>
  <c r="H61" i="16"/>
  <c r="G61" i="16"/>
  <c r="F61" i="16"/>
  <c r="E61" i="16"/>
  <c r="H60" i="16"/>
  <c r="G60" i="16"/>
  <c r="F60" i="16"/>
  <c r="E60" i="16"/>
  <c r="H59" i="16"/>
  <c r="G59" i="16"/>
  <c r="F59" i="16"/>
  <c r="E59" i="16"/>
  <c r="H58" i="16"/>
  <c r="G58" i="16"/>
  <c r="F58" i="16"/>
  <c r="E58" i="16"/>
  <c r="H57" i="16"/>
  <c r="G57" i="16"/>
  <c r="F57" i="16"/>
  <c r="E57" i="16"/>
  <c r="H56" i="16"/>
  <c r="G56" i="16"/>
  <c r="F56" i="16"/>
  <c r="E56" i="16"/>
  <c r="H55" i="16"/>
  <c r="G55" i="16"/>
  <c r="F55" i="16"/>
  <c r="E55" i="16"/>
  <c r="H54" i="16"/>
  <c r="G54" i="16"/>
  <c r="F54" i="16"/>
  <c r="E54" i="16"/>
  <c r="H53" i="16"/>
  <c r="G53" i="16"/>
  <c r="F53" i="16"/>
  <c r="E53" i="16"/>
  <c r="H52" i="16"/>
  <c r="G52" i="16"/>
  <c r="F52" i="16"/>
  <c r="E52" i="16"/>
  <c r="H51" i="16"/>
  <c r="G51" i="16"/>
  <c r="F51" i="16"/>
  <c r="E51" i="16"/>
  <c r="H50" i="16"/>
  <c r="G50" i="16"/>
  <c r="F50" i="16"/>
  <c r="E50" i="16"/>
  <c r="H49" i="16"/>
  <c r="G49" i="16"/>
  <c r="F49" i="16"/>
  <c r="E49" i="16"/>
  <c r="H48" i="16"/>
  <c r="G48" i="16"/>
  <c r="F48" i="16"/>
  <c r="E48" i="16"/>
  <c r="H47" i="16"/>
  <c r="G47" i="16"/>
  <c r="F47" i="16"/>
  <c r="E47" i="16"/>
  <c r="H46" i="16"/>
  <c r="G46" i="16"/>
  <c r="F46" i="16"/>
  <c r="E46" i="16"/>
  <c r="H45" i="16"/>
  <c r="G45" i="16"/>
  <c r="F45" i="16"/>
  <c r="E45" i="16"/>
  <c r="H44" i="16"/>
  <c r="G44" i="16"/>
  <c r="F44" i="16"/>
  <c r="E44" i="16"/>
  <c r="H43" i="16"/>
  <c r="G43" i="16"/>
  <c r="F43" i="16"/>
  <c r="E43" i="16"/>
  <c r="H42" i="16"/>
  <c r="G42" i="16"/>
  <c r="F42" i="16"/>
  <c r="E42" i="16"/>
  <c r="H41" i="16"/>
  <c r="G41" i="16"/>
  <c r="F41" i="16"/>
  <c r="E41" i="16"/>
  <c r="H40" i="16"/>
  <c r="G40" i="16"/>
  <c r="F40" i="16"/>
  <c r="E40" i="16"/>
  <c r="H39" i="16"/>
  <c r="G39" i="16"/>
  <c r="F39" i="16"/>
  <c r="E39" i="16"/>
  <c r="H38" i="16"/>
  <c r="G38" i="16"/>
  <c r="F38" i="16"/>
  <c r="E38" i="16"/>
  <c r="H37" i="16"/>
  <c r="G37" i="16"/>
  <c r="F37" i="16"/>
  <c r="E37" i="16"/>
  <c r="H36" i="16"/>
  <c r="G36" i="16"/>
  <c r="F36" i="16"/>
  <c r="E36" i="16"/>
  <c r="H35" i="16"/>
  <c r="G35" i="16"/>
  <c r="F35" i="16"/>
  <c r="E35" i="16"/>
  <c r="H34" i="16"/>
  <c r="G34" i="16"/>
  <c r="F34" i="16"/>
  <c r="E34" i="16"/>
  <c r="H33" i="16"/>
  <c r="G33" i="16"/>
  <c r="F33" i="16"/>
  <c r="E33" i="16"/>
  <c r="H32" i="16"/>
  <c r="G32" i="16"/>
  <c r="F32" i="16"/>
  <c r="E32" i="16"/>
  <c r="H31" i="16"/>
  <c r="G31" i="16"/>
  <c r="F31" i="16"/>
  <c r="E31" i="16"/>
  <c r="H30" i="16"/>
  <c r="G30" i="16"/>
  <c r="F30" i="16"/>
  <c r="E30" i="16"/>
  <c r="H29" i="16"/>
  <c r="G29" i="16"/>
  <c r="F29" i="16"/>
  <c r="E29" i="16"/>
  <c r="H28" i="16"/>
  <c r="G28" i="16"/>
  <c r="F28" i="16"/>
  <c r="E28" i="16"/>
  <c r="H27" i="16"/>
  <c r="G27" i="16"/>
  <c r="F27" i="16"/>
  <c r="E27" i="16"/>
  <c r="H26" i="16"/>
  <c r="G26" i="16"/>
  <c r="F26" i="16"/>
  <c r="E26" i="16"/>
  <c r="H25" i="16"/>
  <c r="G25" i="16"/>
  <c r="F25" i="16"/>
  <c r="E25" i="16"/>
  <c r="H24" i="16"/>
  <c r="G24" i="16"/>
  <c r="F24" i="16"/>
  <c r="E24" i="16"/>
  <c r="H23" i="16"/>
  <c r="G23" i="16"/>
  <c r="F23" i="16"/>
  <c r="E23" i="16"/>
  <c r="H22" i="16"/>
  <c r="G22" i="16"/>
  <c r="F22" i="16"/>
  <c r="E22" i="16"/>
  <c r="H21" i="16"/>
  <c r="G21" i="16"/>
  <c r="F21" i="16"/>
  <c r="E21" i="16"/>
  <c r="H20" i="16"/>
  <c r="G20" i="16"/>
  <c r="F20" i="16"/>
  <c r="E20" i="16"/>
  <c r="H19" i="16"/>
  <c r="G19" i="16"/>
  <c r="F19" i="16"/>
  <c r="E19" i="16"/>
  <c r="H18" i="16"/>
  <c r="G18" i="16"/>
  <c r="F18" i="16"/>
  <c r="E18" i="16"/>
  <c r="H17" i="16"/>
  <c r="G17" i="16"/>
  <c r="F17" i="16"/>
  <c r="E17" i="16"/>
  <c r="H16" i="16"/>
  <c r="G16" i="16"/>
  <c r="F16" i="16"/>
  <c r="E16" i="16"/>
  <c r="H15" i="16"/>
  <c r="G15" i="16"/>
  <c r="F15" i="16"/>
  <c r="E15" i="16"/>
  <c r="H14" i="16"/>
  <c r="G14" i="16"/>
  <c r="F14" i="16"/>
  <c r="E14" i="16"/>
  <c r="H13" i="16"/>
  <c r="G13" i="16"/>
  <c r="F13" i="16"/>
  <c r="E13" i="16"/>
  <c r="H12" i="16"/>
  <c r="G12" i="16"/>
  <c r="F12" i="16"/>
  <c r="E12" i="16"/>
  <c r="H11" i="16"/>
  <c r="G11" i="16"/>
  <c r="F11" i="16"/>
  <c r="E11" i="16"/>
  <c r="H10" i="16"/>
  <c r="G10" i="16"/>
  <c r="F10" i="16"/>
  <c r="E10" i="16"/>
  <c r="H9" i="16"/>
  <c r="G9" i="16"/>
  <c r="F9" i="16"/>
  <c r="E9" i="16"/>
  <c r="H8" i="16"/>
  <c r="G8" i="16"/>
  <c r="F8" i="16"/>
  <c r="E8" i="16"/>
  <c r="H7" i="16"/>
  <c r="G7" i="16"/>
  <c r="F7" i="16"/>
  <c r="E7" i="16"/>
  <c r="H6" i="16"/>
  <c r="G6" i="16"/>
  <c r="F6" i="16"/>
  <c r="E6" i="16"/>
  <c r="H5" i="16"/>
  <c r="G5" i="16"/>
  <c r="F5" i="16"/>
  <c r="E5" i="16"/>
  <c r="H4" i="16"/>
  <c r="G4" i="16"/>
  <c r="F4" i="16"/>
  <c r="E4" i="16"/>
  <c r="E13" i="15"/>
  <c r="D13" i="15"/>
  <c r="E12" i="15"/>
  <c r="D12" i="15"/>
  <c r="E11" i="15"/>
  <c r="D11" i="15"/>
  <c r="E10" i="15"/>
  <c r="D10" i="15"/>
  <c r="E9" i="15"/>
  <c r="D9" i="15"/>
  <c r="E8" i="15"/>
  <c r="D8" i="15"/>
  <c r="E7" i="15"/>
  <c r="D7" i="15"/>
  <c r="E6" i="15"/>
  <c r="D6" i="15"/>
  <c r="I5" i="15"/>
  <c r="H5" i="15"/>
  <c r="E5" i="15"/>
  <c r="D5" i="15"/>
  <c r="I4" i="15"/>
  <c r="H4" i="15"/>
  <c r="E4" i="15"/>
  <c r="D4" i="15"/>
  <c r="I3" i="15"/>
  <c r="H3" i="15"/>
  <c r="E3" i="15"/>
  <c r="D3" i="15"/>
  <c r="I2" i="15"/>
  <c r="H2" i="15"/>
  <c r="E2" i="15"/>
  <c r="D2" i="15"/>
  <c r="C10" i="14"/>
  <c r="C9" i="14"/>
  <c r="C8" i="14"/>
  <c r="C7" i="14"/>
  <c r="C6" i="14"/>
  <c r="C5" i="14"/>
  <c r="C4" i="14"/>
  <c r="C3" i="14"/>
  <c r="C2" i="14"/>
  <c r="D17" i="13"/>
  <c r="D16" i="13"/>
  <c r="D14" i="13"/>
  <c r="N8" i="13"/>
  <c r="L8" i="13"/>
  <c r="I8" i="13"/>
  <c r="G8" i="13"/>
  <c r="D8" i="13"/>
  <c r="B8" i="13"/>
  <c r="N7" i="13"/>
  <c r="L7" i="13"/>
  <c r="I7" i="13"/>
  <c r="G7" i="13"/>
  <c r="D7" i="13"/>
  <c r="B7" i="13"/>
  <c r="N6" i="13"/>
  <c r="L6" i="13"/>
  <c r="G6" i="13" a="1"/>
  <c r="G6" i="13"/>
  <c r="I6" i="13" s="1"/>
  <c r="B6" i="13"/>
  <c r="D6" i="13" s="1"/>
  <c r="L5" i="13"/>
  <c r="N5" i="13" s="1"/>
  <c r="G5" i="13"/>
  <c r="I5" i="13" s="1"/>
  <c r="B5" i="13"/>
  <c r="D5" i="13" s="1"/>
  <c r="L4" i="13"/>
  <c r="N4" i="13" s="1"/>
  <c r="G4" i="13"/>
  <c r="I4" i="13" s="1"/>
  <c r="B4" i="13"/>
  <c r="D4" i="13" s="1"/>
  <c r="L3" i="13"/>
  <c r="N3" i="13" s="1"/>
  <c r="G3" i="13"/>
  <c r="I3" i="13" s="1"/>
  <c r="B3" i="13"/>
  <c r="D3" i="13" s="1"/>
  <c r="L2" i="13"/>
  <c r="N2" i="13" s="1"/>
  <c r="G2" i="13"/>
  <c r="I2" i="13" s="1"/>
  <c r="B2" i="13" a="1"/>
  <c r="B2" i="13" s="1"/>
  <c r="D2" i="13" s="1"/>
  <c r="K8" i="12"/>
  <c r="J8" i="12"/>
  <c r="I8" i="12"/>
  <c r="G8" i="12"/>
  <c r="E8" i="12"/>
  <c r="C8" i="12"/>
  <c r="K7" i="12"/>
  <c r="J7" i="12"/>
  <c r="I7" i="12"/>
  <c r="G7" i="12"/>
  <c r="E7" i="12"/>
  <c r="C7" i="12"/>
  <c r="K6" i="12"/>
  <c r="J6" i="12"/>
  <c r="I6" i="12"/>
  <c r="G6" i="12"/>
  <c r="E6" i="12"/>
  <c r="C6" i="12"/>
  <c r="K5" i="12"/>
  <c r="J5" i="12"/>
  <c r="I5" i="12"/>
  <c r="G5" i="12"/>
  <c r="E5" i="12"/>
  <c r="C5" i="12"/>
  <c r="K4" i="12"/>
  <c r="J4" i="12"/>
  <c r="I4" i="12"/>
  <c r="G4" i="12"/>
  <c r="E4" i="12"/>
  <c r="C4" i="12"/>
  <c r="K3" i="12"/>
  <c r="J3" i="12"/>
  <c r="I3" i="12"/>
  <c r="G3" i="12"/>
  <c r="E3" i="12"/>
  <c r="C3" i="12"/>
  <c r="K2" i="12"/>
  <c r="J2" i="12"/>
  <c r="I2" i="12"/>
  <c r="G2" i="12"/>
  <c r="E2" i="12"/>
  <c r="C2" i="12"/>
  <c r="E8" i="11"/>
  <c r="D8" i="11"/>
  <c r="E7" i="11"/>
  <c r="D7" i="11"/>
  <c r="E6" i="11"/>
  <c r="D6" i="11"/>
  <c r="E5" i="11"/>
  <c r="D5" i="11"/>
  <c r="E4" i="11"/>
  <c r="D4" i="11"/>
  <c r="E3" i="11"/>
  <c r="D3" i="11"/>
  <c r="E2" i="11"/>
  <c r="D2" i="11"/>
  <c r="E24" i="10"/>
  <c r="E23" i="10"/>
  <c r="E22" i="10"/>
  <c r="E21" i="10"/>
  <c r="E20" i="10"/>
  <c r="E19" i="10"/>
  <c r="E18" i="10"/>
  <c r="I9" i="10"/>
  <c r="E8" i="10"/>
  <c r="E7" i="10"/>
  <c r="E6" i="10"/>
  <c r="E5" i="10"/>
  <c r="E4" i="10"/>
  <c r="E3" i="10"/>
  <c r="E2" i="10"/>
  <c r="K14" i="9"/>
  <c r="J14" i="9"/>
  <c r="I14" i="9"/>
  <c r="H14" i="9"/>
  <c r="G14" i="9"/>
  <c r="K13" i="9"/>
  <c r="J13" i="9"/>
  <c r="I13" i="9"/>
  <c r="H13" i="9"/>
  <c r="G13" i="9"/>
  <c r="K12" i="9"/>
  <c r="J12" i="9"/>
  <c r="I12" i="9"/>
  <c r="H12" i="9"/>
  <c r="G12" i="9"/>
  <c r="K11" i="9"/>
  <c r="J11" i="9"/>
  <c r="I11" i="9"/>
  <c r="H11" i="9"/>
  <c r="G11" i="9"/>
  <c r="K10" i="9"/>
  <c r="J10" i="9"/>
  <c r="I10" i="9"/>
  <c r="H10" i="9"/>
  <c r="G10" i="9"/>
  <c r="K9" i="9"/>
  <c r="J9" i="9"/>
  <c r="I9" i="9"/>
  <c r="H9" i="9"/>
  <c r="G9" i="9"/>
  <c r="K8" i="9"/>
  <c r="J8" i="9"/>
  <c r="I8" i="9"/>
  <c r="H8" i="9"/>
  <c r="G8" i="9"/>
  <c r="K7" i="9"/>
  <c r="J7" i="9"/>
  <c r="I7" i="9"/>
  <c r="H7" i="9"/>
  <c r="G7" i="9"/>
  <c r="K6" i="9"/>
  <c r="J6" i="9"/>
  <c r="I6" i="9"/>
  <c r="H6" i="9"/>
  <c r="G6" i="9"/>
  <c r="K5" i="9"/>
  <c r="J5" i="9"/>
  <c r="I5" i="9"/>
  <c r="H5" i="9"/>
  <c r="G5" i="9"/>
  <c r="K4" i="9"/>
  <c r="J4" i="9"/>
  <c r="I4" i="9"/>
  <c r="H4" i="9"/>
  <c r="G4" i="9"/>
  <c r="K3" i="9"/>
  <c r="J3" i="9"/>
  <c r="I3" i="9"/>
  <c r="H3" i="9"/>
  <c r="G3" i="9"/>
  <c r="K14" i="8"/>
  <c r="J14" i="8"/>
  <c r="I14" i="8"/>
  <c r="H14" i="8"/>
  <c r="G14" i="8"/>
  <c r="K13" i="8"/>
  <c r="J13" i="8"/>
  <c r="I13" i="8"/>
  <c r="H13" i="8"/>
  <c r="G13" i="8"/>
  <c r="K12" i="8"/>
  <c r="J12" i="8"/>
  <c r="I12" i="8"/>
  <c r="H12" i="8"/>
  <c r="G12" i="8"/>
  <c r="K11" i="8"/>
  <c r="J11" i="8"/>
  <c r="I11" i="8"/>
  <c r="H11" i="8"/>
  <c r="G11" i="8"/>
  <c r="K10" i="8"/>
  <c r="J10" i="8"/>
  <c r="I10" i="8"/>
  <c r="H10" i="8"/>
  <c r="G10" i="8"/>
  <c r="K9" i="8"/>
  <c r="J9" i="8"/>
  <c r="I9" i="8"/>
  <c r="H9" i="8"/>
  <c r="G9" i="8"/>
  <c r="K8" i="8"/>
  <c r="J8" i="8"/>
  <c r="I8" i="8"/>
  <c r="H8" i="8"/>
  <c r="G8" i="8"/>
  <c r="K7" i="8"/>
  <c r="J7" i="8"/>
  <c r="I7" i="8"/>
  <c r="H7" i="8"/>
  <c r="G7" i="8"/>
  <c r="K6" i="8"/>
  <c r="J6" i="8"/>
  <c r="I6" i="8"/>
  <c r="H6" i="8"/>
  <c r="G6" i="8"/>
  <c r="K5" i="8"/>
  <c r="J5" i="8"/>
  <c r="I5" i="8"/>
  <c r="H5" i="8"/>
  <c r="G5" i="8"/>
  <c r="K4" i="8"/>
  <c r="J4" i="8"/>
  <c r="I4" i="8"/>
  <c r="H4" i="8"/>
  <c r="G4" i="8"/>
  <c r="K3" i="8"/>
  <c r="J3" i="8"/>
  <c r="I3" i="8"/>
  <c r="H3" i="8"/>
  <c r="G3" i="8"/>
  <c r="K29" i="6"/>
  <c r="J29" i="6"/>
  <c r="I29" i="6"/>
  <c r="H29" i="6"/>
  <c r="G29" i="6"/>
  <c r="K28" i="6"/>
  <c r="J28" i="6"/>
  <c r="I28" i="6"/>
  <c r="H28" i="6"/>
  <c r="G28" i="6"/>
  <c r="K27" i="6"/>
  <c r="J27" i="6"/>
  <c r="I27" i="6"/>
  <c r="H27" i="6"/>
  <c r="G27" i="6"/>
  <c r="K26" i="6"/>
  <c r="J26" i="6"/>
  <c r="I26" i="6"/>
  <c r="H26" i="6"/>
  <c r="G26" i="6"/>
  <c r="K25" i="6"/>
  <c r="J25" i="6"/>
  <c r="I25" i="6"/>
  <c r="H25" i="6"/>
  <c r="G25" i="6"/>
  <c r="K24" i="6"/>
  <c r="J24" i="6"/>
  <c r="I24" i="6"/>
  <c r="H24" i="6"/>
  <c r="G24" i="6"/>
  <c r="K23" i="6"/>
  <c r="J23" i="6"/>
  <c r="I23" i="6"/>
  <c r="H23" i="6"/>
  <c r="G23" i="6"/>
  <c r="K22" i="6"/>
  <c r="J22" i="6"/>
  <c r="I22" i="6"/>
  <c r="H22" i="6"/>
  <c r="G22" i="6"/>
  <c r="K21" i="6"/>
  <c r="J21" i="6"/>
  <c r="I21" i="6"/>
  <c r="H21" i="6"/>
  <c r="G21" i="6"/>
  <c r="K20" i="6"/>
  <c r="J20" i="6"/>
  <c r="I20" i="6"/>
  <c r="H20" i="6"/>
  <c r="G20" i="6"/>
  <c r="K19" i="6"/>
  <c r="J19" i="6"/>
  <c r="I19" i="6"/>
  <c r="H19" i="6"/>
  <c r="G19" i="6"/>
  <c r="N18" i="6"/>
  <c r="K18" i="6"/>
  <c r="J18" i="6"/>
  <c r="I18" i="6"/>
  <c r="H18" i="6"/>
  <c r="G18" i="6"/>
  <c r="K14" i="6"/>
  <c r="J14" i="6"/>
  <c r="I14" i="6"/>
  <c r="H14" i="6"/>
  <c r="G14" i="6"/>
  <c r="K13" i="6"/>
  <c r="J13" i="6"/>
  <c r="I13" i="6"/>
  <c r="H13" i="6"/>
  <c r="G13" i="6"/>
  <c r="K12" i="6"/>
  <c r="J12" i="6"/>
  <c r="I12" i="6"/>
  <c r="H12" i="6"/>
  <c r="G12" i="6"/>
  <c r="K11" i="6"/>
  <c r="J11" i="6"/>
  <c r="I11" i="6"/>
  <c r="H11" i="6"/>
  <c r="G11" i="6"/>
  <c r="K10" i="6"/>
  <c r="J10" i="6"/>
  <c r="I10" i="6"/>
  <c r="H10" i="6"/>
  <c r="G10" i="6"/>
  <c r="K9" i="6"/>
  <c r="J9" i="6"/>
  <c r="I9" i="6"/>
  <c r="H9" i="6"/>
  <c r="G9" i="6"/>
  <c r="K8" i="6"/>
  <c r="J8" i="6"/>
  <c r="I8" i="6"/>
  <c r="H8" i="6"/>
  <c r="G8" i="6"/>
  <c r="K7" i="6"/>
  <c r="J7" i="6"/>
  <c r="I7" i="6"/>
  <c r="H7" i="6"/>
  <c r="G7" i="6"/>
  <c r="K6" i="6"/>
  <c r="J6" i="6"/>
  <c r="I6" i="6"/>
  <c r="H6" i="6"/>
  <c r="G6" i="6"/>
  <c r="K5" i="6"/>
  <c r="J5" i="6"/>
  <c r="I5" i="6"/>
  <c r="H5" i="6"/>
  <c r="G5" i="6"/>
  <c r="K4" i="6"/>
  <c r="J4" i="6"/>
  <c r="I4" i="6"/>
  <c r="H4" i="6"/>
  <c r="G4" i="6"/>
  <c r="P3" i="6"/>
  <c r="O3" i="6"/>
  <c r="N3" i="6"/>
  <c r="K3" i="6"/>
  <c r="J3" i="6"/>
  <c r="I3" i="6"/>
  <c r="H3" i="6"/>
  <c r="G3" i="6"/>
  <c r="P2" i="6"/>
  <c r="O2" i="6"/>
  <c r="N2" i="6"/>
  <c r="M2" i="6"/>
  <c r="A24" i="5"/>
  <c r="C6" i="5" a="1"/>
  <c r="C6" i="5" s="1"/>
  <c r="I1" i="5"/>
  <c r="K22" i="13" l="1"/>
  <c r="K21" i="13"/>
  <c r="D9" i="13"/>
  <c r="I9" i="13"/>
  <c r="N9" i="13"/>
  <c r="D9" i="23"/>
  <c r="I9" i="23"/>
  <c r="N9" i="23"/>
  <c r="D20" i="13"/>
  <c r="J16" i="22"/>
  <c r="J2"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48" authorId="0" shapeId="0" xr:uid="{00000000-0006-0000-1100-000001000000}">
      <text>
        <r>
          <rPr>
            <sz val="11"/>
            <color theme="1"/>
            <rFont val="Verdana"/>
            <scheme val="minor"/>
          </rPr>
          <t>======
ID#AAAA0Ce2TJg
Andrea Rueda    (2023-07-04 19:17:40)
te felicito . solo debes firmar y poner la fecha de la elaboración.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46" authorId="0" shapeId="0" xr:uid="{00000000-0006-0000-1800-000001000000}">
      <text>
        <r>
          <rPr>
            <sz val="11"/>
            <color theme="1"/>
            <rFont val="Verdana"/>
            <scheme val="minor"/>
          </rPr>
          <t>======
ID#AAAA0Ce2TJo
Andrea Rueda    (2023-07-04 19:21:15)
La misma observación que en el currículo de 11 y 10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I48" authorId="0" shapeId="0" xr:uid="{00000000-0006-0000-1900-000001000000}">
      <text>
        <r>
          <rPr>
            <sz val="11"/>
            <color theme="1"/>
            <rFont val="Verdana"/>
            <scheme val="minor"/>
          </rPr>
          <t>======
ID#AAAA0Ce2TJs
Andrea Rueda    (2023-07-04 19:21:40)
Las mismas observaciones.</t>
        </r>
      </text>
    </comment>
  </commentList>
</comments>
</file>

<file path=xl/sharedStrings.xml><?xml version="1.0" encoding="utf-8"?>
<sst xmlns="http://schemas.openxmlformats.org/spreadsheetml/2006/main" count="5290" uniqueCount="1081">
  <si>
    <t>Planeadores de Clase para Docentes</t>
  </si>
  <si>
    <t>Versión :2</t>
  </si>
  <si>
    <t>Fecha: Marzo/2023</t>
  </si>
  <si>
    <t>Profesor/ Profesora</t>
  </si>
  <si>
    <t>Haider Yesid Bello Melo</t>
  </si>
  <si>
    <t xml:space="preserve">Asignatura </t>
  </si>
  <si>
    <t>MATH</t>
  </si>
  <si>
    <t>Duración de clase</t>
  </si>
  <si>
    <t xml:space="preserve">Titulo de La unidad </t>
  </si>
  <si>
    <t>NA</t>
  </si>
  <si>
    <t xml:space="preserve">¿Qué Conexiones tendrán transdisciplinarias o interdisciplinarias </t>
  </si>
  <si>
    <t xml:space="preserve">Pregunta (s) de Investigación: Describa cuantas preguntas realizará a lo largo del trimestre </t>
  </si>
  <si>
    <t>Primer Trimestre
¿Qué que manera podemos relacionar los conjutnos numerico con la inenieria computacional?
¿Cómo se pueden genracionar las funciones para las ingenierias?
¿Qué relacion tiene las funciones trasendetales en la modelacion de la etapas de la evolucion?</t>
  </si>
  <si>
    <t xml:space="preserve">Segundo Trimestre
"¿La importancia de los limites en la ingenieria de materiales?
¿Cómo se defienen los puntos tengenciales en los limites en la electronica?
¿ De que forma se puden representar de las funciones escalonadas en  3D"en la aiquitectura"?
¿Cómo se evidencian las dinámicas poblacionales en la especie humana?  				</t>
  </si>
  <si>
    <t>Tercer Trimestre
¿Cómo la definicion de las derivada tienen implicaciones directas los maximos y minos de aplicación?
¿Qué consecuencias tiene la antideriva en los calculos de poblaciones?
¿Cuales son las implicaciones sociales, biológicas, económicas y culturales del desarrollo de comunidades sostenibles?</t>
  </si>
  <si>
    <t>Concepto Claves</t>
  </si>
  <si>
    <t xml:space="preserve">"Modelos				"					</t>
  </si>
  <si>
    <t xml:space="preserve">Representación					</t>
  </si>
  <si>
    <t xml:space="preserve">Equivalencia 			</t>
  </si>
  <si>
    <t>Conceptos Relacionados</t>
  </si>
  <si>
    <t xml:space="preserve">"Simplificación, representación				"				</t>
  </si>
  <si>
    <t xml:space="preserve">Sistemas, equivalencia					</t>
  </si>
  <si>
    <t xml:space="preserve">Justificación, medición			</t>
  </si>
  <si>
    <t>Objetivos Generales</t>
  </si>
  <si>
    <t>Integración STEAM en Programación:
Objetivo: Integrar los sistemas de numeración de manera creativa en proyectos de programación de computadoras, destacando su impacto en la eficiencia y manipulación de datos. Los estudiantes desarrollarán habilidades STEAM al abordar desafíos computacionales mediante la aplicación innovadora de conceptos numéricos.
Aplicación Creativa de Números Reales y Álgebra en Arte Interactivo:
Objetivo: Fomentar la aplicación creativa de números reales y expresiones algebraicas en proyectos de arte interactivo y visualización de datos. Los estudiantes explorarán la conexión entre matemáticas y expresión artística, utilizando conceptos numéricos para crear obras visuales impactantes e interactivas.
Diseño STEAM en Ingeniería Tridimensional:
Objetivo: Aplicar los conceptos de cuerpos geométricos y propiedades de cuerdas en el diseño y la ingeniería de objetos tridimensionales mediante proyectos STEAM. Los estudiantes se involucrarán en la creación de estructuras innovadoras, fusionando principios matemáticos con soluciones ingenieriles creativas.</t>
  </si>
  <si>
    <t>Objetivo: Diseñar proyectos artísticos que utilicen las gráficas de funciones trigonométricas como base creativa, promoviendo la colaboración entre matemáticas y arte. Los estudiantes explorarán nuevas formas de visualizar y expresar conceptos trigonométricos de manera innovadora, fomentando la creatividad y la conexión entre disciplinas.
Simulaciones STEAM con Identidades Trigonométricas:
Objetivo: Aplicar las identidades trigonométricas en simulaciones STEAM, destacando su importancia en el diseño y análisis de proyectos interdisciplinarios. Los estudiantes desarrollarán habilidades de resolución de problemas y comprenderán cómo estas identidades pueden ser fundamentales en situaciones prácticas relacionadas con ciencia y tecnología.
Exploración Interdisciplinaria STEAM en Leyes Trigonométricas y Vectores:
Objetivo: Realizar una exploración STEAM que involucre las leyes del seno y del coseno, así como la aplicación de vectores en proyectos prácticos relacionados con ciencia y tecnología. Los estudiantes aplicarán estos conceptos trigonométricos en el diseño y análisis de situaciones del mundo real, fortaleciendo su comprensión y habilidades en matemáticas y disciplinas STEM.</t>
  </si>
  <si>
    <t>Proyecto STEAM de Innovación Trigonométrica:
Objetivo: Diseñar un proyecto STEAM innovador que involucre la demostración de una identidad trigonométrica específica. Los estudiantes explorarán aplicaciones en ciencia, tecnología, ingeniería, arte y matemáticas para demostrar la veracidad de la identidad, fomentando la creatividad y la comprensión interdisciplinaria.
Reto Tecnológico STEAM con Ecuaciones Trigonométricas:
Objetivo: Plantear un reto tecnológico STEAM que requiera la resolución de ecuaciones trigonométricas para abordar problemas específicos en ingeniería o tecnología. Los estudiantes aplicarán habilidades matemáticas en contextos prácticos, promoviendo la resolución de problemas y la aplicación práctica de conceptos trigonométricos.
Exploración Artística STEAM con Superficies Cónicas:
Objetivo: Desarrollar un proyecto artístico STEAM que utilice las superficies cónicas como base creativa. Los estudiantes crearán obras de arte interactivas que fusionen matemáticas y expresión artística, destacando la conexión entre geometría y creatividad.
Simulación STEAM de Medidas Estadísticas:
Objetivo: Realizar una simulación STEAM para entender las medidas de asociación entre dos variables mediante la aplicación de medidas estadísticas en situaciones prácticas. Los estudiantes utilizarán herramientas tecnológicas para analizar datos en ciencia o tecnología, fortaleciendo sus habilidades en matemáticas y estadísticas.</t>
  </si>
  <si>
    <t>Objetivos Especificos</t>
  </si>
  <si>
    <t>Desarrollar un proyecto STEAM interactivo que demuestre la veracidad de una identidad trigonométrica específica mediante representaciones visuales y manipulables, integrando elementos de tecnología y arte.
Aplicaciones Tecnológicas:
Investigar y aplicar la identidad trigonométrica en proyectos tecnológicos, como simulaciones virtuales o aplicaciones prácticas, destacando la utilidad de estos conceptos en campos como la ingeniería y la informática.
Colaboración Multidisciplinaria:
Fomentar la colaboración entre estudiantes de diferentes disciplinas al diseñar y ejecutar el proyecto, promoviendo una comprensión integral que abarque ciencia, tecnología, ingeniería, arte y matemáticas.
Presentación Creativa:
Crear una presentación creativa del proyecto, utilizando elementos visuales y explicaciones detalladas para comunicar de manera efectiva la demostración de la identidad trigonométrica a audiencias diversas.</t>
  </si>
  <si>
    <t>objetivos del desafío.
Desarrollo de Soluciones:
Diseñar y desarrollar soluciones tecnológicas que utilicen la resolución de ecuaciones trigonométricas como parte integral, destacando la aplicabilidad y eficacia de estos conceptos en la resolución de problemas reales.
Evaluación de Impacto:
Evaluar el impacto de las soluciones propuestas, analizando cómo la aplicación de ecuaciones trigonométricas contribuye a la mejora de procesos o la innovación tecnológica en el contexto específico del desafío.
Reflexión y Mejora Continua:
Fomentar la reflexión sobre el proceso de resolución, identificando áreas de mejora y proponiendo ajustes para futuros desafíos tecnológicos que involucren ecuaciones trigonométricas.</t>
  </si>
  <si>
    <t>Técnicas de Representación:
Experimentar con diversas técnicas de representación artística para plasmar superficies cónicas en obras visuales, considerando la interpretación artística de propiedades matemáticas.
Interactividad y Participación:
Incluir elementos interactivos en los proyectos artísticos que permitan la participación activa del espectador, promoviendo una experiencia artística que fusiona la comprensión matemática con la apreciación artística.
Exhibición y Difusión:
Organizar una exhibición o difusión de los proyectos artísticos, compartiendo la conexión entre matemáticas y arte con la comunidad escolar o más allá, destacando la creatividad y originalidad de las obras.</t>
  </si>
  <si>
    <t>Semana 1(poner la fecha de cada semana)</t>
  </si>
  <si>
    <t>Contenidos</t>
  </si>
  <si>
    <t>Metodología de clase</t>
  </si>
  <si>
    <t xml:space="preserve">Proceso de Evaluación </t>
  </si>
  <si>
    <t>Numeros reales</t>
  </si>
  <si>
    <r>
      <rPr>
        <b/>
        <sz val="11"/>
        <color theme="1"/>
        <rFont val="Calibri"/>
        <family val="2"/>
      </rPr>
      <t>Clase 1</t>
    </r>
    <r>
      <rPr>
        <sz val="11"/>
        <color theme="1"/>
        <rFont val="Calibri"/>
        <family val="2"/>
      </rPr>
      <t xml:space="preserve">: Introducción a los Números Reales
</t>
    </r>
    <r>
      <rPr>
        <b/>
        <sz val="11"/>
        <color theme="1"/>
        <rFont val="Calibri"/>
        <family val="2"/>
      </rPr>
      <t>Objetivo:</t>
    </r>
    <r>
      <rPr>
        <sz val="11"/>
        <color theme="1"/>
        <rFont val="Calibri"/>
        <family val="2"/>
      </rPr>
      <t xml:space="preserve"> Comprender y aplicar conceptos relacionados con los números reales, incluyendo sus propiedades y operaciones fundamentales.
Pregunta de Indagación: ¿Qué son los números reales y cómo podemos utilizarlos en cálculos matemáticos cotidianos?
Actividades:
</t>
    </r>
    <r>
      <rPr>
        <b/>
        <sz val="11"/>
        <color theme="1"/>
        <rFont val="Calibri"/>
        <family val="2"/>
      </rPr>
      <t>Actividad de Mindfulness (5 minutos): "respiración consciente"</t>
    </r>
    <r>
      <rPr>
        <sz val="11"/>
        <color theme="1"/>
        <rFont val="Calibri"/>
        <family val="2"/>
      </rPr>
      <t xml:space="preserve">
</t>
    </r>
    <r>
      <rPr>
        <b/>
        <sz val="11"/>
        <color theme="1"/>
        <rFont val="Calibri"/>
        <family val="2"/>
      </rPr>
      <t>Definición de Números Reales</t>
    </r>
    <r>
      <rPr>
        <sz val="11"/>
        <color theme="1"/>
        <rFont val="Calibri"/>
        <family val="2"/>
      </rPr>
      <t xml:space="preserve">:
Presentación de una visión general de los números reales y su importancia en matemáticas y la vida cotidiana.
Discusión sobre la clasificación de números reales en racionales e irracionales, y cómo se relacionan con la recta numérica.
</t>
    </r>
    <r>
      <rPr>
        <b/>
        <sz val="11"/>
        <color theme="1"/>
        <rFont val="Calibri"/>
        <family val="2"/>
      </rPr>
      <t>Propiedades de los Números Reales:</t>
    </r>
    <r>
      <rPr>
        <sz val="11"/>
        <color theme="1"/>
        <rFont val="Calibri"/>
        <family val="2"/>
      </rPr>
      <t xml:space="preserve">
Exploración de las propiedades de los números reales, como la cerradura, la conmutatividad, la asociatividad y la existencia de elementos neutros y opuestos en operaciones como la suma y la multiplicación.
</t>
    </r>
    <r>
      <rPr>
        <b/>
        <sz val="11"/>
        <color theme="1"/>
        <rFont val="Calibri"/>
        <family val="2"/>
      </rPr>
      <t>Operaciones con Números Reales :</t>
    </r>
    <r>
      <rPr>
        <sz val="11"/>
        <color theme="1"/>
        <rFont val="Calibri"/>
        <family val="2"/>
      </rPr>
      <t xml:space="preserve">
Desarrollo de habilidades en la realización de operaciones fundamentales con números reales, como suma, resta, multiplicación y división.
Resolución de ejercicios que involucran combinación de estas operaciones.
</t>
    </r>
    <r>
      <rPr>
        <b/>
        <sz val="11"/>
        <color theme="1"/>
        <rFont val="Calibri"/>
        <family val="2"/>
      </rPr>
      <t>Aplicación Práctica:</t>
    </r>
    <r>
      <rPr>
        <sz val="11"/>
        <color theme="1"/>
        <rFont val="Calibri"/>
        <family val="2"/>
      </rPr>
      <t xml:space="preserve">
Presentación de problemas del mundo real que requieren el uso de números reales, como cálculos financieros o mediciones.
Los estudiantes trabajan en grupos para resolver estos problemas y aplicar las propiedades y operaciones de los números reales.
</t>
    </r>
    <r>
      <rPr>
        <b/>
        <sz val="11"/>
        <color theme="1"/>
        <rFont val="Calibri"/>
        <family val="2"/>
      </rPr>
      <t>Preguntas Desafiantes:</t>
    </r>
    <r>
      <rPr>
        <sz val="11"/>
        <color theme="1"/>
        <rFont val="Calibri"/>
        <family val="2"/>
      </rPr>
      <t xml:space="preserve">
Planteamiento de preguntas desafiantes que implican la aplicación de números reales en situaciones matemáticas más complejas.
Los estudiantes resuelven estas preguntas de manera individual o en parejas.
</t>
    </r>
    <r>
      <rPr>
        <b/>
        <sz val="11"/>
        <color theme="1"/>
        <rFont val="Calibri"/>
        <family val="2"/>
      </rPr>
      <t>Conclusión de la Clase:</t>
    </r>
    <r>
      <rPr>
        <sz val="11"/>
        <color theme="1"/>
        <rFont val="Calibri"/>
        <family val="2"/>
      </rPr>
      <t xml:space="preserve"> Al final de esta lección, los estudiantes deben comprender las bases de los números reales, sus propiedades y cómo aplicar operaciones con ellos en situaciones cotidianas y matemáticas más complejas.
</t>
    </r>
    <r>
      <rPr>
        <b/>
        <sz val="11"/>
        <color theme="1"/>
        <rFont val="Calibri"/>
        <family val="2"/>
      </rPr>
      <t>Clase 2: Sistemas de Numeración y Conversiones</t>
    </r>
    <r>
      <rPr>
        <sz val="11"/>
        <color theme="1"/>
        <rFont val="Calibri"/>
        <family val="2"/>
      </rPr>
      <t xml:space="preserve">
</t>
    </r>
    <r>
      <rPr>
        <b/>
        <sz val="11"/>
        <color theme="1"/>
        <rFont val="Calibri"/>
        <family val="2"/>
      </rPr>
      <t>Objetivo:</t>
    </r>
    <r>
      <rPr>
        <sz val="11"/>
        <color theme="1"/>
        <rFont val="Calibri"/>
        <family val="2"/>
      </rPr>
      <t xml:space="preserve"> Explorar diferentes sistemas de numeración y desarrollar la capacidad de convertir entre ellos.
</t>
    </r>
    <r>
      <rPr>
        <b/>
        <sz val="11"/>
        <color theme="1"/>
        <rFont val="Calibri"/>
        <family val="2"/>
      </rPr>
      <t>Pregunta de Indagación:</t>
    </r>
    <r>
      <rPr>
        <sz val="11"/>
        <color theme="1"/>
        <rFont val="Calibri"/>
        <family val="2"/>
      </rPr>
      <t xml:space="preserve"> ¿Cuáles son los diferentes sistemas de numeración y cómo podemos convertir números de un sistema a otro?
Actividades:
</t>
    </r>
    <r>
      <rPr>
        <b/>
        <sz val="11"/>
        <color theme="1"/>
        <rFont val="Calibri"/>
        <family val="2"/>
      </rPr>
      <t>Actividad de Mindfulness (5 minutos):</t>
    </r>
    <r>
      <rPr>
        <sz val="11"/>
        <color theme="1"/>
        <rFont val="Calibri"/>
        <family val="2"/>
      </rPr>
      <t xml:space="preserve"> "exploración consciente"
</t>
    </r>
    <r>
      <rPr>
        <b/>
        <sz val="11"/>
        <color theme="1"/>
        <rFont val="Calibri"/>
        <family val="2"/>
      </rPr>
      <t>Introducción a Sistemas de Numeración</t>
    </r>
    <r>
      <rPr>
        <sz val="11"/>
        <color theme="1"/>
        <rFont val="Calibri"/>
        <family val="2"/>
      </rPr>
      <t xml:space="preserve">:
Presentación de sistemas de numeración como el sistema decimal, binario y hexadecimal, explicando sus bases y su uso en la informática.
</t>
    </r>
    <r>
      <rPr>
        <b/>
        <sz val="11"/>
        <color theme="1"/>
        <rFont val="Calibri"/>
        <family val="2"/>
      </rPr>
      <t>Conversión de Decimal a Binario</t>
    </r>
    <r>
      <rPr>
        <sz val="11"/>
        <color theme="1"/>
        <rFont val="Calibri"/>
        <family val="2"/>
      </rPr>
      <t xml:space="preserve">:
Enseñanza de cómo convertir números decimales a binarios.
Resolución de ejercicios de conversión para reforzar la comprensión.
</t>
    </r>
    <r>
      <rPr>
        <b/>
        <sz val="11"/>
        <color theme="1"/>
        <rFont val="Calibri"/>
        <family val="2"/>
      </rPr>
      <t>Conversión de Binario a Decima</t>
    </r>
    <r>
      <rPr>
        <sz val="11"/>
        <color theme="1"/>
        <rFont val="Calibri"/>
        <family val="2"/>
      </rPr>
      <t xml:space="preserve">l :
Enseñanza de cómo convertir números binarios a decimales.
Resolución de ejercicios de conversión en sentido inverso.
</t>
    </r>
    <r>
      <rPr>
        <b/>
        <sz val="11"/>
        <color theme="1"/>
        <rFont val="Calibri"/>
        <family val="2"/>
      </rPr>
      <t>Aplicación Práctica</t>
    </r>
    <r>
      <rPr>
        <sz val="11"/>
        <color theme="1"/>
        <rFont val="Calibri"/>
        <family val="2"/>
      </rPr>
      <t xml:space="preserve"> :
Presentación de problemas prácticos que requieren la conversión entre sistemas de numeración, como la programación de computadoras.
Los estudiantes trabajan en grupos para resolver estos problemas.
</t>
    </r>
    <r>
      <rPr>
        <b/>
        <sz val="11"/>
        <color theme="1"/>
        <rFont val="Calibri"/>
        <family val="2"/>
      </rPr>
      <t>Preguntas Desafiantes</t>
    </r>
    <r>
      <rPr>
        <sz val="11"/>
        <color theme="1"/>
        <rFont val="Calibri"/>
        <family val="2"/>
      </rPr>
      <t xml:space="preserve"> :
Planteamiento de preguntas desafiantes que implican la conversión entre sistemas de numeración y la exploración de sistemas menos comunes, como el sistema octal.</t>
    </r>
  </si>
  <si>
    <t>Taller de Simplificar y Operar con Polinomios
Quiz Simplifica y Opera con Polinomios
Pltaforma Aleks
Proyecto STEAM</t>
  </si>
  <si>
    <r>
      <rPr>
        <b/>
        <u/>
        <sz val="11"/>
        <color theme="1"/>
        <rFont val="Calibri"/>
        <family val="2"/>
      </rPr>
      <t>Verificación de los contenidos por semana acorde al currículo escrito y evaluado del colegio</t>
    </r>
    <r>
      <rPr>
        <sz val="11"/>
        <color theme="1"/>
        <rFont val="Calibri"/>
        <family val="2"/>
      </rPr>
      <t xml:space="preserve"> 
Se cumplio con lo postulado en la semana, sino se cumplio de que manera se desarrollara lo no logrado en las siguiente semanas </t>
    </r>
  </si>
  <si>
    <t>Semana 2</t>
  </si>
  <si>
    <t xml:space="preserve">Desigualades en los numeros reales </t>
  </si>
  <si>
    <t>Clase 1: Introducción a las Desigualdades en Números Reales
Objetivo: Comprender los conceptos fundamentales de las desigualdades en números reales y aplicarlos en cálculos matemáticos.
Pregunta de Indagación: ¿Cómo podemos representar y resolver desigualdades en el conjunto de los números reales?
Actividades:
Actividad de Mindfulness (5 minutos):
Ejercicio breve para centrar la atención.
Definición de Desigualdades:
Presentación de la definición de desigualdades y sus símbolos.
Ejemplos simples de desigualdades y su representación en la recta numérica.
Operaciones con Desigualdades:
Exploración de las propiedades de las desigualdades en operaciones como suma, resta, multiplicación y división.
Resolución de ejercicios que aplican estas propiedades.
Sistema de Desigualdades:
Introducción a los sistemas de desigualdades y su representación gráfica.
Ejercicios prácticos que involucran la resolución de sistemas de desigualdades.
Desigualdades Cuadráticas:
Explicación de cómo trabajar con desigualdades que incluyen expresiones cuadráticas.
Resolución de ejercicios que involucran desigualdades cuadráticas.
Aplicación Práctica:
Presentación de problemas prácticos que requieren el uso de desigualdades en contextos del mundo real.
Los estudiantes trabajan en grupos para resolver estos problemas.
Preguntas Desafiantes:
Planteamiento de preguntas desafiantes que implican la resolución de desigualdades más complejas.
Resolución individual o en parejas.
Conclusión de la Clase:
Recapitulación de los conceptos aprendidos.
Reflexión sobre la utilidad de las desigualdades en diversos contextos.
Clase 2: Desigualdades Avanzadas en Números Reales
Objetivo: Profundizar en conceptos avanzados de desigualdades y explorar aplicaciones más complejas en diversos campos.
Pregunta de Indagación: ¿Cómo podemos aplicar desigualdades en cálculos avanzados y en situaciones más complejas?
Actividades:
Actividad de Mindfulness (5 minutos):
Ejercicio breve para preparar la mente para la clase.
Revisión Rápida de Conceptos Básicos:
Repaso rápido de los conceptos básicos de desigualdades.
Desigualdades con Valor Absoluto:
Exploración de desigualdades que incluyen el valor absoluto.
Resolución de ejercicios que involucran desigualdades con valor absoluto.
Desigualdades Racionales:
Introducción a desigualdades que incluyen expresiones racionales.
Ejercicios prácticos y resolución de problemas.
Problemas Prácticos Avanzados:
Presentación de problemas avanzados que requieren el uso de desigualdades en campos como la economía, la biología o la ingeniería.
Resolución individual o en grupos.
Desigualdades con Funciones:
Explicación de cómo trabajar con desigualdades que involucran funciones.
Resolución de ejercicios que aplican desigualdades con funciones.
Preguntas de Investigación:
Planteamiento de preguntas que invitan a los estudiantes a investigar aplicaciones específicas de las desigualdades en áreas de su interés.
Conclusión de la Clase:
Reflexión sobre las aplicaciones avanzadas de las desigualdades.
Discusión sobre cómo este concepto es fundamental en diversos campos del conocimiento</t>
  </si>
  <si>
    <t>Taller de Simplificar y Operar expreseiones con potencias
Quiz Simplifica y Opera expreseiones con potencias
Pltaforma Aleks
Proyecto STEAM</t>
  </si>
  <si>
    <t xml:space="preserve">Se cumplio con lo postulado en la semana, sino se cumplio de que manera se desarrollara lo no logrado en las siguiente semanas </t>
  </si>
  <si>
    <t>Semana 3</t>
  </si>
  <si>
    <t>Desgualdades con valor absoluto</t>
  </si>
  <si>
    <t>Clase 1: Introducción al Valor Absoluto
Objetivo: Comprender los conceptos fundamentales del valor absoluto y aplicarlos en cálculos matemáticos.
Pregunta de Indagación: ¿Cómo podemos entender y utilizar el valor absoluto en situaciones matemáticas y prácticas?
Actividades:
Actividad de Mindfulness (5 minutos):
Ejercicio breve para centrar la atención.
Definición de Valor Absoluto:
Presentación de la definición de valor absoluto y su notación.
Ejemplos simples que ilustran el concepto de distancia absoluta.
Operaciones Básicas:
Exploración de las operaciones básicas con valor absoluto (suma, resta, multiplicación y división).
Resolución de ejercicios que aplican estas operaciones.
Valor Absoluto en la Recta Numérica:
Representación gráfica del valor absoluto en la recta numérica.
Ejercicios prácticos de ubicar números en la recta numérica usando valor absoluto.
Desigualdades con Valor Absoluto:
Introducción a desigualdades que involucran el valor absoluto.
Resolución de ejercicios que aplican desigualdades con valor absoluto.
Aplicación Práctica:
Presentación de problemas prácticos que requieren el uso del valor absoluto en contextos del mundo real.
Los estudiantes trabajan en grupos para resolver estos problemas.
Preguntas Desafiantes:
Planteamiento de preguntas desafiantes que implican la aplicación creativa del valor absoluto.
Resolución individual o en parejas.
Conclusión de la Clase:
Recapitulación de los conceptos aprendidos.
Reflexión sobre la utilidad del valor absoluto en diversas situaciones.
Clase 2: Aplicaciones Avanzadas del Valor Absoluto
Objetivo: Profundizar en conceptos avanzados de valor absoluto y explorar aplicaciones más complejas en diversas disciplinas.
Pregunta de Indagación: ¿Cómo podemos aplicar el valor absoluto en cálculos avanzados y resolver problemas más complejos?
Actividades:
Actividad de Mindfulness (5 minutos):
Ejercicio breve para preparar la mente para la clase.
Revisión Rápida de Conceptos Básicos:
Repaso rápido de los conceptos básicos del valor absoluto.
Desigualdades y Valor Absoluto:
Exploración de desigualdades más complejas que involucran el valor absoluto.
Resolución de ejercicios que aplican desigualdades con valor absoluto en situaciones avanzadas.
Valor Absoluto y Funciones:
Aplicación del valor absoluto en funciones matemáticas.
Ejercicios prácticos que involucran el análisis de funciones con valor absoluto.
Problemas Prácticos Avanzados:
Presentación de problemas avanzados que requieren el uso del valor absoluto en campos como la física, la economía o la ingeniería.
Resolución individual o en grupos.
Valor Absoluto y Geometría Analítica:
Aplicación del valor absoluto en el contexto de la geometría analítica.
Resolución de ejercicios que involucran coordenadas y distancias absolutas.
Preguntas de Investigación:
Planteamiento de preguntas que invitan a los estudiantes a investigar aplicaciones específicas del valor absoluto en áreas de su interés.
Conclusión de la Clase:
Reflexión sobre las aplicaciones avanzadas del valor absoluto.
Discusión sobre cómo este concepto es fundamental en diversas disciplinas.</t>
  </si>
  <si>
    <t>Taller de Simplificar y Operar expreseiones con radicales
Quiz Simplifica y Opera expreseiones con radicales
Pltaforma Aleks
Proyecto STEAM</t>
  </si>
  <si>
    <t>Semana 4</t>
  </si>
  <si>
    <t xml:space="preserve">Funciones </t>
  </si>
  <si>
    <t xml:space="preserve">Clase 1: Introducción a las Funciones en Variable Real
Objetivo: Comprender los conceptos fundamentales de las funciones en variable real y aplicarlos en cálculos matemáticos.
Pregunta de Indagación: ¿Cómo podemos entender y utilizar funciones en situaciones matemáticas y prácticas?
Actividades:
Actividad de Mindfulness (5 minutos):
Breve ejercicio para centrar la atención.
Definición de Funciones:
Presentación de la definición de función y sus componentes.
Ejemplos simples que ilustran la relación entre dominio, codominio y reglas de correspondencia.
Representación Gráfica:
Exploración de la representación gráfica de funciones en el plano cartesiano.
Resolución de ejercicios que involucran la identificación de características gráficas básicas.
Operaciones con Funciones:
Introducción a las operaciones básicas con funciones (suma, resta, multiplicación y división).
Resolución de ejercicios que aplican estas operaciones.
Funciones Especiales:
Exploración de funciones especiales como la función constante, lineal, cuadrática y raíz cuadrada.
Ejemplos prácticos de cómo estas funciones modelan situaciones del mundo real.
Composición de Funciones:
Presentación de la composición de funciones.
Resolución de ejercicios que implican la composición de dos funciones.
Aplicación Práctica:
Resolución de problemas prácticos que requieren el uso de funciones para modelar situaciones cotidianas.
Trabajo en grupos para aplicar los conceptos aprendidos.
Preguntas Desafiantes:
Planteamiento de preguntas desafiantes que invitan a explorar situaciones más complejas con funciones.
Resolución individual o en parejas.
Conclusión de la Clase:
Recapitulación de los conceptos aprendidos.
Reflexión sobre la utilidad de las funciones en diversos contextos.
Clase 2: Funciones Avanzadas y Análisis Gráfico
Objetivo: Profundizar en conceptos avanzados de funciones en variable real y desarrollar habilidades de análisis gráfico.
Pregunta de Indagación: ¿Cómo podemos aplicar funciones en cálculos avanzados y analizar gráficos para obtener información valiosa?
Actividades:
Actividad de Mindfulness (5 minutos):
Ejercicio breve para preparar la mente para la clase.
Revisión Rápida de Conceptos Básicos:
Breve repaso de los conceptos fundamentales de funciones en variable real.
Funciones Trigonométricas:
Introducción a funciones trigonométricas como seno, coseno y tangente.
Ejercicios prácticos que involucran el uso de funciones trigonométricas.
Funciones Logarítmicas y Exponenciales:
Exploración de funciones logarítmicas y exponenciales.
Ejemplos de cómo estas funciones modelan crecimiento y decaimiento.
Análisis Gráfico:
Desarrollo de habilidades para analizar gráficos de funciones.
Identificación de puntos críticos, asíntotas y comportamientos particulares.
Problemas Aplicados:
Presentación de problemas avanzados que requieren el uso de funciones trigonométricas, logarítmicas o exponenciales.
Resolución individual o en grupos.
Funciones Polinómicas de Grado Superior:
Estudio de funciones polinómicas de grado superior.
Ejercicios prácticos que implican el análisis de funciones polinómicas complejas.
Preguntas de Investigación:
Planteamiento de preguntas que invitan a los estudiantes a investigar aplicaciones específicas de funciones en áreas de su interés.
Conclusión de la Clase:
Reflexión sobre los conceptos avanzados de funciones.
Discusión sobre la versatilidad de las funciones en la resolución de problemas matemáticos y en la modelización de fenómenos del mundo real.
</t>
  </si>
  <si>
    <t xml:space="preserve">Plataforma aleks 
Trbajao sobre funciones 
Quiz de fucnciones </t>
  </si>
  <si>
    <t>Semana 5</t>
  </si>
  <si>
    <t xml:space="preserve">Propieddes de funciones </t>
  </si>
  <si>
    <t>Clase 1: Propiedades Básicas de Funciones
Objetivo: Comprender las propiedades fundamentales que caracterizan el comportamiento de las funciones y aplicarlas en situaciones matemáticas.
Pregunta de Indagación: ¿Cuáles son las propiedades esenciales que definen el comportamiento de una función?
Actividades:
Actividad de Mindfulness (5 minutos):
Ejercicio breve para enfocar la mente en la clase.
Revisión de Conceptos Básicos:
Repaso rápido de la definición de funciones y sus elementos (dominio, codominio, regla de correspondencia).
Propiedades del Dominio y Rango:
Exploración de cómo determinar el dominio y el rango de una función.
Ejemplos prácticos para identificar valores permitidos y alcanzables.
Paridad y Simetría:
Definición y análisis de funciones pares e impares.
Identificación de simetrías en el gráfico de funciones.
Monotonía:
Concepto de funciones crecientes y decrecientes.
Resolución de ejercicios para determinar intervalos de monotonía.
Cotas y Máximos/Mínimos:
Introducción a las cotas superior e inferior.
Identificación de máximos y mínimos relativos y absolutos.
Continuidad:
Definición de funciones continuas y discontinuas.
Ejemplos de tipos de discontinuidades.
Aplicaciones Prácticas:
Resolución de problemas prácticos que requieren la aplicación de las propiedades estudiadas.
Trabajo en grupos para discutir y resolver aplicaciones específicas.
Preguntas Desafiantes:
Planteamiento de preguntas desafiantes que estimulen la reflexión sobre situaciones más complejas.
Resolución individual o en parejas.
Conclusión de la Clase:
Recapitulación de las propiedades básicas de funciones.
Reflexión sobre la importancia de estas propiedades en el análisis y comprensión de funciones.
Clase 2: Propiedades Avanzadas de Funciones
Objetivo: Profundizar en propiedades avanzadas de funciones y su aplicación en contextos matemáticos y prácticos.
Pregunta de Indagación: ¿Cómo podemos utilizar propiedades más avanzadas para analizar funciones en situaciones más complejas?
Actividades:
Actividad de Mindfulness (5 minutos):
Breve actividad para preparar la mente para la clase.
Revisión Rápida de Propiedades Básicas:
Recapitulación de las propiedades básicas estudiadas en la clase anterior.
Teorema del Valor Intermedio:
Explicación del teorema del valor intermedio y su importancia.
Ejercicios prácticos que aplican este teorema.
Teorema de Bolzano-Weierstrass:
Definición y aplicación del teorema de Bolzano-Weierstrass.
Ejemplos que ilustran situaciones en las que se aplica este teorema.
Teorema de la Función Inversa:
Introducción al teorema de la función inversa.
Ejercicios que involucran funciones inversas y su aplicación.
Concavidad y Puntos de Inflexión:
Concepto de funciones cóncavas y convexas.
Identificación de puntos de inflexión.
Asíntotas Horizontales y Verticales:
Explicación de asíntotas horizontales y verticales.
Análisis de funciones con asíntotas.
Aplicaciones en Cálculo Diferencial e Integral:
Discusión sobre cómo las propiedades avanzadas se aplican en el cálculo diferencial e integral.
Ejemplos prácticos de problemas resueltos.
Preguntas de Investigación:
Planteamiento de preguntas que fomenten la investigación y aplicación de propiedades avanzadas en campos específicos.
Conclusión de la Clase:
Recapitulación de las propiedades avanzadas de funciones.
Reflexión sobre la utilidad de estas propiedades en análisis matemáticos más avanzados.</t>
  </si>
  <si>
    <t xml:space="preserve">Plata forma Aleks 
Taller de caracteristicas de funciones 
Quiz 
</t>
  </si>
  <si>
    <t>Semana 6</t>
  </si>
  <si>
    <t>Clase 1: Introducción a Funciones Inyectivas, Sobreyectivas y Biyectivas
Objetivo: Comprender los conceptos fundamentales de funciones inyectivas, sobreyectivas y biyectivas, y su importancia en el análisis de relaciones entre conjuntos.
Pregunta de Indagación: ¿Cómo se pueden describir y aplicar las funciones inyectivas, sobreyectivas y biyectivas en el contexto de las relaciones entre conjuntos?
Actividades:
Actividad de Mindfulness (5 minutos):
Breve ejercicio para enfocar la mente en la clase.
Repaso de Conceptos Básicos:
Recordatorio de la definición de funciones y sus componentes (dominio, codominio, regla de correspondencia).
Funciones Inyectivas:
Explicación de qué significa que una función sea inyectiva.
Ejemplos prácticos para ilustrar funciones inyectivas.
Demostración de la propiedad de la no igualdad de imágenes para elementos diferentes.
Funciones Sobreyectivas:
Definición de funciones sobreyectivas.
Ejemplos para entender cómo una función abarca todo su codominio.
Relación con el concepto de rango.
Funciones Biiectivas:
Introducción al concepto de funciones biyectivas.
Ejemplos que muestran funciones que son tanto inyectivas como sobreyectivas.
Énfasis en la relación uno a uno y sobre todo.
Actividades Prácticas:
Ejercicios donde los estudiantes identifican si una función dada es inyectiva, sobreyectiva, o biyectiva.
Trabajo en grupos para resolver problemas relacionados con estas propiedades.
Preguntas Desafiantes:
Planteamiento de preguntas desafiantes que estimulan la reflexión sobre casos especiales o situaciones más complejas.
Discusión en clase para abordar estas preguntas.
Conclusión de la Clase:
Recapitulación de los conceptos de funciones inyectivas, sobreyectivas y biyectivas.
Enfatizar la importancia de estas propiedades en el análisis de relaciones entre conjuntos.
Clase 2: Aplicaciones Prácticas de Funciones Inyectivas, Sobreyectivas y Biyectivas
Objetivo: Aplicar los conceptos de funciones inyectivas, sobreyectivas y biyectivas en situaciones prácticas y resolver problemas relacionados con estas propiedades.
Pregunta de Indagación: ¿Cómo se pueden aplicar las funciones inyectivas, sobreyectivas y biyectivas en contextos del mundo real?
Actividades:
Actividad de Mindfulness (5 minutos):
Breve actividad para preparar la mente para la clase.
Repaso Rápido (10 minutos):
Breve repaso de los conceptos de funciones inyectivas, sobreyectivas y biyectivas.
Problemas del Mundo Real:
Presentación de problemas del mundo real que involucran funciones inyectivas, sobreyectivas y biyectivas.
Ejemplos como asignación de recursos, mapeo de datos, etc.
Actividades Prácticas:
Resolución de problemas en grupos que requieran aplicar estas propiedades.
Discusión en clase sobre los enfoques y soluciones.
Situaciones Especiales:
Exploración de situaciones especiales en las que las funciones inyectivas, sobreyectivas o biyectivas pueden presentar desafíos o casos particulares.
Ejemplos concretos.
Aplicación en Matemáticas Avanzadas:
Breve mención de cómo estas propiedades se relacionan con conceptos avanzados en matemáticas, como la teoría de conjuntos y el álgebra abstracta.
Discusión en Clase:
Sesión interactiva donde los estudiantes comparten sus soluciones y enfoques para los problemas planteados.
Preguntas y respuestas.
Conclusión de la Clase:
Reflexión sobre cómo las funciones inyectivas, sobreyectivas y biyectivas tienen aplicaciones prácticas y son fundamentales en diversas áreas.</t>
  </si>
  <si>
    <t>Plataforma aleks 
Quiz de graficas</t>
  </si>
  <si>
    <t>Semana 7</t>
  </si>
  <si>
    <t xml:space="preserve">Longitud de arco </t>
  </si>
  <si>
    <t>Clase 1: Introducción a la Longitud de Arco en Trigonometría
Objetivo: Comprender el concepto de longitud de arco en una circunferencia y aprender a calcularla utilizando radianes.
Pregunta de Indagación: ¿Qué es la longitud de arco en una circunferencia y cómo podemos calcularla utilizando radianes?
Actividades:
Actividad de Mindfulness (5 minutos):
Breve ejercicio para centrar la atención en la clase.
Definición de Longitud de Arco:
Explicación del concepto de longitud de arco en una circunferencia.
Relación entre la longitud de arco, el radio y el ángulo central.
Longitud de Arco en Radianes:
Explicación de cómo calcular la longitud de arco en una circunferencia utilizando radianes.
Ejemplos prácticos de cómo aplicar la fórmula de longitud de arco en radianes.
Longitud de Arco en Grados:
Conversión entre grados y radianes para calcular la longitud de arco en una circunferencia.
Aplicaciones en Problemas de Movimiento Circular:
Ejemplos de cómo se aplica el concepto de longitud de arco en problemas de movimiento circular, como el movimiento de un péndulo.
Preguntas Desafiantes:
Formulación de preguntas que desafíen a los estudiantes a aplicar el concepto de longitud de arco en situaciones más complejas.
Conclusión de la Clase:
Recapitulación de los conceptos aprendidos.
Reflexión sobre la importancia de la longitud de arco en trigonometría y su aplicación en problemas reales.
Clase 2: Longitud de Arco y Área de Sectores Circulares
Objetivo: Aplicar el concepto de longitud de arco en la determinación del área de sectores circulares.
Pregunta de Indagación: ¿Cómo podemos utilizar la longitud de arco para determinar el área de sectores circulares?
Actividades:
Actividad de Mindfulness (5 minutos):
Breve ejercicio para centrar la atención en la clase.
Definición de Sector Circular:
Explicación de qué es un sector circular y cómo se relaciona con la longitud de arco.
Área de un Sector Circular:
Fórmula para calcular el área de un sector circular en función de su ángulo central y la longitud de arco.
Ejemplos prácticos de cómo aplicar la fórmula para encontrar áreas de sectores circulares.
Problemas de Aplicación Práctica:
Resolución de problemas que involucren el cálculo del área de sectores circulares utilizando la longitud de arco.
Relación con el Teorema de Thales:
Explicación de cómo el Teorema de Thales se relaciona con la longitud de arco y el área de sectores circulares.
Aplicaciones en Problemas de Ingeniería y Física:
Ejemplos de cómo se aplican los conceptos de longitud de arco y área de sectores circulares en problemas de ingeniería y física.
Preguntas Desafiantes:
Formulación de preguntas desafiantes que requieran la aplicación creativa de la longitud de arco en la determinación del área de sectores circulares.
Conclusión de la Clase:
Recapitulación de los conceptos aprendidos.
Reflexión sobre la importancia de la longitud de arco en la determinación del área de sectores circulares y su aplicación en diferentes campos.</t>
  </si>
  <si>
    <t xml:space="preserve">plataforma steam 
taller de longitud de arco
animaplanos </t>
  </si>
  <si>
    <t>Semana 8</t>
  </si>
  <si>
    <t xml:space="preserve">razones trigonometricas </t>
  </si>
  <si>
    <t>Clase 1: Introducción a las Razones Trigonométricas
Objetivo: Comprender las razones trigonométricas fundamentales (seno, coseno y tangente) y su relación con los triángulos rectángulos.
Pregunta de Indagación: ¿Qué son las razones trigonométricas y cómo se utilizan para resolver problemas en trigonometría?
Actividades:
Actividad de Mindfulness (5 minutos):
Breve ejercicio para centrar la atención en la clase.
Definición de las Razones Trigonométricas:
Explicación de las razones trigonométricas seno, coseno y tangente en un triángulo rectángulo.
Relación entre las razones trigonométricas y los lados de un triángulo rectángulo.
Cálculo de Razones Trigonométricas:
Ejemplos prácticos de cómo calcular las razones trigonométricas en triángulos rectángulos.
Uso de calculadoras científicas para verificar los cálculos.
Propiedades de las Razones Trigonométricas:
Propiedades fundamentales de las razones trigonométricas, como la periodicidad y la relación entre las razones.
Aplicaciones en Problemas de Medición:
Ejemplos de cómo se aplican las razones trigonométricas en problemas de medición, como la altura de un edificio o la distancia entre dos puntos.
Preguntas Desafiantes:
Formulación de preguntas que desafíen a los estudiantes a aplicar las razones trigonométricas en situaciones más complejas.
Conclusión de la Clase:
Recapitulación de los conceptos aprendidos.
Reflexión sobre la importancia de las razones trigonométricas en la trigonometría y su aplicación en la resolución de problemas.
Clase 2: Aplicaciones Avanzadas de las Razones Trigonométricas
Objetivo: Aplicar las razones trigonométricas en situaciones más avanzadas y en diferentes contextos.
Pregunta de Indagación: ¿Cómo podemos utilizar las razones trigonométricas en situaciones más complejas y en diferentes configuraciones geométricas?
Actividades:
Actividad de Mindfulness (5 minutos):
Breve ejercicio para centrar la atención en la clase.
Resolución de Problemas con Razones Trigonométricas:
Ejercicios prácticos que involucren el uso de las razones trigonométricas para resolver problemas geométricos y de medición.
Aplicaciones en Geometría Analítica:
Uso de las razones trigonométricas en la geometría analítica para resolver problemas de coordenadas.
Razones Trigonométricas Inversas:
Introducción a las razones trigonométricas inversas y su aplicación en la resolución de ecuaciones trigonométricas.
Resolución de Triángulos No Rectángulos:
Explicación de cómo se pueden aplicar las razones trigonométricas en triángulos no rectángulos utilizando ley de senos y ley de cosenos.
Aplicaciones en Problemas de Física y Ondas:
Ejemplos de cómo se aplican las razones trigonométricas en problemas de física y ondas.
Preguntas Desafiantes:
Formulación de preguntas que desafíen a los estudiantes a aplicar creativamente las razones trigonométricas en situaciones complejas.
Conclusión de la Clase:
Recapitulación de los conceptos aprendidos.
Reflexión sobre la versatilidad y aplicaciones avanzadas de las razones trigonométricas en diferentes áreas.</t>
  </si>
  <si>
    <t>Platafor aleks 
taller de razones trignometricas 
Quiz de razones trigonometricas</t>
  </si>
  <si>
    <t>Semana 9</t>
  </si>
  <si>
    <t xml:space="preserve">Grafias de funciones trigonometrias </t>
  </si>
  <si>
    <t>Clase 1: Introducción a las Funciones Trigonométricas y sus Gráficas
Objetivo: Comprender las funciones trigonométricas básicas (seno, coseno y tangente) y aprender a graficarlas.
Pregunta de Indagación: ¿Qué son las funciones trigonométricas y cómo se relacionan con los ángulos y los triángulos?
Actividades:
Actividad de Mindfulness (5 minutos):
Breve ejercicio para centrar la atención en la clase.
Repaso de Ángulos y Triángulos:
Recordatorio sobre ángulos en el círculo unitario y triángulos rectángulos.
Relación entre ángulos y funciones trigonométricas.
Funciones Trigonométricas Básicas:
Definición de las funciones seno, coseno y tangente.
Gráficas de las funciones seno y coseno en el intervalo [0, 2π].
Propiedades de las Funciones Trigonométricas:
Periodicidad, simetría y amplitud de las funciones trigonométricas.
Ejemplos de cómo estas propiedades afectan a las gráficas.
Gráficas de las Funciones Seno y Coseno:
Ejercicios prácticos para graficar las funciones seno y coseno en diferentes intervalos.
Uso de calculadoras gráficas para verificar las gráficas.
Gráficas de la Función Tangente:
Definición de la función tangente y su relación con seno y coseno.
Gráfica de la función tangente y su comportamiento en diferentes intervalos.
Aplicaciones en Problemas de Longitud y Área:
Ejemplos de cómo las funciones trigonométricas se aplican en problemas de longitud y área en trigonometría.
Preguntas Desafiantes:
Formulación de preguntas desafiantes que estimulen el pensamiento crítico sobre las gráficas de funciones trigonométricas.
Conclusión de la Clase:
Recapitulación de los conceptos aprendidos.
Reflexión sobre la importancia de las funciones trigonométricas en matemáticas y otras áreas.
Clase 2: Transformaciones de Funciones Trigonométricas
Objetivo: Aprender a graficar funciones trigonométricas con desplazamientos, reflexiones y cambios en la amplitud.
Pregunta de Indagación: ¿Cómo afectan los desplazamientos, reflexiones y cambios en la amplitud a las gráficas de las funciones trigonométricas?
Actividades:
Actividad de Mindfulness (5 minutos):
Breve ejercicio para centrar la atención en la clase.
Transformaciones Básicas:
Repaso de las transformaciones básicas de funciones (desplazamientos horizontales y verticales, reflexiones y cambios en la amplitud).
Relación con las funciones trigonométricas.
Gráficas con Desplazamientos y Reflexiones:
Ejemplos de cómo realizar desplazamientos y reflexiones en las gráficas de las funciones seno y coseno.
Ejercicios prácticos para graficar funciones con estas transformaciones.
Gráficas con Cambios en la Amplitud:
Ejemplos de cómo cambiar la amplitud de las gráficas de las funciones trigonométricas.
Ejercicios prácticos para graficar funciones con cambios en la amplitud.
Combinación de Transformaciones:
Ejercicios que involucren la combinación de diferentes transformaciones en una misma función trigonométrica.
Aplicaciones en Problemas de Física y Ondas:
Ejemplos de cómo las transformaciones de funciones trigonométricas se aplican en problemas de física y ondas.
Preguntas Desafiantes:
Formulación de preguntas que desafíen a los estudiantes a aplicar las transformaciones en funciones trigonométricas en situaciones complejas.
Conclusión de la Clase:
Recapitulación de los conceptos aprendidos.
Reflexión sobre cómo las transformaciones afectan a las gráficas de las funciones trigonométricas y su importancia en la resolución de problemas.</t>
  </si>
  <si>
    <t xml:space="preserve">Plataforma aleks 
Graficas de las funciones trigonometricas </t>
  </si>
  <si>
    <t>semana 10</t>
  </si>
  <si>
    <t xml:space="preserve">solucion de triangulos rectangulo </t>
  </si>
  <si>
    <t>Clase 1: Resolución de Triángulos Rectángulos
Objetivo: Aprender a resolver triángulos rectángulos utilizando las funciones trigonométricas seno, coseno y tangente.
Pregunta de Indagación: ¿Cómo podemos utilizar las funciones trigonométricas para resolver triángulos rectángulos y encontrar medidas desconocidas?
Actividades:
Actividad de Mindfulness (5 minutos):
Breve ejercicio para centrar la atención en la clase.
Repaso de Triángulos Rectángulos:
Recordatorio de las propiedades de los triángulos rectángulos y la relación entre sus lados y ángulos.
Funciones Trigonométricas en Triángulos Rectángulos:
Explicación de cómo las funciones seno, coseno y tangente se aplican en la resolución de triángulos rectángulos.
Ejemplos paso a paso de cómo encontrar medidas desconocidas.
Resolución de Triángulos Rectángulos:
Ejercicios prácticos para resolver triángulos rectángulos utilizando las funciones trigonométricas.
Uso de calculadoras científicas para verificar los resultados.
Aplicaciones en Problemas de Altura y Distancia:
Ejemplos de cómo se pueden aplicar los conceptos de trigonometría en problemas de altura y distancia en situaciones reales.
Preguntas Desafiantes:
Formulación de preguntas desafiantes que estimulen el pensamiento crítico sobre la resolución de triángulos rectángulos.
Conclusión de la Clase:
Recapitulación de los conceptos aprendidos.
Reflexión sobre la importancia de las funciones trigonométricas en la resolución de problemas geométricos.
Clase 2: Aplicaciones de las Funciones Trigonométricas en la Resolución de Triángulos Rectángulos
Objetivo: Aplicar las funciones trigonométricas en la resolución de triángulos rectángulos en contextos más complejos.
Pregunta de Indagación: ¿Cómo podemos utilizar las funciones trigonométricas en situaciones más complejas que involucren la resolución de triángulos rectángulos?
Actividades:
Actividad de Mindfulness (5 minutos):
Breve ejercicio para centrar la atención en la clase.
Transformaciones de Triángulos Rectángulos:
Ejemplos de cómo las transformaciones geométricas afectan a los triángulos rectángulos y cómo se reflejan en las funciones trigonométricas.
Problemas de Aplicación Práctica:
Resolución de problemas que involucran la resolución de triángulos rectángulos en contextos reales, como navegación, arquitectura, y problemas de altura y distancia.
Funciones Trigonométricas Inversas:
Introducción a las funciones trigonométricas inversas y su aplicación en la resolución de triángulos rectángulos.
Resolución de Triángulos con Leyes de Senos y Cosenos:
Explicación de cómo resolver triángulos rectángulos utilizando las leyes de senos y cosenos.
Ejemplos de aplicación de estas leyes en problemas complejos.
Preguntas Desafiantes:
Formulación de preguntas desafiantes que requieran la aplicación creativa de las funciones trigonométricas en la resolución de triángulos rectángulos.
Conclusión de la Clase:
Recapitulación de los conceptos aprendidos.
Reflexión sobre la importancia de las funciones trigonométricas en la resolución de problemas geométricos avanzados.</t>
  </si>
  <si>
    <t>Plataforma aleks 
solucion de triangulos rectangulos</t>
  </si>
  <si>
    <t xml:space="preserve">semana 11 </t>
  </si>
  <si>
    <t xml:space="preserve">Proyecto steam </t>
  </si>
  <si>
    <t>Semana 12</t>
  </si>
  <si>
    <t>Revisión Jefe de departamento</t>
  </si>
  <si>
    <t>Firma una vez que este revisado semana a semana, se firma trimestre a trimestre</t>
  </si>
  <si>
    <t xml:space="preserve">Revisión Coordinación académica </t>
  </si>
  <si>
    <t>Firma una vez terminado el trimestre, se firma trimestre a trimestre</t>
  </si>
  <si>
    <t xml:space="preserve">Fecha de la Revisión </t>
  </si>
  <si>
    <t>FRUIT</t>
  </si>
  <si>
    <t>MONTH</t>
  </si>
  <si>
    <t>Apple</t>
  </si>
  <si>
    <t>Banana</t>
  </si>
  <si>
    <t>Kiwi</t>
  </si>
  <si>
    <t>Pear</t>
  </si>
  <si>
    <t>Strawberry</t>
  </si>
  <si>
    <t>Suma total</t>
  </si>
  <si>
    <t>April</t>
  </si>
  <si>
    <t>August</t>
  </si>
  <si>
    <t>December</t>
  </si>
  <si>
    <t>February</t>
  </si>
  <si>
    <t>January</t>
  </si>
  <si>
    <t>July</t>
  </si>
  <si>
    <t>June</t>
  </si>
  <si>
    <t>March</t>
  </si>
  <si>
    <t>May</t>
  </si>
  <si>
    <t>November</t>
  </si>
  <si>
    <t>October</t>
  </si>
  <si>
    <t>September</t>
  </si>
  <si>
    <t>Fecha inicio</t>
  </si>
  <si>
    <t>https://www.youtube.com/watch?v=kTQrlusXHuU</t>
  </si>
  <si>
    <t>fecha fin</t>
  </si>
  <si>
    <t>Tiempos</t>
  </si>
  <si>
    <t>valores de 1:8</t>
  </si>
  <si>
    <t>FORMULA</t>
  </si>
  <si>
    <t>N</t>
  </si>
  <si>
    <t>SALES</t>
  </si>
  <si>
    <t>SALESMAN</t>
  </si>
  <si>
    <t>BOB</t>
  </si>
  <si>
    <t>DOT</t>
  </si>
  <si>
    <t>banana</t>
  </si>
  <si>
    <t>SUE</t>
  </si>
  <si>
    <t>MARY</t>
  </si>
  <si>
    <t>JON</t>
  </si>
  <si>
    <t>PETER</t>
  </si>
  <si>
    <t>FRED</t>
  </si>
  <si>
    <t>SARAH</t>
  </si>
  <si>
    <t>ALICE</t>
  </si>
  <si>
    <t>Dancer</t>
  </si>
  <si>
    <t>Exam 1</t>
  </si>
  <si>
    <t>Exam 2</t>
  </si>
  <si>
    <t>Exam 3</t>
  </si>
  <si>
    <t>Result</t>
  </si>
  <si>
    <t>Pass</t>
  </si>
  <si>
    <t>Jill</t>
  </si>
  <si>
    <t>Merit</t>
  </si>
  <si>
    <t>Sally</t>
  </si>
  <si>
    <t>Distinction</t>
  </si>
  <si>
    <t>Jon</t>
  </si>
  <si>
    <t>Jane</t>
  </si>
  <si>
    <t>Mike</t>
  </si>
  <si>
    <t>Gemma</t>
  </si>
  <si>
    <t>Zoe</t>
  </si>
  <si>
    <t>as8u</t>
  </si>
  <si>
    <t>Exam Score</t>
  </si>
  <si>
    <t>Grade</t>
  </si>
  <si>
    <t>RESULT</t>
  </si>
  <si>
    <t>Dancer Grades</t>
  </si>
  <si>
    <t>Fail</t>
  </si>
  <si>
    <t>Day</t>
  </si>
  <si>
    <t>Waiters</t>
  </si>
  <si>
    <t>Per Head</t>
  </si>
  <si>
    <t>Total $</t>
  </si>
  <si>
    <t>Chefs</t>
  </si>
  <si>
    <t>Bar Staff</t>
  </si>
  <si>
    <t>Mon</t>
  </si>
  <si>
    <t>Tue</t>
  </si>
  <si>
    <t>Wed</t>
  </si>
  <si>
    <t>Thu</t>
  </si>
  <si>
    <t>Fri</t>
  </si>
  <si>
    <t>Sat</t>
  </si>
  <si>
    <t>Sun</t>
  </si>
  <si>
    <t>Weekly Waiter Cost</t>
  </si>
  <si>
    <t>Weekly Chef Cost</t>
  </si>
  <si>
    <t>Weekly Bar Staff Cost</t>
  </si>
  <si>
    <t>Managers</t>
  </si>
  <si>
    <t>Weekly Manager Cost</t>
  </si>
  <si>
    <t>Sale Date</t>
  </si>
  <si>
    <t>Month</t>
  </si>
  <si>
    <t>NUM</t>
  </si>
  <si>
    <t>Name</t>
  </si>
  <si>
    <t>Start</t>
  </si>
  <si>
    <t>End</t>
  </si>
  <si>
    <t>Difference</t>
  </si>
  <si>
    <t>Total Hours</t>
  </si>
  <si>
    <t>Average Hours</t>
  </si>
  <si>
    <t>Bob</t>
  </si>
  <si>
    <t>Rita</t>
  </si>
  <si>
    <t>Examen de EXCEL para ANALISTA DE DATOS - Solucion completa (youtube.com)</t>
  </si>
  <si>
    <t>ID</t>
  </si>
  <si>
    <t>Title</t>
  </si>
  <si>
    <t>First Name</t>
  </si>
  <si>
    <t>SurnAme</t>
  </si>
  <si>
    <t>Upper Surname</t>
  </si>
  <si>
    <t>Lower Surname</t>
  </si>
  <si>
    <t>Title Case Surname</t>
  </si>
  <si>
    <t>email</t>
  </si>
  <si>
    <t>House</t>
  </si>
  <si>
    <t>Street</t>
  </si>
  <si>
    <t>Ad2</t>
  </si>
  <si>
    <t>Town/City</t>
  </si>
  <si>
    <t>County</t>
  </si>
  <si>
    <t>Postcode</t>
  </si>
  <si>
    <t>Telephone</t>
  </si>
  <si>
    <t>Fax</t>
  </si>
  <si>
    <t>Email</t>
  </si>
  <si>
    <t>Dob</t>
  </si>
  <si>
    <t>Salary</t>
  </si>
  <si>
    <t>Sex</t>
  </si>
  <si>
    <t>Marital Status</t>
  </si>
  <si>
    <t>Department</t>
  </si>
  <si>
    <t>domain of personal mail</t>
  </si>
  <si>
    <t>Mrs</t>
  </si>
  <si>
    <t>Wendy</t>
  </si>
  <si>
    <t>PArker</t>
  </si>
  <si>
    <t>PARKER</t>
  </si>
  <si>
    <t>parker</t>
  </si>
  <si>
    <t>Parker</t>
  </si>
  <si>
    <t>wendy.parker@mail.com</t>
  </si>
  <si>
    <t>The Vale</t>
  </si>
  <si>
    <t>Wanting Road</t>
  </si>
  <si>
    <t>Thirsk</t>
  </si>
  <si>
    <t>North Yorkshire</t>
  </si>
  <si>
    <t>YO4 7YT</t>
  </si>
  <si>
    <t>01845 555654</t>
  </si>
  <si>
    <t>Wendy.Parker@dwp.gsi.gov.uk</t>
  </si>
  <si>
    <t>Mar</t>
  </si>
  <si>
    <t>Clerical</t>
  </si>
  <si>
    <t>dwp.gsi.gov.uk</t>
  </si>
  <si>
    <t>Mr</t>
  </si>
  <si>
    <t>Mario</t>
  </si>
  <si>
    <t>DI SIlvA</t>
  </si>
  <si>
    <t>DI SILVA</t>
  </si>
  <si>
    <t>di silva</t>
  </si>
  <si>
    <t>Di Silva</t>
  </si>
  <si>
    <t>mario.di silva@mail.com</t>
  </si>
  <si>
    <t>The Rockeries</t>
  </si>
  <si>
    <t>Bramley Lane</t>
  </si>
  <si>
    <t>Huddersfield</t>
  </si>
  <si>
    <t>West Yorkshire</t>
  </si>
  <si>
    <t>HD1 7DF</t>
  </si>
  <si>
    <t>01484 555669</t>
  </si>
  <si>
    <t>Mario.Di Silva@dwp.gsi.gov.uk</t>
  </si>
  <si>
    <t>Sin</t>
  </si>
  <si>
    <t>Warehousing</t>
  </si>
  <si>
    <t>Sir</t>
  </si>
  <si>
    <t>Arthur</t>
  </si>
  <si>
    <t>GreAt</t>
  </si>
  <si>
    <t>The Heathers</t>
  </si>
  <si>
    <t>Willow Boulevard</t>
  </si>
  <si>
    <t>Northallerton</t>
  </si>
  <si>
    <t>DL6 7TW</t>
  </si>
  <si>
    <t>01609 555985</t>
  </si>
  <si>
    <t>ag@ibm.co.uk</t>
  </si>
  <si>
    <t>Operations</t>
  </si>
  <si>
    <t>Lord</t>
  </si>
  <si>
    <t>Michael</t>
  </si>
  <si>
    <t>Fonteroy</t>
  </si>
  <si>
    <t>The Grange</t>
  </si>
  <si>
    <t>Grange Ville</t>
  </si>
  <si>
    <t>Durham</t>
  </si>
  <si>
    <t>County Durham</t>
  </si>
  <si>
    <t>DH9 8OQ</t>
  </si>
  <si>
    <t>0191 555 3654</t>
  </si>
  <si>
    <t>0191 555 3655</t>
  </si>
  <si>
    <t>mike@grange.co.uk</t>
  </si>
  <si>
    <t>Div</t>
  </si>
  <si>
    <t>Sales</t>
  </si>
  <si>
    <t>Grant</t>
  </si>
  <si>
    <t>Pony</t>
  </si>
  <si>
    <t>The Farm</t>
  </si>
  <si>
    <t>Folyfoot Lane</t>
  </si>
  <si>
    <t>Manureston</t>
  </si>
  <si>
    <t>Newcastle-upon-Tyne</t>
  </si>
  <si>
    <t>Tyne and Wear</t>
  </si>
  <si>
    <t>NE1 3KA</t>
  </si>
  <si>
    <t>0191 555 5287</t>
  </si>
  <si>
    <t>0191 555 9874</t>
  </si>
  <si>
    <t>grant@newc.co.uk</t>
  </si>
  <si>
    <t>Miss</t>
  </si>
  <si>
    <t>Mary</t>
  </si>
  <si>
    <t>WAllAce</t>
  </si>
  <si>
    <t>Sunny</t>
  </si>
  <si>
    <t>Wallingford Rise</t>
  </si>
  <si>
    <t>YO7 4RT</t>
  </si>
  <si>
    <t>01845 555691</t>
  </si>
  <si>
    <t>Mary.Wallace@dwp.gsi.gov.uk</t>
  </si>
  <si>
    <t>Ms</t>
  </si>
  <si>
    <t>Julie</t>
  </si>
  <si>
    <t>Stone</t>
  </si>
  <si>
    <t>Dunroaming</t>
  </si>
  <si>
    <t>Shilston Green</t>
  </si>
  <si>
    <t>Middlesbrough</t>
  </si>
  <si>
    <t>Teesside</t>
  </si>
  <si>
    <t>TS4 6TY</t>
  </si>
  <si>
    <t>01642 555326</t>
  </si>
  <si>
    <t>julie@tesco.net</t>
  </si>
  <si>
    <t>Tom</t>
  </si>
  <si>
    <t>ClAncy</t>
  </si>
  <si>
    <t>908</t>
  </si>
  <si>
    <t>Gridlock Lane</t>
  </si>
  <si>
    <t>Leeds</t>
  </si>
  <si>
    <t>LS9 7TY</t>
  </si>
  <si>
    <t>0113 555 654</t>
  </si>
  <si>
    <t>Tom.Clancy@dwp.gsi.gov.uk</t>
  </si>
  <si>
    <t>SmIth</t>
  </si>
  <si>
    <t>99</t>
  </si>
  <si>
    <t>Heehaw Avenue</t>
  </si>
  <si>
    <t>Snailston</t>
  </si>
  <si>
    <t>DL6 7YH</t>
  </si>
  <si>
    <t>01609 555988</t>
  </si>
  <si>
    <t>Mary.Smith@dwp.gsi.gov.uk</t>
  </si>
  <si>
    <t>Accounts</t>
  </si>
  <si>
    <t>Albert</t>
  </si>
  <si>
    <t>TAtlock</t>
  </si>
  <si>
    <t>98</t>
  </si>
  <si>
    <t>Bradford Street</t>
  </si>
  <si>
    <t>Hedden</t>
  </si>
  <si>
    <t>HD1 7KL</t>
  </si>
  <si>
    <t>01484 555632</t>
  </si>
  <si>
    <t>Albert.Tatlock@dwp.gsi.gov.uk</t>
  </si>
  <si>
    <t>Robert</t>
  </si>
  <si>
    <t>KullAgh</t>
  </si>
  <si>
    <t>97</t>
  </si>
  <si>
    <t>Homely Avenue</t>
  </si>
  <si>
    <t>Manchester</t>
  </si>
  <si>
    <t>TS4 6PL</t>
  </si>
  <si>
    <t>01642 555 694</t>
  </si>
  <si>
    <t>01642 555692</t>
  </si>
  <si>
    <t>rob@fantastic.com</t>
  </si>
  <si>
    <t>Judith</t>
  </si>
  <si>
    <t>ClAxon</t>
  </si>
  <si>
    <t>89</t>
  </si>
  <si>
    <t>Jingle Bell Lane</t>
  </si>
  <si>
    <t>DH4 6DP</t>
  </si>
  <si>
    <t>0191 555 6567</t>
  </si>
  <si>
    <t>Judith.Claxon@dwp.gsi.gov.uk</t>
  </si>
  <si>
    <t>Peter</t>
  </si>
  <si>
    <t>SIngh</t>
  </si>
  <si>
    <t>High Street</t>
  </si>
  <si>
    <t>Arncliffe</t>
  </si>
  <si>
    <t>Hartelepool</t>
  </si>
  <si>
    <t>TS24 6RT</t>
  </si>
  <si>
    <t>01429 555865</t>
  </si>
  <si>
    <t>Peter.Singh@dwp.gsi.gov.uk</t>
  </si>
  <si>
    <t>LAcy</t>
  </si>
  <si>
    <t>88</t>
  </si>
  <si>
    <t>Thimblemill Lane</t>
  </si>
  <si>
    <t>Sandwich</t>
  </si>
  <si>
    <t>TS5 7YU</t>
  </si>
  <si>
    <t>01642 555987</t>
  </si>
  <si>
    <t>01642 555988</t>
  </si>
  <si>
    <t>Judith.Lacy@dwp.gsi.gov.uk</t>
  </si>
  <si>
    <t>84</t>
  </si>
  <si>
    <t>Helperby High</t>
  </si>
  <si>
    <t>Wuthering Heights</t>
  </si>
  <si>
    <t>TS24 9UY</t>
  </si>
  <si>
    <t>01429 555645</t>
  </si>
  <si>
    <t>Jon.Smith@dwp.gsi.gov.uk</t>
  </si>
  <si>
    <t>Sam</t>
  </si>
  <si>
    <t>JAckson</t>
  </si>
  <si>
    <t>82</t>
  </si>
  <si>
    <t>Stafford Street</t>
  </si>
  <si>
    <t>High Klifton</t>
  </si>
  <si>
    <t>TS7 7FG</t>
  </si>
  <si>
    <t>01642 555222</t>
  </si>
  <si>
    <t>Sam.Jackson@dwp.gsi.gov.uk</t>
  </si>
  <si>
    <t>Richard</t>
  </si>
  <si>
    <t>WAlters</t>
  </si>
  <si>
    <t>79</t>
  </si>
  <si>
    <t>Wakefield Road</t>
  </si>
  <si>
    <t>leeds</t>
  </si>
  <si>
    <t>HD1 7XZ</t>
  </si>
  <si>
    <t>01484 555698</t>
  </si>
  <si>
    <t>Richard.Walters@dwp.gsi.gov.uk</t>
  </si>
  <si>
    <t>John</t>
  </si>
  <si>
    <t>78</t>
  </si>
  <si>
    <t>Fleming Way</t>
  </si>
  <si>
    <t>01429 555698</t>
  </si>
  <si>
    <t>01429 555896</t>
  </si>
  <si>
    <t>John.Smith@dwp.gsi.gov.uk</t>
  </si>
  <si>
    <t>Guy</t>
  </si>
  <si>
    <t>BrennAn</t>
  </si>
  <si>
    <t>Charlston Close</t>
  </si>
  <si>
    <t>Carlton Miniott</t>
  </si>
  <si>
    <t>YO7 4TY</t>
  </si>
  <si>
    <t>01845 555632</t>
  </si>
  <si>
    <t>guy@topdog.co.uk</t>
  </si>
  <si>
    <t>Finance</t>
  </si>
  <si>
    <t>77</t>
  </si>
  <si>
    <t>Overton Way</t>
  </si>
  <si>
    <t>LS6 6TR</t>
  </si>
  <si>
    <t>0113 555987</t>
  </si>
  <si>
    <t>Wendy.Walters@dwp.gsi.gov.uk</t>
  </si>
  <si>
    <t>Jayne</t>
  </si>
  <si>
    <t>HArvIngton</t>
  </si>
  <si>
    <t>75</t>
  </si>
  <si>
    <t>Walter Grange Road</t>
  </si>
  <si>
    <t>Handston</t>
  </si>
  <si>
    <t>LS16 7RS</t>
  </si>
  <si>
    <t>0113 555 544</t>
  </si>
  <si>
    <t>Jayne.Harvington@dwp.gsi.gov.uk</t>
  </si>
  <si>
    <t>Diana</t>
  </si>
  <si>
    <t>FrAnce</t>
  </si>
  <si>
    <t>Franklin Street</t>
  </si>
  <si>
    <t>NE1 3WR</t>
  </si>
  <si>
    <t>0191 555 3698</t>
  </si>
  <si>
    <t>0191 555 4698</t>
  </si>
  <si>
    <t>Diana.France@dwp.gsi.gov.uk</t>
  </si>
  <si>
    <t>Glover</t>
  </si>
  <si>
    <t>72</t>
  </si>
  <si>
    <t>Claus Street</t>
  </si>
  <si>
    <t>DH4 6DW</t>
  </si>
  <si>
    <t>0191 555 6566</t>
  </si>
  <si>
    <t>0191 555 6555</t>
  </si>
  <si>
    <t>sally@compuserve.com</t>
  </si>
  <si>
    <t>Sarah</t>
  </si>
  <si>
    <t>DemItrA</t>
  </si>
  <si>
    <t>69</t>
  </si>
  <si>
    <t>Claremont Gardens</t>
  </si>
  <si>
    <t>NE1 7PQ</t>
  </si>
  <si>
    <t>0191 555 7412</t>
  </si>
  <si>
    <t>Sarah.Demitra@dwp.gsi.gov.uk</t>
  </si>
  <si>
    <t>Philip</t>
  </si>
  <si>
    <t>DI FIlIppo</t>
  </si>
  <si>
    <t>Ripon Way</t>
  </si>
  <si>
    <t>DH6 7KJ</t>
  </si>
  <si>
    <t>01609 555955</t>
  </si>
  <si>
    <t>Philip.Di Filippo@dwp.gsi.gov.uk</t>
  </si>
  <si>
    <t>Joseph</t>
  </si>
  <si>
    <t>PAstA</t>
  </si>
  <si>
    <t>67</t>
  </si>
  <si>
    <t>Hallows Eve Road</t>
  </si>
  <si>
    <t>LS4 5TR</t>
  </si>
  <si>
    <t>0113 555456</t>
  </si>
  <si>
    <t>joe@pasta.com</t>
  </si>
  <si>
    <t>Paul</t>
  </si>
  <si>
    <t>65</t>
  </si>
  <si>
    <t>paul@pasta.com</t>
  </si>
  <si>
    <t>WAnkersle</t>
  </si>
  <si>
    <t>64</t>
  </si>
  <si>
    <t>Lion Close</t>
  </si>
  <si>
    <t>NE1 7QW</t>
  </si>
  <si>
    <t>0191 555 7852</t>
  </si>
  <si>
    <t>paul@newcastle.ac.uk</t>
  </si>
  <si>
    <t>Tim</t>
  </si>
  <si>
    <t>Brown</t>
  </si>
  <si>
    <t>56</t>
  </si>
  <si>
    <t>Harlequin Road</t>
  </si>
  <si>
    <t>TS3 5TR</t>
  </si>
  <si>
    <t>Tim.Brown@dwp.gsi.gov.uk</t>
  </si>
  <si>
    <t>Tony</t>
  </si>
  <si>
    <t>MArston</t>
  </si>
  <si>
    <t>55</t>
  </si>
  <si>
    <t>Hanging Lane</t>
  </si>
  <si>
    <t>TS7 7TY</t>
  </si>
  <si>
    <t>01642 555454</t>
  </si>
  <si>
    <t>tony@currantbun.com</t>
  </si>
  <si>
    <t>Clare</t>
  </si>
  <si>
    <t>WIllIAms</t>
  </si>
  <si>
    <t>54</t>
  </si>
  <si>
    <t>Plankton Street</t>
  </si>
  <si>
    <t>DH4 6SG</t>
  </si>
  <si>
    <t>0191 555 2313</t>
  </si>
  <si>
    <t>Clare.Williams@dwp.gsi.gov.uk</t>
  </si>
  <si>
    <t>CArdIff</t>
  </si>
  <si>
    <t>Klifton Street</t>
  </si>
  <si>
    <t>TS8 6RW</t>
  </si>
  <si>
    <t>01642 555888</t>
  </si>
  <si>
    <t>01642 555889</t>
  </si>
  <si>
    <t>Robert.Cardiff@dwp.gsi.gov.uk</t>
  </si>
  <si>
    <t>Jolly</t>
  </si>
  <si>
    <t>Avenue Hill</t>
  </si>
  <si>
    <t>Byker</t>
  </si>
  <si>
    <t>NE1 7LA</t>
  </si>
  <si>
    <t>0191 555 7452</t>
  </si>
  <si>
    <t>Tim.Jolly@dwp.gsi.gov.uk</t>
  </si>
  <si>
    <t>Webster</t>
  </si>
  <si>
    <t>51</t>
  </si>
  <si>
    <t>Kliffty Way</t>
  </si>
  <si>
    <t>NE1 8FG</t>
  </si>
  <si>
    <t>0191 555 3326</t>
  </si>
  <si>
    <t>Sally.Webster@dwp.gsi.gov.uk</t>
  </si>
  <si>
    <t>WAnter</t>
  </si>
  <si>
    <t>45</t>
  </si>
  <si>
    <t>Harris Way</t>
  </si>
  <si>
    <t>DH4 6DE</t>
  </si>
  <si>
    <t>0191 555 6568</t>
  </si>
  <si>
    <t>Jane.Wanter@dwp.gsi.gov.uk</t>
  </si>
  <si>
    <t>Martin</t>
  </si>
  <si>
    <t>GrImsdAle</t>
  </si>
  <si>
    <t>Skelthwaite Road</t>
  </si>
  <si>
    <t>HD1 7QW</t>
  </si>
  <si>
    <t>01484 555687</t>
  </si>
  <si>
    <t>Martin.Grimsdale@dwp.gsi.gov.uk</t>
  </si>
  <si>
    <t>FrAnklIn</t>
  </si>
  <si>
    <t>Meltham Close</t>
  </si>
  <si>
    <t>HD1 7TR</t>
  </si>
  <si>
    <t>01484 555623</t>
  </si>
  <si>
    <t>John.Franklin@dwp.gsi.gov.uk</t>
  </si>
  <si>
    <t>Daniel</t>
  </si>
  <si>
    <t>Fleming Street</t>
  </si>
  <si>
    <t>NE1 7TY</t>
  </si>
  <si>
    <t>0191 555 3265</t>
  </si>
  <si>
    <t>dan@here.com</t>
  </si>
  <si>
    <t>Ben</t>
  </si>
  <si>
    <t>Grundy</t>
  </si>
  <si>
    <t>35</t>
  </si>
  <si>
    <t>Water Road</t>
  </si>
  <si>
    <t>DH6 7TY</t>
  </si>
  <si>
    <t>01609 555987</t>
  </si>
  <si>
    <t>01609 555989</t>
  </si>
  <si>
    <t>Ben.Grundy@dwp.gsi.gov.uk</t>
  </si>
  <si>
    <t>Verily</t>
  </si>
  <si>
    <t>StrIngent</t>
  </si>
  <si>
    <t>33</t>
  </si>
  <si>
    <t>Apic Lane</t>
  </si>
  <si>
    <t>York</t>
  </si>
  <si>
    <t>YO9 8YT</t>
  </si>
  <si>
    <t>01904 555632</t>
  </si>
  <si>
    <t>Verily.Stringent@dwp.gsi.gov.uk</t>
  </si>
  <si>
    <t>Punjab</t>
  </si>
  <si>
    <t>25</t>
  </si>
  <si>
    <t>Frankly Way</t>
  </si>
  <si>
    <t>YO1 4MK</t>
  </si>
  <si>
    <t>01904 555159</t>
  </si>
  <si>
    <t>Punjab.Singh@dwp.gsi.gov.uk</t>
  </si>
  <si>
    <t>HAncock</t>
  </si>
  <si>
    <t>23</t>
  </si>
  <si>
    <t>Leeds Road</t>
  </si>
  <si>
    <t>HD1 7MN</t>
  </si>
  <si>
    <t>01484 555612</t>
  </si>
  <si>
    <t>01484 555611</t>
  </si>
  <si>
    <t>Tony.Hancock@dwp.gsi.gov.uk</t>
  </si>
  <si>
    <t>Jeni</t>
  </si>
  <si>
    <t>Glot</t>
  </si>
  <si>
    <t>Ripon Lane</t>
  </si>
  <si>
    <t>NE1 7DE</t>
  </si>
  <si>
    <t>0191 555 4569</t>
  </si>
  <si>
    <t>jeni@nufc.co.uk</t>
  </si>
  <si>
    <t>HAppy</t>
  </si>
  <si>
    <t>22</t>
  </si>
  <si>
    <t>Walters Avenue</t>
  </si>
  <si>
    <t>NE1 3QL</t>
  </si>
  <si>
    <t>0191 555 4896</t>
  </si>
  <si>
    <t>Jon.Happy@dwp.gsi.gov.uk</t>
  </si>
  <si>
    <t>George</t>
  </si>
  <si>
    <t>GrAnger</t>
  </si>
  <si>
    <t>21</t>
  </si>
  <si>
    <t>Sandringham Drive</t>
  </si>
  <si>
    <t>DH6 7PO</t>
  </si>
  <si>
    <t>01609 555954</t>
  </si>
  <si>
    <t>George.Granger@dwp.gsi.gov.uk</t>
  </si>
  <si>
    <t>Sandra</t>
  </si>
  <si>
    <t>Betterton</t>
  </si>
  <si>
    <t>17</t>
  </si>
  <si>
    <t>Hankersley Way</t>
  </si>
  <si>
    <t>TS24 8TR</t>
  </si>
  <si>
    <t>01429 555549</t>
  </si>
  <si>
    <t>Sandra.Betterton@dwp.gsi.gov.uk</t>
  </si>
  <si>
    <t>Pamela</t>
  </si>
  <si>
    <t>Johnston</t>
  </si>
  <si>
    <t>Jarvis Street</t>
  </si>
  <si>
    <t>DL6 9YT</t>
  </si>
  <si>
    <t>01609 555897</t>
  </si>
  <si>
    <t>pam@aol.com</t>
  </si>
  <si>
    <t>BAldwIn</t>
  </si>
  <si>
    <t>16</t>
  </si>
  <si>
    <t>Harvester Lane</t>
  </si>
  <si>
    <t>DL6 7EW</t>
  </si>
  <si>
    <t>01609 555647</t>
  </si>
  <si>
    <t>Paul.Baldwin@dwp.gsi.gov.uk</t>
  </si>
  <si>
    <t>Vicki</t>
  </si>
  <si>
    <t>Johnson</t>
  </si>
  <si>
    <t>15</t>
  </si>
  <si>
    <t>Times Avenue</t>
  </si>
  <si>
    <t>Morley</t>
  </si>
  <si>
    <t>LS15 6YH</t>
  </si>
  <si>
    <t>0113 555 6596</t>
  </si>
  <si>
    <t>0113 555 6597</t>
  </si>
  <si>
    <t>Vicki.Johnson@dwp.gsi.gov.uk</t>
  </si>
  <si>
    <t>14</t>
  </si>
  <si>
    <t>Orange Close</t>
  </si>
  <si>
    <t>YO1 4MA</t>
  </si>
  <si>
    <t>01904 555951</t>
  </si>
  <si>
    <t>guy@here.co.uk</t>
  </si>
  <si>
    <t>TIny</t>
  </si>
  <si>
    <t>13</t>
  </si>
  <si>
    <t>Wllow Street</t>
  </si>
  <si>
    <t>YO1 4RS</t>
  </si>
  <si>
    <t>01904 555323</t>
  </si>
  <si>
    <t>Ben.Tiny@dwp.gsi.gov.uk</t>
  </si>
  <si>
    <t>Salvatore</t>
  </si>
  <si>
    <t>BIAnco</t>
  </si>
  <si>
    <t>Lime Road</t>
  </si>
  <si>
    <t>YO1 4GH</t>
  </si>
  <si>
    <t>01904 555986</t>
  </si>
  <si>
    <t>Salvatore.Bianco@dwp.gsi.gov.uk</t>
  </si>
  <si>
    <t>Personnel</t>
  </si>
  <si>
    <t>Linda</t>
  </si>
  <si>
    <t>JArvIs</t>
  </si>
  <si>
    <t>9</t>
  </si>
  <si>
    <t>Overton Street</t>
  </si>
  <si>
    <t>DH4 6LP</t>
  </si>
  <si>
    <t>0191 555 6699</t>
  </si>
  <si>
    <t>Linda.Jarvis@dwp.gsi.gov.uk</t>
  </si>
  <si>
    <t>James</t>
  </si>
  <si>
    <t>McDonAld</t>
  </si>
  <si>
    <t>TS24 7RE</t>
  </si>
  <si>
    <t>01429 555875</t>
  </si>
  <si>
    <t>James.McDonald@dwp.gsi.gov.uk</t>
  </si>
  <si>
    <t>Andrew</t>
  </si>
  <si>
    <t>WAllerston</t>
  </si>
  <si>
    <t>Crepers Lane</t>
  </si>
  <si>
    <t>HD1 7EW</t>
  </si>
  <si>
    <t>01484 555645</t>
  </si>
  <si>
    <t>Andrew.Wallerston@dwp.gsi.gov.uk</t>
  </si>
  <si>
    <t>WInston</t>
  </si>
  <si>
    <t>Faulty Road</t>
  </si>
  <si>
    <t>NE1 7DG</t>
  </si>
  <si>
    <t>0191 555 3987</t>
  </si>
  <si>
    <t>Guy.Winston@dwp.gsi.gov.uk</t>
  </si>
  <si>
    <t>HAlston</t>
  </si>
  <si>
    <t>Tiger Avenue</t>
  </si>
  <si>
    <t>NE1 7NA</t>
  </si>
  <si>
    <t>0191 555 7896</t>
  </si>
  <si>
    <t>George.Halston@dwp.gsi.gov.uk</t>
  </si>
  <si>
    <t>Valerie</t>
  </si>
  <si>
    <t>SmArter</t>
  </si>
  <si>
    <t>Yeovil Lane</t>
  </si>
  <si>
    <t>DL6 7GT</t>
  </si>
  <si>
    <t>01609 555321</t>
  </si>
  <si>
    <t>val@aol.com</t>
  </si>
  <si>
    <t>Janice</t>
  </si>
  <si>
    <t>Cudworth</t>
  </si>
  <si>
    <t>Winston Way</t>
  </si>
  <si>
    <t>YO1 4RT</t>
  </si>
  <si>
    <t>01904 555424</t>
  </si>
  <si>
    <t>Janice.Cudworth@dwp.gsi.gov.uk</t>
  </si>
  <si>
    <t>WhIte</t>
  </si>
  <si>
    <t>Elm Street</t>
  </si>
  <si>
    <t>YO1 4RV</t>
  </si>
  <si>
    <t>01904 555365</t>
  </si>
  <si>
    <t>01904 555366</t>
  </si>
  <si>
    <t>George.White@dwp.gsi.gov.uk</t>
  </si>
  <si>
    <t>Jemma</t>
  </si>
  <si>
    <t>Jones</t>
  </si>
  <si>
    <t>8</t>
  </si>
  <si>
    <t>Harris Avenue</t>
  </si>
  <si>
    <t>NE1 7HY</t>
  </si>
  <si>
    <t>0191 555 3456</t>
  </si>
  <si>
    <t>Jemma.Jones@dwp.gsi.gov.uk</t>
  </si>
  <si>
    <t>Fred</t>
  </si>
  <si>
    <t>GrAntley</t>
  </si>
  <si>
    <t>Watling Way</t>
  </si>
  <si>
    <t>NE1 7EQ</t>
  </si>
  <si>
    <t>0191 555 6549</t>
  </si>
  <si>
    <t>Fred.Grantley@dwp.gsi.gov.uk</t>
  </si>
  <si>
    <t>Doe</t>
  </si>
  <si>
    <t>7</t>
  </si>
  <si>
    <t>TS24 5TY</t>
  </si>
  <si>
    <t>01429 555890</t>
  </si>
  <si>
    <t>John.Doe@dwp.gsi.gov.uk</t>
  </si>
  <si>
    <t>Joyce</t>
  </si>
  <si>
    <t>Marsh Lane</t>
  </si>
  <si>
    <t>DL7 7YU</t>
  </si>
  <si>
    <t>James.Joyce@dwp.gsi.gov.uk</t>
  </si>
  <si>
    <t>Gary</t>
  </si>
  <si>
    <t>HArrIson</t>
  </si>
  <si>
    <t>Delila Chase</t>
  </si>
  <si>
    <t>YO1 4PA</t>
  </si>
  <si>
    <t>01904 555321</t>
  </si>
  <si>
    <t>Gary.Harrison@dwp.gsi.gov.uk</t>
  </si>
  <si>
    <t>Kate</t>
  </si>
  <si>
    <t>Hovelton</t>
  </si>
  <si>
    <t>6</t>
  </si>
  <si>
    <t>Santa Lane</t>
  </si>
  <si>
    <t>DH4 6WT</t>
  </si>
  <si>
    <t>0191 555 6564</t>
  </si>
  <si>
    <t>Kate.Hovelton@dwp.gsi.gov.uk</t>
  </si>
  <si>
    <t>FArtley</t>
  </si>
  <si>
    <t>Grandiose Avenue</t>
  </si>
  <si>
    <t>TS7 6TY</t>
  </si>
  <si>
    <t>01642 555564</t>
  </si>
  <si>
    <t>Mary.Fartley@dwp.gsi.gov.uk</t>
  </si>
  <si>
    <t>Francis</t>
  </si>
  <si>
    <t>Francis.Fartley@dwp.gsi.gov.uk</t>
  </si>
  <si>
    <t>Petra</t>
  </si>
  <si>
    <t>SmIler</t>
  </si>
  <si>
    <t>Grange Street</t>
  </si>
  <si>
    <t>NE1 8TW</t>
  </si>
  <si>
    <t>0191 555 3159</t>
  </si>
  <si>
    <t>Petra.Smiler@dwp.gsi.gov.uk</t>
  </si>
  <si>
    <t>LArge</t>
  </si>
  <si>
    <t>Oak Lane</t>
  </si>
  <si>
    <t>YO1 4RW</t>
  </si>
  <si>
    <t>01904 555987</t>
  </si>
  <si>
    <t>Fred.Large@dwp.gsi.gov.uk</t>
  </si>
  <si>
    <t>Harry</t>
  </si>
  <si>
    <t>5</t>
  </si>
  <si>
    <t>Gradley Road</t>
  </si>
  <si>
    <t>TS24 9YE</t>
  </si>
  <si>
    <t>01429 555697</t>
  </si>
  <si>
    <t>harry@aol.com</t>
  </si>
  <si>
    <t>Harriett Way</t>
  </si>
  <si>
    <t>Hadley</t>
  </si>
  <si>
    <t>LS5 6TY</t>
  </si>
  <si>
    <t>0113 555 987</t>
  </si>
  <si>
    <t>Gary.Wallace@dwp.gsi.gov.uk</t>
  </si>
  <si>
    <t>HAnsom</t>
  </si>
  <si>
    <t>Sunderland Road</t>
  </si>
  <si>
    <t>NE1 7MA</t>
  </si>
  <si>
    <t>0191 555 4987</t>
  </si>
  <si>
    <t>Kate.Hansom@dwp.gsi.gov.uk</t>
  </si>
  <si>
    <t>Kelly</t>
  </si>
  <si>
    <t>Surefoot</t>
  </si>
  <si>
    <t>Harvington Way</t>
  </si>
  <si>
    <t>NE1 3WT</t>
  </si>
  <si>
    <t>0191 555 5478</t>
  </si>
  <si>
    <t>Kelly.Surefoot@dwp.gsi.gov.uk</t>
  </si>
  <si>
    <t>SAmson</t>
  </si>
  <si>
    <t>Glover Street</t>
  </si>
  <si>
    <t>DL6 4AQ</t>
  </si>
  <si>
    <t>01609 555456</t>
  </si>
  <si>
    <t>Peter.Samson@dwp.gsi.gov.uk</t>
  </si>
  <si>
    <t>BrIggs</t>
  </si>
  <si>
    <t>Farley Close</t>
  </si>
  <si>
    <t>DH6 7UY</t>
  </si>
  <si>
    <t>01609 555934</t>
  </si>
  <si>
    <t>Fred.Briggs@dwp.gsi.gov.uk</t>
  </si>
  <si>
    <t>Clonger</t>
  </si>
  <si>
    <t>Ryestone Close</t>
  </si>
  <si>
    <t>DH6 7KL</t>
  </si>
  <si>
    <t>01609 555912</t>
  </si>
  <si>
    <t>Grant.Clonger@dwp.gsi.gov.uk</t>
  </si>
  <si>
    <t>4</t>
  </si>
  <si>
    <t>Whitwell Green</t>
  </si>
  <si>
    <t>DH4 6YT</t>
  </si>
  <si>
    <t>0191 555 3269</t>
  </si>
  <si>
    <t>Philip.Jones@dwp.gsi.gov.uk</t>
  </si>
  <si>
    <t>Seymour</t>
  </si>
  <si>
    <t>Harvest Street</t>
  </si>
  <si>
    <t>LS14 5TY</t>
  </si>
  <si>
    <t>0113 555 2256</t>
  </si>
  <si>
    <t>Jane.Seymour@dwp.gsi.gov.uk</t>
  </si>
  <si>
    <t>Freda</t>
  </si>
  <si>
    <t>Gateshead Street</t>
  </si>
  <si>
    <t>NE1 7GA</t>
  </si>
  <si>
    <t>0191 555 3245</t>
  </si>
  <si>
    <t>Freda.Franklin@dwp.gsi.gov.uk</t>
  </si>
  <si>
    <t>Jeremy</t>
  </si>
  <si>
    <t>Jenson</t>
  </si>
  <si>
    <t>Snappy Stree</t>
  </si>
  <si>
    <t>DL6 8UH</t>
  </si>
  <si>
    <t>01609 555695</t>
  </si>
  <si>
    <t>jez@freeserve.com</t>
  </si>
  <si>
    <t>Sonia</t>
  </si>
  <si>
    <t>PerIton</t>
  </si>
  <si>
    <t>3</t>
  </si>
  <si>
    <t>DH4 6DL</t>
  </si>
  <si>
    <t>0191 555 6569</t>
  </si>
  <si>
    <t>Sonia.Periton@dwp.gsi.gov.uk</t>
  </si>
  <si>
    <t>Fairy</t>
  </si>
  <si>
    <t>DH4 6DR</t>
  </si>
  <si>
    <t>Fairy.Periton@dwp.gsi.gov.uk</t>
  </si>
  <si>
    <t>Lynne</t>
  </si>
  <si>
    <t>HArrIs</t>
  </si>
  <si>
    <t>Wankersley Way</t>
  </si>
  <si>
    <t>DH4 6LK</t>
  </si>
  <si>
    <t>0191 555 6562</t>
  </si>
  <si>
    <t>Lynne.Harris@dwp.gsi.gov.uk</t>
  </si>
  <si>
    <t>Alex</t>
  </si>
  <si>
    <t>HAndy</t>
  </si>
  <si>
    <t>Miters Close</t>
  </si>
  <si>
    <t>HD1 7TY</t>
  </si>
  <si>
    <t>01484 555235</t>
  </si>
  <si>
    <t>01484 555234</t>
  </si>
  <si>
    <t>alex@home.co.uk</t>
  </si>
  <si>
    <t>FAsten</t>
  </si>
  <si>
    <t>Harrison Avenue</t>
  </si>
  <si>
    <t>Flagstone</t>
  </si>
  <si>
    <t>LS15 6FR</t>
  </si>
  <si>
    <t>0113 555698</t>
  </si>
  <si>
    <t>0113 555699</t>
  </si>
  <si>
    <t>Richard.Fasten@dwp.gsi.gov.uk</t>
  </si>
  <si>
    <t>Tracy</t>
  </si>
  <si>
    <t>ShAw</t>
  </si>
  <si>
    <t>TS7 6PL</t>
  </si>
  <si>
    <t>tracy@compuserve.com</t>
  </si>
  <si>
    <t>SAd</t>
  </si>
  <si>
    <t>Fanny Chase</t>
  </si>
  <si>
    <t>NE1 9PL</t>
  </si>
  <si>
    <t>0191 555 5987</t>
  </si>
  <si>
    <t>Clare.Sad@dwp.gsi.gov.uk</t>
  </si>
  <si>
    <t>Simon</t>
  </si>
  <si>
    <t>WAnted</t>
  </si>
  <si>
    <t>Sure Thing Lane</t>
  </si>
  <si>
    <t>NE1 2TA</t>
  </si>
  <si>
    <t>0191 555 5632</t>
  </si>
  <si>
    <t>Simon.Wanted@dwp.gsi.gov.uk</t>
  </si>
  <si>
    <t>David</t>
  </si>
  <si>
    <t>Roper</t>
  </si>
  <si>
    <t>Marsh Avenue</t>
  </si>
  <si>
    <t>High Summergate</t>
  </si>
  <si>
    <t>YO1 3RE</t>
  </si>
  <si>
    <t>01904 555231</t>
  </si>
  <si>
    <t>01904 555654</t>
  </si>
  <si>
    <t>dave@freeserve.com</t>
  </si>
  <si>
    <t>PlAnkton</t>
  </si>
  <si>
    <t>Jeremy Avenue</t>
  </si>
  <si>
    <t>YO1 4LK</t>
  </si>
  <si>
    <t>01904 555359</t>
  </si>
  <si>
    <t>01904 555369</t>
  </si>
  <si>
    <t>peter@paris.co.uk</t>
  </si>
  <si>
    <t>2</t>
  </si>
  <si>
    <t>TS24 7WQ</t>
  </si>
  <si>
    <t>01429 555445</t>
  </si>
  <si>
    <t>punjab@feelings.freeserve.com</t>
  </si>
  <si>
    <t>Robbie</t>
  </si>
  <si>
    <t>FIttIpAldI</t>
  </si>
  <si>
    <t>Cliff Close</t>
  </si>
  <si>
    <t>HD1 7YT</t>
  </si>
  <si>
    <t>01484 555256</t>
  </si>
  <si>
    <t>Robbie.Fittipaldi@dwp.gsi.gov.uk</t>
  </si>
  <si>
    <t>Tricia</t>
  </si>
  <si>
    <t>Scott</t>
  </si>
  <si>
    <t>Jangle Street</t>
  </si>
  <si>
    <t>LS8 4FT</t>
  </si>
  <si>
    <t>0113 555222</t>
  </si>
  <si>
    <t>Tricia.Scott@dwp.gsi.gov.uk</t>
  </si>
  <si>
    <t>Johnny</t>
  </si>
  <si>
    <t>Cluney</t>
  </si>
  <si>
    <t>Farley Avenue</t>
  </si>
  <si>
    <t>DH6 7LP</t>
  </si>
  <si>
    <t>01609 555932</t>
  </si>
  <si>
    <t>Johnny.Cluney@dwp.gsi.gov.uk</t>
  </si>
  <si>
    <t>Robson</t>
  </si>
  <si>
    <t>1</t>
  </si>
  <si>
    <t>Water Lane</t>
  </si>
  <si>
    <t>HD1 7GF</t>
  </si>
  <si>
    <t>01484 555897</t>
  </si>
  <si>
    <t>James.Robson@dwp.gsi.gov.uk</t>
  </si>
  <si>
    <t>Feelgood Road</t>
  </si>
  <si>
    <t>YO7 4RG</t>
  </si>
  <si>
    <t>01845 555326</t>
  </si>
  <si>
    <t>John.Jones@dwp.gsi.gov.uk</t>
  </si>
  <si>
    <t>SmAll</t>
  </si>
  <si>
    <t>Acacia Avenue</t>
  </si>
  <si>
    <t>YO1 4RD</t>
  </si>
  <si>
    <t>01904 555125</t>
  </si>
  <si>
    <t>Alex.Small@dwp.gsi.gov.uk</t>
  </si>
  <si>
    <t>BlAck</t>
  </si>
  <si>
    <t>Lemon Avenue</t>
  </si>
  <si>
    <t>YO1 4UA</t>
  </si>
  <si>
    <t>01904 555666</t>
  </si>
  <si>
    <t>Robert.Black@dwp.gsi.gov.uk</t>
  </si>
  <si>
    <t>Total Div</t>
  </si>
  <si>
    <t>Total Mar</t>
  </si>
  <si>
    <t>Total Sin</t>
  </si>
  <si>
    <t xml:space="preserve"> </t>
  </si>
  <si>
    <t>CURRICULO ESCRITO</t>
  </si>
  <si>
    <t>Versión: 2  Español         Fecha: Marzo 21 del 2023</t>
  </si>
  <si>
    <t xml:space="preserve">Currículo Escrito </t>
  </si>
  <si>
    <t>Matematicas</t>
  </si>
  <si>
    <t>Jefe de Departamento</t>
  </si>
  <si>
    <t>Año Lectivo</t>
  </si>
  <si>
    <t xml:space="preserve">Próposito del departamento </t>
  </si>
  <si>
    <t>Desarrollar los pensamientos numéricos, espacial, métrico, aleatorio y variación a través del planteamiento, solución y aplicación de problemas en contexto.</t>
  </si>
  <si>
    <t>Grado</t>
  </si>
  <si>
    <t>Undecimo</t>
  </si>
  <si>
    <t>Edad de los estudiantes</t>
  </si>
  <si>
    <t xml:space="preserve">16 a 18  aos </t>
  </si>
  <si>
    <t>Periodo Académico</t>
  </si>
  <si>
    <t xml:space="preserve">Primer Trimestre </t>
  </si>
  <si>
    <t>Segundo Trimestre</t>
  </si>
  <si>
    <t xml:space="preserve">Tercer Trimestre </t>
  </si>
  <si>
    <t xml:space="preserve">Conceptos Claves </t>
  </si>
  <si>
    <t xml:space="preserve">Cantidad				</t>
  </si>
  <si>
    <t>Representación</t>
  </si>
  <si>
    <t>Cambio</t>
  </si>
  <si>
    <t>Generalización, representación</t>
  </si>
  <si>
    <t xml:space="preserve">Modelo, cambio                                        </t>
  </si>
  <si>
    <t xml:space="preserve">Generalización,Validez                        </t>
  </si>
  <si>
    <t>Estandares Colombianos (DBAs)</t>
  </si>
  <si>
    <t xml:space="preserve">"*Utiliza las inecuaciones como intervalos en el conjunto de los números reales.
*Analiza algebraicamente funciones racionales y encuentra su dominio y sus asíntotas.
*Reconoce las propiedades básicas que diferencian las familias de funciones exponenciales, lineales, logarítmicas, polinómicas, etc. e identifica cuáles puede utilizar para modelar situaciones específicas.
*Reconoce la desviación estándar como una medida de dispersión de un conjunto de datos"                                </t>
  </si>
  <si>
    <t xml:space="preserve">"*Utiliza el concepto de límite para analizar las diferentes funciones, representadas en el plano cartesiano.
*Interpreta la pendiente de la recta tangente a la gráfica de una función f(x) en un punto A = (a, f (a)).
*Razona geométrica y algebraicamente para resolver problemas y para encontrar fórmulas que relacionan magnitudes en diversos contextos.
*Reconoce la derivada de una función como la función de razón de cambio instantáneo."					</t>
  </si>
  <si>
    <t xml:space="preserve">"*Identifica las características de las reglas de derivación y sus ecuaciones representativas.
*Determina las expresiones algebraicas para hallar la integral de una función en el plano cartesiano.
*Utiliza la integral para hallar el área bajo la curva."			</t>
  </si>
  <si>
    <t>Preguntas de Indagacion para las clases y para proyectos y mostrar la relación (Dimensiones, STEAM)
Relacione la pregunta o las preguntas de indagación que realizará por periodo. ¿Cuántas preguntas realizará por período?</t>
  </si>
  <si>
    <t>¿Qué que manera podemos relacionar los conjutnos numerico con la inenieria computacional?
¿Cómo se pueden genracionar las funciones para las ingenierias?
¿Qué relacion tiene las funciones trasendetales en la modelacion de la etapas de la evolucion?</t>
  </si>
  <si>
    <t>¿La importancia de los limites en la ingenieria de materiales?
¿Cómo se defienen los puntos tengenciales en los limites?
¿ De que forma se puden representar de las funciones escalonadas en 3D?
¿Cómo se evidencian las dinámicas poblacionales en la especie humana?</t>
  </si>
  <si>
    <t>¿Cómo la definicion de las derivada tienen implicaciones directas los maximos y minos de aplicación?
¿Qué consecuencias tiene la antideriva en los calculos de poblaciones bacterianas?
¿Cuales son las implicaciones sociales, biológicas, económicas y culturales del desarrollo de comunidades sostenibles?</t>
  </si>
  <si>
    <t>Describa las conexiones Transdisciplinares (para grados de preescolar y primaria). Interdisicplinares de 6 a 11)</t>
  </si>
  <si>
    <t>Dentro del primer periodo acdemico se trabajaran con la mano con ICT donde se refrenciara la importancia del poder computacional en el desarrollo economico y de los modelos de simulacion evolutivos</t>
  </si>
  <si>
    <t xml:space="preserve">Dentro del segundo periodo se trabajar con la resistencia de materiales en el area de fisca y Su modelamiento geometrico en ICT 
se modelara algoritmos de probabilidad con funciones de excel y modelos de bayes
</t>
  </si>
  <si>
    <t xml:space="preserve">Dentro del tercer periodo se  trabajara con el area de ciencias con curvas de maximos y minimos de poblaciones para modelos matematicos teniendo encuenta las derivadas, ademas en la parte estadistica se trabajran modelos estadisticos de prediccion de comuniades sostenibles 
</t>
  </si>
  <si>
    <t xml:space="preserve">Objetivos Generales </t>
  </si>
  <si>
    <t xml:space="preserve">Modela soluciones para resolver problemas que involucren teoría de conjuntos y operaciones con inecuaciones de las funciones 				</t>
  </si>
  <si>
    <t xml:space="preserve">Identifica las características y las propiedades de funciones para clasificarlas, realizar operaciones, y su representación gráfica, a partir de las cuales se pueda establecer el concepto de límite en las ingenierias 					</t>
  </si>
  <si>
    <t xml:space="preserve">Selecciona las reglas básicas sobre límites y de las derivadas para calcular maximos y minimos entre funciones,  ademas usa el valor de la pendiente en las rectas tangentes y las rectas normales resolviendo problematicas de poblacion			</t>
  </si>
  <si>
    <t xml:space="preserve">Objetivos Especificos </t>
  </si>
  <si>
    <t xml:space="preserve">"Características y operaciones entre conjuntos.
Planterar soluciónes y representación de las desigualdades. Con relacion a las ingenierias
"				</t>
  </si>
  <si>
    <t xml:space="preserve">"Analizar las funciones para determinar  el límite de una función gráficamente y por aproximación numerica
Solución de límites usando gráfica, factorización, reemplazo directo,  conjugados o racionalizacion."					</t>
  </si>
  <si>
    <t xml:space="preserve">"Establecer límites realizando el análisis de gráficas
Establecer el cálculo de la tasa de variación media y de variación instantánea
Determinar las ecuaciones para rectas tangentes y rectas normales calculando la pendiente de las rectas tangentes de funcione"			</t>
  </si>
  <si>
    <t xml:space="preserve">Contenidos /Dimensiones </t>
  </si>
  <si>
    <t xml:space="preserve">"""- Conjunto numericos ,- Tipos de intervalos 
- Desigualdades,- Inecuaciones ""
""-Relaciones, -Funciones
- Funciones lineales , -Funciones cuadraticas
- Funciones polinomicas, - Funciones trasendetales 
- Dominio de  una funciones, - Rango de una funcion 
- Medidas de dispersión para valiables cuantitativas "				</t>
  </si>
  <si>
    <t xml:space="preserve">"""- Funciones discontinuas -Funciones asintoticas
-Metodos graficos para las discontinuidades  ""
""-Limite de una funcion  -Limites laterales 
- Limies por factorizacion - Limites por racionalizacion - area  y volumenes de figunas no reculares 
- construccion de figuras compuestas ""
""-El limite como razon de cambio 
-Algoritmos de la derivada"""					</t>
  </si>
  <si>
    <t xml:space="preserve">"""-Derivada de una potencia 
Derivada de una suma  -Derivada de una resta 
-Deriavada de un producto -Deriavada de fucniones compuestas
-Antiderivadas - integral por rectangulos 
-Integrales por potencias""
-integrales por funciones compuestas "			</t>
  </si>
  <si>
    <t xml:space="preserve">Inspiremos </t>
  </si>
  <si>
    <t>Integridad,Nobleza y Solidaridad</t>
  </si>
  <si>
    <t>Propocito,Independecia,Responsabilidad</t>
  </si>
  <si>
    <t>Empatia, Motivacion,Optimismo, Superacion</t>
  </si>
  <si>
    <t>Incluya las actitudes que se trabajarán por periodo: Curiosidad, empatía, apreciación, compromiso, confianza, cooperación,creatividad y entusiasmo.</t>
  </si>
  <si>
    <t>Empatía: la empatía en los estudiantes a través de actividades que involucren la perspectiva de otros, como la lectura de literatura diversa, la discusión de temas sociales y la realización de proyectos de servicio comunitario.
Apreciación: los estudiantes a través de la exposición a diferentes formas de arte, literatura y cultura, así como a través de la reflexión y discusión sobre las experiencias personales y culturales de los estudiantes.
Compromiso:  establecer objetivos y expectativas claras, proporcionar retroalimentación constructiva y fomentar la responsabilidad y la autodisciplina.
Entusiasmo: fomentar el entusiasmo en los estudiantes al proporcionar oportunidades para que los estudiantes exploren sus intereses y pasiones, fomentando un ambiente de curiosidad y descubrimiento y proporcionando retroalimentación positiva y aliento para el esfuerzo y el progreso.</t>
  </si>
  <si>
    <t>Confianza: fomentar la confianza en los estudiantes al proporcionar oportunidades para que los estudiantes asuman roles de liderazgo y responsabilidad, alentándolos a tomar riesgos y explorar nuevas ideas y al proporcionar retroalimentación positiva y aliento.
Cooperación: fomentar la cooperación en los estudiantes a través de actividades que involucren el trabajo en equipo y la colaboración, proporcionando oportunidades para que los estudiantes desarrollen habilidades de comunicación efectiva y resolución de conflictos y promoviendo un ambiente de respeto y apoyo mutuo.
Creatividad:  fomentar la creatividad en los estudiantes a través de actividades que involucren la resolución de problemas y el pensamiento crítico, alentando a los estudiantes a buscar soluciones innovadoras y fuera de lo común y proporcionando oportunidades para la experimentación y la exploración.</t>
  </si>
  <si>
    <t>Cooperación: fomentar la cooperación en los estudiantes a través de actividades que involucren el trabajo en equipo y la colaboración, proporcionando oportunidades para que los estudiantes desarrollen habilidades de comunicación efectiva y resolución de conflictos y promoviendo un ambiente de respeto y apoyo mutuo.
Creatividad:  fomentar la creatividad en los estudiantes a través de actividades que involucren la resolución de problemas y el pensamiento crítico, alentando a los estudiantes a buscar soluciones innovadoras y fuera de lo común y proporcionando oportunidades para la experimentación y la exploración.
Entusiasmo: fomentar el entusiasmo en los estudiantes al proporcionar oportunidades para que los estudiantes exploren sus intereses y pasiones, fomentando un ambiente de curiosidad y descubrimiento y proporcionando retroalimentación positiva y aliento para el esfuerzo y el progreso.</t>
  </si>
  <si>
    <t>Enfoques del Aprendizaje : Habilidades de Indagación, comunicación, pensamiento, sociales y autogestión</t>
  </si>
  <si>
    <r>
      <rPr>
        <b/>
        <sz val="11"/>
        <color theme="1"/>
        <rFont val="Calibri"/>
        <family val="2"/>
      </rPr>
      <t>Habilidad de Pensamiento</t>
    </r>
    <r>
      <rPr>
        <sz val="11"/>
        <color theme="1"/>
        <rFont val="Calibri"/>
        <family val="2"/>
      </rPr>
      <t xml:space="preserve">:Los estudiantes pueden aplicar la habilidad de formular y manipular modelos mentales para comprender conceptos y fenómenos
</t>
    </r>
    <r>
      <rPr>
        <b/>
        <sz val="11"/>
        <color theme="1"/>
        <rFont val="Calibri"/>
        <family val="2"/>
      </rPr>
      <t>Habilidad De Indagación:</t>
    </r>
    <r>
      <rPr>
        <sz val="11"/>
        <color theme="1"/>
        <rFont val="Calibri"/>
        <family val="2"/>
      </rPr>
      <t xml:space="preserve">Los estudiantes pueden aplicar la habilidad de hacer preguntas críticas para obtener información y solucionar problemas en diferentes contextos
</t>
    </r>
    <r>
      <rPr>
        <b/>
        <sz val="11"/>
        <color theme="1"/>
        <rFont val="Calibri"/>
        <family val="2"/>
      </rPr>
      <t xml:space="preserve">Habilidad de Comunicación: </t>
    </r>
    <r>
      <rPr>
        <sz val="11"/>
        <color theme="1"/>
        <rFont val="Calibri"/>
        <family val="2"/>
      </rPr>
      <t xml:space="preserve">Los estudiantes pueden aplicar la habilidad de escuchar, ver ya&lt; entender para comprender mejor los contextos donde se aplican las matematicas 
</t>
    </r>
    <r>
      <rPr>
        <b/>
        <sz val="11"/>
        <color theme="1"/>
        <rFont val="Calibri"/>
        <family val="2"/>
      </rPr>
      <t xml:space="preserve">Habilidad de Autogestión: </t>
    </r>
    <r>
      <rPr>
        <sz val="11"/>
        <color theme="1"/>
        <rFont val="Calibri"/>
        <family val="2"/>
      </rPr>
      <t xml:space="preserve">Los estudiantes pueden aplicar la habilidad de organización espacial para mantener sus espacios de trabajo limpios y organizados y evitar distracciones innecesarias.
También pueden aplicar la habilidad de manejo del tiempo para administrar sus horarios escolares y de estudio de manera efectiva y cumplir con sus responsabilidades escolares a tiempo.
</t>
    </r>
  </si>
  <si>
    <t>Habilidad de Pensamiento:Los estudiantes pueden aplicar la habilidad de formular y manipular modelos mentales para comprender conceptos y fenómenos
Habilidad De Indagación:Los estudiantes pueden aplicar la habilidad de hacer preguntas críticas para obtener información y solucionar problemas en diferentes contextos
Habilidad de Comunicación: Los estudiantes pueden aplicar la habilidad de escuchar, ver ya&lt; entender para comprender mejor los contextos donde se aplican las matematicas 
Habilidad de Autogestión: Los estudiantes pueden aplicar la habilidad de organización espacial para mantener sus espacios de trabajo limpios y organizados y evitar distracciones innecesarias.
También pueden aplicar la habilidad de manejo del tiempo para administrar sus horarios escolares y de estudio de manera efectiva y cumplir con sus responsabilidades escolares a tiempo.</t>
  </si>
  <si>
    <t>Evaluación Formativa</t>
  </si>
  <si>
    <t>-Conjuntos numericos
-Taller de opreaicon entre intervalos
-Taller de inecuaciones
-Taller de inecuacuaciones Racionales
Taller de valor absoluto
-Tablas de Frecuencia
-Medidas de dispersion  
-Plataforma Aleks</t>
  </si>
  <si>
    <t>-Taller de discontinuidad
-Taller de rango y dominio
-Graficos Discontinuos
-Limites laterales
-juego de mesa de limites algebraicos
-Construccion de figuras geometricas
-limites ocmo razon de cambio
-Plataforma Alkes</t>
  </si>
  <si>
    <t>-Talle de reglas de las derivadas
-Cuento de las drivadas como razon de cambio
-Historieta de las antiderivadas
-Taller de integrales
-Area con integrales
-Plataforma aleks</t>
  </si>
  <si>
    <t>Evaluación sumativa</t>
  </si>
  <si>
    <t>-Trimestral
-Autoevaluacion
-Proyecto</t>
  </si>
  <si>
    <t>Coevaluación</t>
  </si>
  <si>
    <t xml:space="preserve">1. Puntualidad 
2. Trabajo de clase 
3. Participación 
4. Participación y colaboración 
5. Cumplimiento con entrega de tareas y trabajos en el tiempo establecido.
6. Disposición y actitud frente al trabajo en clase.
7. Cumplimiento de las normas de la clase y del colegio: 
8. Presentación personal.
9. Respeto </t>
  </si>
  <si>
    <t>Autoevaluación</t>
  </si>
  <si>
    <t>Bibliografía y Recursos</t>
  </si>
  <si>
    <t>*(s.f.). Santillana PLUS+ CONTENIDOS DIGITALES EDUCATIVOS. https://santillanaplus.com.co/pdf/memorias-dba.pdf
*Derechos básicos de aprendizaje | Colombia Aprende. (s.f.).  https://www.colombiaaprende.edu.co/contenidos/coleccion/derechos-basicos-de-aprendizaje</t>
  </si>
  <si>
    <t>¿Qué Contenidos no se alacanzarón a desarrollar en cada periodo ?</t>
  </si>
  <si>
    <t>¿De qué manera va a desarrolar los contenidos que no logró desarrollar en cada trimestre?</t>
  </si>
  <si>
    <t xml:space="preserve">Revisado por: Jefe de departamento </t>
  </si>
  <si>
    <t>Una vez este revisado colocar la firma digital, trimestre a trimestre</t>
  </si>
  <si>
    <t xml:space="preserve">Revisado por la Coordinación académica </t>
  </si>
  <si>
    <t xml:space="preserve">Firma digital del Docente que elaboró el Currículo </t>
  </si>
  <si>
    <t>Firma digital del Docente que esta desarrollando el currículo</t>
  </si>
  <si>
    <t xml:space="preserve">Fecha de Revisión </t>
  </si>
  <si>
    <t>Exploración Creativa de Sistemas de Numeración (STEAM):
Fomentar la exploración creativa de los sistemas de numeración, desde naturales hasta reales, en proyectos STEAM. El objetivo es que los participantes desarrollen una comprensión integral de los números y sus propiedades, aplicando estos conceptos en contextos creativos y multidisciplinarios.
Integración de Conceptos Algebraicos en Proyectos STEAM:
Integrar conceptos algebraicos, como monomios, polinomios y productos notables, en proyectos STEAM. Los participantes deberán utilizar el lenguaje algebraico como herramienta para modelar situaciones del mundo real, fomentando la creatividad en la resolución de problemas.
Diseño Innovador con Cuerpos Geométricos (STEAM):
Estimular el diseño innovador utilizando conceptos de ángulos, clasificación de ángulos, y medidas de longitud, perímetro y área de figuras planas en proyectos STEAM. Los participantes deberán aplicar la geometría en el diseño creativo de elementos visuales y estructuras tridimensionales.
Análisis Estadístico y Creatividad (STEAM):
Fomentar el análisis estadístico en proyectos STEAM, caracterizando variables cualitativas y cuantitativas. El objetivo es que los participantes utilicen la estadística como herramienta para entender y representar fenómenos del mundo real de manera creativa.</t>
  </si>
  <si>
    <t>Exploración Innovadora de Productos Notables:
Desarrollar la capacidad de representar visualmente productos notables en proyectos creativos, destacando la relación entre la geometría algebraica y el diseño artístico.
Aplicar el triángulo de Pascal de manera creativa en la generación de patrones visuales y estructuras en proyectos STEAM.
Creatividad en la Factorización de Expresiones (STEAM):
Integrar la factorización de binomios y trinomios en proyectos STEAM que aborden problemas del mundo real, fomentando la aplicación práctica de conceptos algebraicos en la resolución de desafíos creativos.
Diseñar representaciones visuales y gráficas que ilustren la factorización completa en contextos artísticos y de visualización de datos.
Cuerpos Geométricos y Arte (STEAM):
3. Diseño Interactivo con Triángulos:
Utilizar los elementos y propiedades de los triángulos en el diseño interactivo de objetos tridimensionales, promoviendo la conexión entre la geometría y la creación artística en proyectos STEAM.
Resolver problemas de aplicación que involucren triángulos rectángulos, aplicando conceptos geométricos en campos como la arquitectura y el diseño.
Análisis Estadístico y Creatividad (STEAM):
4. Visualización Creativa de Medidas Estadísticas:
Aplicar técnicas estadísticas en la visualización de datos de manera creativa, generando representaciones gráficas innovadoras que comuniquen patrones y tendencias de manera efectiva.
Diseñar proyectos STEAM que utilicen medidas de dispersión para modelar fenómenos naturales, fomentando la conexión entre la estadística y la creatividad en la resolución de problemas.</t>
  </si>
  <si>
    <t>Fomentar la aplicación creativa de la simplificación de fracciones algebraicas en proyectos artísticos STEAM, destacando la versatilidad de estas expresiones en diseño visual.
Estimular la creatividad en la utilización de fracciones complejas como elemento central en la expresión artística y visual en proyectos interdisciplinarios.
Exploración Artística de Ecuaciones y Desigualdades (STEAM):
Promover la exploración artística de ecuaciones con signos de agrupación y coeficientes racionales en proyectos STEAM, incentivando la conexión entre conceptos matemáticos y expresión creativa.
Desarrollar la capacidad de representar visualmente soluciones de desigualdades e inecuaciones en contextos artísticos, fomentando la conexión entre la resolución de problemas y la creatividad.
Cuerpos Geométricos y Visualización (STEAM):
3. Creatividad en la Clasificación de Ángulos:
Fomentar la creatividad al incorporar la clasificación de ángulos en proyectos de diseño visual o arquitectura STEAM, resaltando la aplicación artística de conceptos geométricos.
Desarrollar la habilidad de utilizar rectas paralelas y perpendiculares de manera innovadora en proyectos STEAM que requieran representación gráfica, estimulando la conexión entre geometría y creatividad.</t>
  </si>
  <si>
    <t>patrones visuales y diseños artísticos basados en cuadrados de binomios y trinomios.
Diseño Innovador con Cuerpos Geométricos (STEAM):
Utilizar conceptos geométricos para el diseño de objetos tridimensionales interactivos, explorando cómo las propiedades de los ángulos y las clasificaciones geométricas influyen en la estética y funcionalidad del diseño.
Aplicar medidas de longitud, perímetro y área en proyectos de arquitectura y diseño, incorporando elementos geométricos de manera innovadora.
Análisis Estadístico y Creatividad (STEAM):
Aplicar técnicas estadísticas en la interpretación de datos visuales, generando representaciones gráficas creativas que comuniquen efectivamente información compleja.
Diseñar simulaciones STEAM que utilicen el análisis estadístico para modelar fenómenos naturales, fomentando la conexión entre la estadística y la creatividad en la resolución de problemas.</t>
  </si>
  <si>
    <t>notables en proyectos STEAM, promoviendo la aplicación artística de la geometría algebraica.
Integrar el triángulo de Pascal de manera innovadora en la resolución de problemas interdisciplinarios, fomentando la conexión entre conceptos matemáticos y proyectos creativos.
Creatividad en la Factorización de Expresiones (STEAM):
Fomentar la aplicación práctica de la factorización de binomios y trinomios en la resolución de desafíos del mundo real en proyectos STEAM.
Estimular la creatividad al utilizar la factorización completa como herramienta visual en la representación de conceptos matemáticos en contextos artísticos y de visualización de datos.
Cuerpos Geométricos y Arte (STEAM):
3. Diseño Interactivo con Triángulos:
Desarrollar la capacidad de utilizar los elementos y propiedades de los triángulos en el diseño interactivo de objetos tridimensionales en proyectos STEAM.
Aplicar conceptos geométricos relacionados con triángulos en la resolución de desafíos específicos en arquitectura y diseño, fomentando la conexión entre la geometría y la creatividad.</t>
  </si>
  <si>
    <t>Aplicación Creativa de Fracciones Algebraicas:
Identificar situaciones específicas en proyectos artísticos donde la simplificación de fracciones algebraicas pueda potenciar el diseño visual.
Desarrollar estrategias para la integración efectiva de fracciones complejas en expresiones artísticas STEAM, explorando su versatilidad.
Exploración Artística de Ecuaciones y Desigualdades (STEAM):
Seleccionar contextos específicos de proyectos STEAM donde las ecuaciones con signos de agrupación y coeficientes racionales puedan ser utilizadas de manera innovadora.
Desarrollar habilidades para representar soluciones de desigualdades e inecuaciones de forma visual, aplicando conceptos matemáticos de manera creativa.
Cuerpos Geométricos y Visualización (STEAM):
3. Creatividad en la Clasificación de Ángulos:
Identificar oportunidades en proyectos de diseño visual o arquitectura para aplicar la clasificación de ángulos de manera única y creativa.
Experimentar con la aplicación innovadora de rectas paralelas y perpendiculares en proyectos STEAM, desarrollando habilidades geométricas creativas.</t>
  </si>
  <si>
    <t>Numeros enteros</t>
  </si>
  <si>
    <t>Clase 1: Fundamentos de los Números Enteros
Objetivo: Comprender los conceptos básicos de los números enteros y desarrollar habilidades para realizar operaciones fundamentales con ellos.
Pregunta de Indagación: ¿Cómo se definen los números enteros y cómo podemos realizar operaciones fundamentales con ellos?
Actividades:
Actividad de Mindfulness (5 minutos):
Breve ejercicio para enfocar la atención de los estudiantes en la clase.
Introducción a los Números Enteros:
Definición de números enteros y su representación en la recta numérica.
Ejemplos de números enteros positivos y negativos.
Operaciones Básicas: Suma y Resta:
Explicación detallada de cómo realizar la suma y resta de números enteros.
Ejemplos prácticos y ejercicios guiados.
Propiedades de la Suma y Resta:
Exploración de propiedades importantes de la suma y resta de números enteros, como la propiedad conmutativa y la propiedad asociativa.
Multiplicación y División:
Introducción a la multiplicación y división de números enteros.
Ejemplos ilustrativos y ejercicios prácticos.
Problemas Prácticos:
Presentación de problemas prácticos que requieran el uso de operaciones con números enteros.
Resolución individual y discusión grupal.
Preguntas Desafiantes:
Planteamiento de preguntas desafiantes que estimulen el razonamiento crítico en torno a las operaciones con números enteros.
Conclusión de la Clase:
Recapitulación de los conceptos aprendidos.
Reflexión sobre la importancia de los números enteros y sus operaciones en la vida cotidiana.
Clase 2: Aplicaciones Avanzadas de los Números Enteros
Objetivo: Explorar aplicaciones más avanzadas de los números enteros en contextos matemáticos y prácticos.
Pregunta de Indagación: ¿Cómo se pueden aplicar los números enteros en situaciones matemáticas más complejas y en problemas prácticos del mundo real?
Actividades:
Actividad de Mindfulness (5 minutos):
Breve ejercicio para preparar la mente para la clase.
Revisión Rápida de Operaciones Básicas:
Repaso rápido de las operaciones básicas con números enteros.
Aplicaciones en Ecuaciones y Desigualdades:
Uso de números enteros en la resolución de ecuaciones y desigualdades.
Ejemplos prácticos y resolución de problemas.
Modelado Matemático:
Presentación de situaciones del mundo real que pueden modelarse utilizando números enteros.
Discusión sobre cómo representar y resolver estos modelos.
Operaciones Avanzadas: Multiplicación y División:
Exploración más profunda de la multiplicación y división de números enteros en contextos avanzados.
Ejemplos prácticos y ejercicios desafiantes.
Problemas Prácticos Avanzados:
Resolución de problemas matemáticos avanzados que involucran números enteros.
Aplicación de estrategias aprendidas.
Discusión y Análisis:
Discusión grupal sobre la versatilidad de los números enteros en diversas situaciones matemáticas y prácticas.
Preguntas Desafiantes:
Planteamiento de preguntas desafiantes que fomenten la resolución creativa de problemas con números enteros.
Conclusión de la Clase:
Recapitulación de los temas avanzados.
Reflexión sobre la aplicación de números enteros en contextos matemáticos y de la vida real.</t>
  </si>
  <si>
    <r>
      <rPr>
        <b/>
        <u/>
        <sz val="11"/>
        <color theme="1"/>
        <rFont val="Calibri"/>
        <family val="2"/>
      </rPr>
      <t>Verificación de los contenidos por semana acorde al currículo escrito y evaluado del colegio</t>
    </r>
    <r>
      <rPr>
        <sz val="11"/>
        <color theme="1"/>
        <rFont val="Calibri"/>
        <family val="2"/>
      </rPr>
      <t xml:space="preserve"> 
Se cumplio con lo postulado en la semana, sino se cumplio de que manera se desarrollara lo no logrado en las siguiente semanas </t>
    </r>
  </si>
  <si>
    <t xml:space="preserve">Numeros racionales </t>
  </si>
  <si>
    <t>Clase 1: Introducción a los Números Racionales
Objetivo: Comprender los conceptos fundamentales de los números racionales y realizar operaciones básicas con ellos.
Pregunta de Indagación: ¿Cómo se definen y operan los números racionales, y cuál es su importancia en situaciones cotidianas?
Actividades:
Actividad de Mindfulness (5 minutos):
Breve ejercicio para enfocar la atención de los estudiantes.
Definición de Números Racionales:
Introducción a los números racionales y su representación como cociente de dos enteros.
Ejemplos de números racionales y su ubicación en la recta numérica.
Operaciones Básicas: Suma y Resta:
Explicación detallada de cómo realizar la suma y resta de números racionales.
Ejemplos prácticos y ejercicios dirigidos.
Operaciones Básicas: Multiplicación y División:
Introducción a la multiplicación y división de números racionales.
Ejemplos ilustrativos y ejercicios prácticos.
Propiedades de los Números Racionales:
Exploración de propiedades importantes, como la cerradura bajo la suma y el producto, y la existencia del inverso multiplicativo.
Problemas Prácticos:
Presentación de problemas prácticos que requieren el uso de operaciones con números racionales.
Resolución individual y discusión grupal.
Preguntas Desafiantes:
Planteamiento de preguntas desafiantes que estimulen el pensamiento crítico sobre la utilidad de los números racionales.
Conclusión de la Clase:
Recapitulación de los conceptos aprendidos.
Reflexión sobre la aplicabilidad de los números racionales en la vida diaria.
Clase 2: Aplicaciones Avanzadas de los Números Racionales
Objetivo: Explorar aplicaciones más avanzadas de los números racionales en contextos matemáticos y prácticos.
Pregunta de Indagación: ¿Cómo se pueden aplicar los números racionales en situaciones matemáticas más complejas y en problemas prácticos del mundo real?
Actividades:
Actividad de Mindfulness (5 minutos):
Breve ejercicio para preparar la mente para la clase.
Revisión Rápida de Operaciones Básicas:
Repaso rápido de las operaciones básicas con números racionales.
Aplicaciones en Ecuaciones y Desigualdades Racionales:
Uso de números racionales en la resolución de ecuaciones y desigualdades racionales.
Ejemplos prácticos y resolución de problemas.
Modelado Matemático Avanzado:
Presentación de situaciones del mundo real que pueden modelarse utilizando números racionales.
Discusión sobre cómo representar y resolver estos modelos de manera eficiente.
Operaciones Avanzadas: Multiplicación y División:
Exploración más profunda de la multiplicación y división de números racionales en contextos avanzados.
Ejemplos prácticos y ejercicios desafiantes.
Problemas Prácticos Avanzados:
Resolución de problemas matemáticos avanzados que involucran números racionales.
Aplicación de estrategias aprendidas.
Discusión y Análisis:
Discusión grupal sobre la versatilidad de los números racionales en diversas situaciones matemáticas y prácticas.
Preguntas Desafiantes:
Planteamiento de preguntas desafiantes que fomenten la resolución creativa de problemas con números racionales.
Conclusión de la Clase:
Recapitulación de los temas avanzados.
Reflexión sobre la aplicación de números racionales en contextos matemáticos y de la vida real.</t>
  </si>
  <si>
    <t xml:space="preserve">Numeros reales </t>
  </si>
  <si>
    <t>Clase 1: Fundamentos de los Números Reales
Objetivo: Comprender los fundamentos de los números reales y realizar operaciones básicas con ellos.
Pregunta de Indagación: ¿Cómo se definen y operan los números reales, y cuál es su relevancia en contextos matemáticos y prácticos?
Actividades:
Actividad de Mindfulness (5 minutos):
Breve ejercicio para centrar la atención.
Introducción a los Números Reales:
Definición de números reales y su representación en la recta numérica.
Clasificación de números reales (racionales e irracionales).
Operaciones Básicas: Suma y Resta:
Explicación detallada de la suma y resta de números reales.
Ejemplos prácticos y ejercicios dirigidos.
Operaciones Básicas: Multiplicación y División:
Introducción a la multiplicación y división de números reales.
Ejemplos ilustrativos y ejercicios prácticos.
Propiedades de los Números Reales:
Exploración de propiedades importantes, como la propiedad distributiva y las leyes de los signos.
Fracciones Decimales y Porcentaje:
Conversión entre fracciones decimales y porcentajes.
Aplicación en situaciones cotidianas.
Problemas Prácticos:
Presentación de problemas prácticos que involucran operaciones con números reales.
Resolución individual y discusión grupal.
Preguntas Desafiantes:
Planteamiento de preguntas desafiantes sobre el uso creativo de números reales en contextos matemáticos.
Conclusión de la Clase:
Recapitulación de los conceptos aprendidos.
Reflexión sobre la importancia de los números reales en la vida diaria.
Clase 2: Aplicaciones Avanzadas de los Números Reales
Objetivo: Explorar aplicaciones más avanzadas de los números reales en contextos matemáticos y científicos.
Pregunta de Indagación: ¿Cómo se pueden aplicar los números reales en situaciones matemáticas y científicas más complejas?
Actividades:
Actividad de Mindfulness (5 minutos):
Ejercicio breve para preparar la mente para la clase.
Revisión Rápida de Operaciones Básicas:
Repaso rápido de las operaciones básicas con números reales.
Aplicaciones en Ecuaciones y Desigualdades:
Uso de números reales en la resolución de ecuaciones y desigualdades más complejas.
Ejemplos prácticos y resolución de problemas.
Modelado Matemático y Científico:
Presentación de situaciones matemáticas y científicas que pueden modelarse utilizando números reales.
Discusión sobre cómo representar y resolver estos modelos de manera eficiente.
Operaciones Avanzadas: Potenciación y Radicación:
Exploración más profunda de la potenciación y radicación de números reales.
Ejemplos prácticos y ejercicios desafiantes.
Problemas Prácticos Avanzados:
Resolución de problemas matemáticos y científicos avanzados que involucran números reales.
Aplicación de estrategias aprendidas.
Discusión y Análisis:
Discusión grupal sobre la versatilidad de los números reales en diversas situaciones matemáticas y científicas.
Preguntas Desafiantes:
Planteamiento de preguntas desafiantes que fomenten la resolución creativa de problemas con números reales.
Conclusión de la Clase:
Recapitulación de los temas avanzados.
Reflexión sobre la aplicabilidad de números reales en contextos matemáticos y científicos.</t>
  </si>
  <si>
    <t xml:space="preserve">Relaciones de orden </t>
  </si>
  <si>
    <t>Clase 1: Fundamentos del Orden en los Números Reales
Objetivo: Comprender los conceptos fundamentales del orden en los números reales y aplicarlos en la recta numérica.
Pregunta de Indagación: ¿Cómo se establece el orden entre los números reales y cómo podemos representarlos de manera visual en la recta numérica?
Actividades:
Actividad de Mindfulness (5 minutos):
Breve ejercicio para centrar la atención.
Introducción al Orden en los Números Reales:
Definición de orden en los números reales.
Comparación de números y su relación de mayor, menor o igual.
Recta Numérica:
Construcción y uso de la recta numérica para representar el orden de los números reales.
Ejemplos prácticos y ejercicios dirigidos.
Operaciones y Propiedades en el Orden:
Exploración de cómo las operaciones (suma, resta, multiplicación, división) interactúan con el orden de los números reales.
Identificación de propiedades importantes.
Intervalos en la Recta Numérica:
Definición y representación de intervalos en la recta numérica.
Ejemplos de cómo describir conjuntos de números reales mediante intervalos.
Comparaciones y Desigualdades:
Resolución de desigualdades y comparaciones entre números reales.
Ejercicios prácticos para aplicar los conceptos aprendidos.
Problemas Prácticos:
Planteamiento de problemas prácticos que involucran el orden de los números reales.
Resolución individual y discusión grupal.
Preguntas Desafiantes:
Formulación de preguntas desafiantes para explorar situaciones complejas relacionadas con el orden de los números reales.
Conclusión de la Clase:
Recapitulación de los conceptos aprendidos.
Reflexión sobre la importancia del orden en los números reales.
Clase 2: Aplicaciones Avanzadas del Orden en los Números Reales
Objetivo: Explorar aplicaciones más avanzadas del orden de los números reales en contextos matemáticos y prácticos.
Pregunta de Indagación: ¿Cómo se puede aplicar el orden de los números reales en situaciones matemáticas y prácticas más complejas?
Actividades:
Actividad de Mindfulness (5 minutos):
Ejercicio breve para preparar la mente para la clase.
Revisión Rápida de Conceptos Básicos:
Repaso rápido de los conceptos básicos del orden en los números reales.
Desigualdades Compuestas:
Estudio de desigualdades compuestas y cómo representarlas en la recta numérica.
Ejemplos prácticos y resolución de problemas.
Valor Absoluto:
Definición y propiedades del valor absoluto en el contexto del orden de los números reales.
Aplicación en situaciones matemáticas y prácticas.
Problemas Prácticos Avanzados:
Resolución de problemas matemáticos y prácticos que implican el orden de los números reales.
Aplicación de estrategias aprendidas.
Teoría de Conjuntos y Desigualdades:
Introducción a la teoría de conjuntos y su relación con desigualdades.
Ejemplos de conjuntos de números reales definidos por desigualdades.
Aplicaciones en Situaciones Prácticas:
Presentación de situaciones prácticas donde el orden de los números reales juega un papel crucial.
Discusión grupal sobre soluciones y enfoques.
Preguntas Desafiantes:
Formulación de preguntas desafiantes para explorar situaciones matemáticas y prácticas más complejas.
Conclusión de la Clase:
Recapitulación de los temas avanzados.
Reflexión sobre la aplicabilidad de los conceptos de orden en situaciones matemáticas y prácticas.</t>
  </si>
  <si>
    <t>Potenciacion de nueros reales</t>
  </si>
  <si>
    <t>Clase 1: Fundamentos de la Potenciación en Números Reales
Objetivo: Comprender los conceptos fundamentales de la potenciación en números reales y aplicarlos en cálculos matemáticos.
Pregunta de Indagación: ¿Qué es la potenciación y cómo se utiliza para simplificar cálculos matemáticos?
Actividades:
Actividad de Mindfulness (5 minutos):
Breve ejercicio para centrar la atención.
Definición de Potenciación:
Presentación de la definición de potenciación y sus componentes, incluyendo la base y el exponente.
Ejemplos simples de potencias y su notación.
Propiedades de las Potencias:
Exploración de las propiedades de las potencias, como la multiplicación de potencias con la misma base, la potencia de una potencia y la potencia de un producto.
Resolución de ejercicios que aplican estas propiedades.
Operaciones Prácticas con Potencias:
Aplicación de la potenciación en situaciones prácticas, como cálculos de áreas y volúmenes.
Ejercicios prácticos en los que los estudiantes utilizan la potenciación.
Potenciación con Exponentes Racionales:
Explicación de cómo aplicar la potenciación con exponentes racionales, incluyendo raíces y potencias fraccionarias.
Resolución de ejercicios que involucran exponentes fraccionarios.
Aplicación Práctica:
Presentación de problemas prácticos que requieren el uso de la potenciación en contextos del mundo real.
Los estudiantes trabajan en grupos para resolver estos problemas.
Preguntas Desafiantes:
Planteamiento de preguntas desafiantes que involucran cálculos más complejos con potenciación.
Resolución individual o en parejas.
Conclusión de la Clase:
Recapitulación de los conceptos aprendidos.
Reflexión sobre la utilidad de la potenciación en diversos contextos.
Clase 2: Aplicaciones Avanzadas de la Potenciación en Números Reales
Objetivo: Profundizar en conceptos avanzados de potenciación y explorar aplicaciones más complejas en diversos campos.
Pregunta de Indagación: ¿Cómo podemos aplicar la potenciación en cálculos avanzados y en situaciones más complejas?
Actividades:
Actividad de Mindfulness (5 minutos):
Ejercicio breve para preparar la mente para la clase.
Revisión Rápida de Conceptos Básicos:
Repaso rápido de los conceptos básicos de la potenciación.
Potenciación con Números Irracionales:
Exploración de la potenciación con números irracionales, como raíces cuadradas y cúbicas.
Ejercicios prácticos y resolución de problemas.
Notación Científica:
Introducción a la notación científica y su relación con la potenciación en la representación de números grandes y pequeños.
Práctica de convertir números a notación científica y viceversa.
Problemas Prácticos Avanzados:
Presentación de problemas avanzados que requieren el uso de la potenciación en campos como la física, la biología o la economía.
Resolución individual o en grupos.
Potencias de 10 y Escalas Logarítmicas:
Exploración de las potencias de 10 y su relación con escalas logarítmicas.
Ejemplos de cómo estas potencias se aplican en diversas disciplinas.
Preguntas de Investigación:
Planteamiento de preguntas que invitan a los estudiantes a investigar aplicaciones específicas de la potenciación en áreas de su interés.
Conclusión de la Clase:
Reflexión sobre las aplicaciones avanzadas de la potenciación.
Discusión sobre cómo este concepto es fundamental en diversos campos del conocimiento.</t>
  </si>
  <si>
    <t>Radicacion de nueros reales</t>
  </si>
  <si>
    <t>Clase 1: Fundamentos de la Radicación en Números Reales
Objetivo: Comprender los conceptos fundamentales de la radicación en números reales y aplicarlos en cálculos matemáticos.
Pregunta de Indagación: ¿Qué es la radicación y cómo se utiliza para simplificar cálculos matemáticos?
Actividades:
Actividad de Mindfulness (5 minutos):
Breve ejercicio para centrar la atención.
Definición de Radicación:
Presentación de la definición de radicación y sus componentes, incluyendo el radicando y el índice.
Ejemplos simples de raíces y su notación.
Propiedades de las Raíces:
Exploración de las propiedades de las raíces, como la multiplicación de raíces con el mismo índice y la división de raíces.
Resolución de ejercicios que aplican estas propiedades.
Operaciones Prácticas con Raíces:
Aplicación de la radicación en situaciones prácticas, como cálculos de distancias y áreas.
Ejercicios prácticos en los que los estudiantes utilizan la radicación.
Radicación de Números Irracionales:
Explicación de cómo aplicar la radicación a números irracionales, como raíces cuadradas y cúbicas de números no perfectos.
Resolución de ejercicios que involucran radicación de números irracionales.
Aplicación Práctica:
Presentación de problemas prácticos que requieren el uso de la radicación en contextos del mundo real.
Los estudiantes trabajan en grupos para resolver estos problemas.
Preguntas Desafiantes:
Planteamiento de preguntas desafiantes que involucran cálculos más complejos con radicación.
Resolución individual o en parejas.
Conclusión de la Clase:
Recapitulación de los conceptos aprendidos.
Reflexión sobre la utilidad de la radicación en diversos contextos.
Clase 2: Aplicaciones Avanzadas de la Radicación en Números Reales
Objetivo: Profundizar en conceptos avanzados de radicación y explorar aplicaciones más complejas en diversos campos.
Pregunta de Indagación: ¿Cómo podemos aplicar la radicación en cálculos avanzados y en situaciones más complejas?
Actividades:
Actividad de Mindfulness (5 minutos):
Ejercicio breve para preparar la mente para la clase.
Revisión Rápida de Conceptos Básicos:
Repaso rápido de los conceptos básicos de la radicación.
Radicación de Expresiones Algebraicas:
Exploración de la radicación de expresiones algebraicas, incluyendo simplificación de raíces cuadradas y cúbicas de polinomios.
Ejercicios prácticos y resolución de problemas.
Notación Radical y Fraccionaria:
Introducción a la notación radical y fraccionaria.
Práctica de convertir expresiones entre formas radical y fraccionaria.
Problemas Prácticos Avanzados:
Presentación de problemas avanzados que requieren el uso de la radicación en campos como la física, la ingeniería o la informática.
Resolución individual o en grupos.
Radicación con Índices Racionales:
Explicación de cómo trabajar con raíces de índices racionales.
Resolución de ejercicios que involucran índices racionales.
Preguntas de Investigación:
Planteamiento de preguntas que invitan a los estudiantes a investigar aplicaciones específicas de la radicación en áreas de su interés.
Conclusión de la Clase:
Reflexión sobre las aplicaciones avanzadas de la radicación.
Discusión sobre cómo este concepto es fundamental en diversos campos del conocimiento.</t>
  </si>
  <si>
    <r>
      <rPr>
        <b/>
        <sz val="11"/>
        <color theme="1"/>
        <rFont val="Calibri"/>
        <family val="2"/>
      </rPr>
      <t>Fomentar la Interdisciplinariedad STEAM:
Objetivo:</t>
    </r>
    <r>
      <rPr>
        <sz val="11"/>
        <color theme="1"/>
        <rFont val="Calibri"/>
        <family val="2"/>
      </rPr>
      <t xml:space="preserve"> Integrar los conceptos de sistemas de numeración, números reales, expresiones algebraicas, razonamiento lógico, números complejos, cuerpos geométricos y técnicas de conteo en proyectos STEAM interdisciplinarios que aborden preguntas desafiantes y creativas, promoviendo así una comprensión holística de las matemáticas y su aplicación en campos diversos.
</t>
    </r>
    <r>
      <rPr>
        <b/>
        <sz val="11"/>
        <color theme="1"/>
        <rFont val="Calibri"/>
        <family val="2"/>
      </rPr>
      <t>Desarrollar Habilidades de Pensamiento Crítico y Resolución de Problemas:</t>
    </r>
    <r>
      <rPr>
        <sz val="11"/>
        <color theme="1"/>
        <rFont val="Calibri"/>
        <family val="2"/>
      </rPr>
      <t xml:space="preserve">
</t>
    </r>
    <r>
      <rPr>
        <b/>
        <sz val="11"/>
        <color theme="1"/>
        <rFont val="Calibri"/>
        <family val="2"/>
      </rPr>
      <t>Objetivo:</t>
    </r>
    <r>
      <rPr>
        <sz val="11"/>
        <color theme="1"/>
        <rFont val="Calibri"/>
        <family val="2"/>
      </rPr>
      <t xml:space="preserve"> Fomentar el pensamiento crítico y la resolución de problemas a través de la resolución de cuestiones que involucran números reales, razonamiento lógico, números imaginarios y cuerpos geométricos. Los estudiantes aprenderán a aplicar conceptos matemáticos en situaciones del mundo real y a utilizar el razonamiento lógico para tomar decisiones fundamentadas.
</t>
    </r>
    <r>
      <rPr>
        <b/>
        <sz val="11"/>
        <color theme="1"/>
        <rFont val="Calibri"/>
        <family val="2"/>
      </rPr>
      <t>Potenciar la Creatividad y la Innovación:
Objetivo:</t>
    </r>
    <r>
      <rPr>
        <sz val="11"/>
        <color theme="1"/>
        <rFont val="Calibri"/>
        <family val="2"/>
      </rPr>
      <t xml:space="preserve"> Estimular la creatividad y la innovación al utilizar los contenidos matemáticos en la creación de proyectos artísticos, diseños de ingeniería, visualización de datos, juegos y simulaciones. Los estudiantes adquirirán la capacidad de aplicar conceptos matemáticos de manera creativa en soluciones novedosas y en la comunicación efectiva de ideas.</t>
    </r>
  </si>
  <si>
    <t>Integración Efectiva de Sistemas de Numeración en Desarrollo de Software:
Desarrollar proyectos de programación que destaquen la influencia y aplicación de los sistemas de numeración en el desarrollo de software, priorizando la representación y manipulación de datos en entornos informáticos.
Aplicación de Funciones en Proyectos de Investigación Científica:
Utilizar funciones matemáticas en proyectos de investigación científica para analizar y procesar datos de manera eficiente, contribuyendo al avance del conocimiento en campos específicos.
Resolución de Problemas del Mundo Real con Sistemas de Ecuaciones Lineales:
Abordar problemas prácticos del mundo real mediante la aplicación de sistemas de ecuaciones lineales, resaltando la relevancia de diferentes métodos de solución en contextos específicos.</t>
  </si>
  <si>
    <t>ntegración Efectiva de Funciones Cuadráticas en Desarrollo de Software:
Desarrollar proyectos de software que demuestren la influencia de las funciones cuadráticas, destacando su aplicación práctica en el análisis de datos. Proporcionar ejemplos concretos de cómo estas funciones se utilizan en entornos informáticos.
Aplicación Significativa de Ecuaciones Exponenciales y Logarítmicas en Modelado Matemático:
Destacar la importancia de las ecuaciones exponenciales y logarítmicas en el modelado matemático y su representación visual. Proporcionar ejemplos de aplicaciones prácticas en diferentes contextos, resaltando su relevancia en la resolución de problemas.
Integración de Sucesiones y Series en el Diseño Práctico de Software:
Mostrar cómo se integran sucesiones y series en el diseño de software mediante ejemplos concretos, resaltando su papel en algoritmos y programación para resolver problemas específicos.
Utilización Eficiente de Herramientas Digitales en el Análisis Estadístico:
Demostrar el empleo eficiente de herramientas digitales como Excel para el análisis estadístico, enfocándose en cómo se utilizan tablas de frecuencia y medidas de tendencia central. Describir el proceso y la utilidad de generar informes estadísticos con estas herramientas.</t>
  </si>
  <si>
    <t>•Diseñar un proyecto interdisciplinario en el que los estudiantes utilicen conceptos matemáticos, como sistemas de numeración y expresiones algebraicas, en la creación de un programa de computadora que tenga aplicaciones artísticas o de simulación.
•Fomentar la comprensión de números reales y expresiones algebraicas al pedir a los estudiantes que desarrollen una representación visual de datos científicos o sociales en la que apliquen técnicas de visualización de datos y matemáticas.
•Proponer problemas matemáticos del mundo real que requieran el uso de números complejos y razonamiento lógico para resolver situaciones prácticas, como la optimización de recursos en un proyecto de ingeniería.
•Desafiar a los estudiantes a crear obras de arte utilizando números imaginarios y su representación gráfica. Esto permite que los estudiantes exploren la relación entre las matemáticas y el arte.</t>
  </si>
  <si>
    <t>Desarrollar Algoritmos que Implementen Sistemas de Numeración en Software:
Crear proyectos de programación que incorporen de manera efectiva los sistemas de numeración, demostrando su aplicación concreta en el desarrollo de software y su capacidad para manipular datos de manera eficiente.
Aplicar Diversas Funciones Matemáticas en Proyectos de Investigación:
Utilizar una variedad de funciones matemáticas en proyectos de investigación científica, demostrando su aplicación efectiva en el análisis y procesamiento de datos, y contribuyendo al progreso en áreas específicas del conocimiento.
Resolver Problemas del Mundo Real con Métodos de Ecuaciones Lineales:
Abordar problemas prácticos del mundo real mediante la aplicación de sistemas de ecuaciones lineales, destacando la relevancia de métodos específicos de solución en contextos concretos, promoviendo así la resolución efectiva de situaciones prácticas.
Aplicar Conceptos Geométricos en el Diseño Arquitectónico de Forma Integral:
Incorporar de manera integral conceptos relacionados con cuerpos geométricos en proyectos de diseño arquitectónico, evidenciando cómo las propiedades geométricas influyen tanto en la estética como en la funcionalidad de las estructuras diseñadas, promoviendo así un enfoque holístico en el diseño.</t>
  </si>
  <si>
    <t>Desarrollar Proyectos de Software Integrando Funciones Cuadráticas:
Implementar proyectos de software que destaquen la influencia y aplicación de funciones cuadráticas en el análisis de datos, proporcionando ejemplos concretos de cómo estas funciones son esenciales en entornos informáticos.
Aplicar Ecuaciones Exponenciales y Logarítmicas en Modelado Matemático:
Demostrar la importancia de las ecuaciones exponenciales y logarítmicas en el modelado matemático, explorando su representación visual y proporcionando ejemplos específicos de aplicación en diversos contextos prácticos.
Integrar Sucesiones y Series en el Diseño Práctico de Software:
Integrar sucesiones y series de manera efectiva en proyectos de diseño de software, destacando su utilidad en algoritmos y programación para resolver problemas concretos y mejorar la eficiencia de los procesos.
Utilizar Eficientemente Herramientas Digitales en el Análisis Estadístico:
Mostrar la utilización eficiente de herramientas digitales, como Excel, en el análisis estadístico, enfocándose en la aplicación de tablas de frecuencia y medidas de tendencia central. Describir el proceso y la utilidad de generar informes estadísticos de manera efectiva.</t>
  </si>
  <si>
    <t xml:space="preserve">Numeros Reales </t>
  </si>
  <si>
    <r>
      <rPr>
        <b/>
        <sz val="11"/>
        <color theme="1"/>
        <rFont val="Calibri"/>
        <family val="2"/>
      </rPr>
      <t>Clase 1</t>
    </r>
    <r>
      <rPr>
        <sz val="11"/>
        <color theme="1"/>
        <rFont val="Calibri"/>
        <family val="2"/>
      </rPr>
      <t xml:space="preserve">: Introducción a los Números Reales
</t>
    </r>
    <r>
      <rPr>
        <b/>
        <sz val="11"/>
        <color theme="1"/>
        <rFont val="Calibri"/>
        <family val="2"/>
      </rPr>
      <t>Objetivo:</t>
    </r>
    <r>
      <rPr>
        <sz val="11"/>
        <color theme="1"/>
        <rFont val="Calibri"/>
        <family val="2"/>
      </rPr>
      <t xml:space="preserve"> Comprender y aplicar conceptos relacionados con los números reales, incluyendo sus propiedades y operaciones fundamentales.
Pregunta de Indagación: ¿Qué son los números reales y cómo podemos utilizarlos en cálculos matemáticos cotidianos?
Actividades:
</t>
    </r>
    <r>
      <rPr>
        <b/>
        <sz val="11"/>
        <color theme="1"/>
        <rFont val="Calibri"/>
        <family val="2"/>
      </rPr>
      <t>Actividad de Mindfulness (5 minutos): "respiración consciente"</t>
    </r>
    <r>
      <rPr>
        <sz val="11"/>
        <color theme="1"/>
        <rFont val="Calibri"/>
        <family val="2"/>
      </rPr>
      <t xml:space="preserve">
</t>
    </r>
    <r>
      <rPr>
        <b/>
        <sz val="11"/>
        <color theme="1"/>
        <rFont val="Calibri"/>
        <family val="2"/>
      </rPr>
      <t>Definición de Números Reales</t>
    </r>
    <r>
      <rPr>
        <sz val="11"/>
        <color theme="1"/>
        <rFont val="Calibri"/>
        <family val="2"/>
      </rPr>
      <t xml:space="preserve">:
Presentación de una visión general de los números reales y su importancia en matemáticas y la vida cotidiana.
Discusión sobre la clasificación de números reales en racionales e irracionales, y cómo se relacionan con la recta numérica.
</t>
    </r>
    <r>
      <rPr>
        <b/>
        <sz val="11"/>
        <color theme="1"/>
        <rFont val="Calibri"/>
        <family val="2"/>
      </rPr>
      <t>Propiedades de los Números Reales:</t>
    </r>
    <r>
      <rPr>
        <sz val="11"/>
        <color theme="1"/>
        <rFont val="Calibri"/>
        <family val="2"/>
      </rPr>
      <t xml:space="preserve">
Exploración de las propiedades de los números reales, como la cerradura, la conmutatividad, la asociatividad y la existencia de elementos neutros y opuestos en operaciones como la suma y la multiplicación.
</t>
    </r>
    <r>
      <rPr>
        <b/>
        <sz val="11"/>
        <color theme="1"/>
        <rFont val="Calibri"/>
        <family val="2"/>
      </rPr>
      <t>Operaciones con Números Reales :</t>
    </r>
    <r>
      <rPr>
        <sz val="11"/>
        <color theme="1"/>
        <rFont val="Calibri"/>
        <family val="2"/>
      </rPr>
      <t xml:space="preserve">
Desarrollo de habilidades en la realización de operaciones fundamentales con números reales, como suma, resta, multiplicación y división.
Resolución de ejercicios que involucran combinación de estas operaciones.
</t>
    </r>
    <r>
      <rPr>
        <b/>
        <sz val="11"/>
        <color theme="1"/>
        <rFont val="Calibri"/>
        <family val="2"/>
      </rPr>
      <t>Aplicación Práctica:</t>
    </r>
    <r>
      <rPr>
        <sz val="11"/>
        <color theme="1"/>
        <rFont val="Calibri"/>
        <family val="2"/>
      </rPr>
      <t xml:space="preserve">
Presentación de problemas del mundo real que requieren el uso de números reales, como cálculos financieros o mediciones.
Los estudiantes trabajan en grupos para resolver estos problemas y aplicar las propiedades y operaciones de los números reales.
</t>
    </r>
    <r>
      <rPr>
        <b/>
        <sz val="11"/>
        <color theme="1"/>
        <rFont val="Calibri"/>
        <family val="2"/>
      </rPr>
      <t>Preguntas Desafiantes:</t>
    </r>
    <r>
      <rPr>
        <sz val="11"/>
        <color theme="1"/>
        <rFont val="Calibri"/>
        <family val="2"/>
      </rPr>
      <t xml:space="preserve">
Planteamiento de preguntas desafiantes que implican la aplicación de números reales en situaciones matemáticas más complejas.
Los estudiantes resuelven estas preguntas de manera individual o en parejas.
</t>
    </r>
    <r>
      <rPr>
        <b/>
        <sz val="11"/>
        <color theme="1"/>
        <rFont val="Calibri"/>
        <family val="2"/>
      </rPr>
      <t>Conclusión de la Clase:</t>
    </r>
    <r>
      <rPr>
        <sz val="11"/>
        <color theme="1"/>
        <rFont val="Calibri"/>
        <family val="2"/>
      </rPr>
      <t xml:space="preserve"> Al final de esta lección, los estudiantes deben comprender las bases de los números reales, sus propiedades y cómo aplicar operaciones con ellos en situaciones cotidianas y matemáticas más complejas.
</t>
    </r>
    <r>
      <rPr>
        <b/>
        <sz val="11"/>
        <color theme="1"/>
        <rFont val="Calibri"/>
        <family val="2"/>
      </rPr>
      <t>Clase 2: Sistemas de Numeración y Conversiones</t>
    </r>
    <r>
      <rPr>
        <sz val="11"/>
        <color theme="1"/>
        <rFont val="Calibri"/>
        <family val="2"/>
      </rPr>
      <t xml:space="preserve">
</t>
    </r>
    <r>
      <rPr>
        <b/>
        <sz val="11"/>
        <color theme="1"/>
        <rFont val="Calibri"/>
        <family val="2"/>
      </rPr>
      <t>Objetivo:</t>
    </r>
    <r>
      <rPr>
        <sz val="11"/>
        <color theme="1"/>
        <rFont val="Calibri"/>
        <family val="2"/>
      </rPr>
      <t xml:space="preserve"> Explorar diferentes sistemas de numeración y desarrollar la capacidad de convertir entre ellos.
</t>
    </r>
    <r>
      <rPr>
        <b/>
        <sz val="11"/>
        <color theme="1"/>
        <rFont val="Calibri"/>
        <family val="2"/>
      </rPr>
      <t>Pregunta de Indagación:</t>
    </r>
    <r>
      <rPr>
        <sz val="11"/>
        <color theme="1"/>
        <rFont val="Calibri"/>
        <family val="2"/>
      </rPr>
      <t xml:space="preserve"> ¿Cuáles son los diferentes sistemas de numeración y cómo podemos convertir números de un sistema a otro?
Actividades:
</t>
    </r>
    <r>
      <rPr>
        <b/>
        <sz val="11"/>
        <color theme="1"/>
        <rFont val="Calibri"/>
        <family val="2"/>
      </rPr>
      <t>Actividad de Mindfulness (5 minutos):</t>
    </r>
    <r>
      <rPr>
        <sz val="11"/>
        <color theme="1"/>
        <rFont val="Calibri"/>
        <family val="2"/>
      </rPr>
      <t xml:space="preserve"> "exploración consciente"
</t>
    </r>
    <r>
      <rPr>
        <b/>
        <sz val="11"/>
        <color theme="1"/>
        <rFont val="Calibri"/>
        <family val="2"/>
      </rPr>
      <t>Introducción a Sistemas de Numeración</t>
    </r>
    <r>
      <rPr>
        <sz val="11"/>
        <color theme="1"/>
        <rFont val="Calibri"/>
        <family val="2"/>
      </rPr>
      <t xml:space="preserve">:
Presentación de sistemas de numeración como el sistema decimal, binario y hexadecimal, explicando sus bases y su uso en la informática.
</t>
    </r>
    <r>
      <rPr>
        <b/>
        <sz val="11"/>
        <color theme="1"/>
        <rFont val="Calibri"/>
        <family val="2"/>
      </rPr>
      <t>Conversión de Decimal a Binario</t>
    </r>
    <r>
      <rPr>
        <sz val="11"/>
        <color theme="1"/>
        <rFont val="Calibri"/>
        <family val="2"/>
      </rPr>
      <t xml:space="preserve">:
Enseñanza de cómo convertir números decimales a binarios.
Resolución de ejercicios de conversión para reforzar la comprensión.
</t>
    </r>
    <r>
      <rPr>
        <b/>
        <sz val="11"/>
        <color theme="1"/>
        <rFont val="Calibri"/>
        <family val="2"/>
      </rPr>
      <t>Conversión de Binario a Decima</t>
    </r>
    <r>
      <rPr>
        <sz val="11"/>
        <color theme="1"/>
        <rFont val="Calibri"/>
        <family val="2"/>
      </rPr>
      <t xml:space="preserve">l :
Enseñanza de cómo convertir números binarios a decimales.
Resolución de ejercicios de conversión en sentido inverso.
</t>
    </r>
    <r>
      <rPr>
        <b/>
        <sz val="11"/>
        <color theme="1"/>
        <rFont val="Calibri"/>
        <family val="2"/>
      </rPr>
      <t>Aplicación Práctica</t>
    </r>
    <r>
      <rPr>
        <sz val="11"/>
        <color theme="1"/>
        <rFont val="Calibri"/>
        <family val="2"/>
      </rPr>
      <t xml:space="preserve"> :
Presentación de problemas prácticos que requieren la conversión entre sistemas de numeración, como la programación de computadoras.
Los estudiantes trabajan en grupos para resolver estos problemas.
</t>
    </r>
    <r>
      <rPr>
        <b/>
        <sz val="11"/>
        <color theme="1"/>
        <rFont val="Calibri"/>
        <family val="2"/>
      </rPr>
      <t>Preguntas Desafiantes</t>
    </r>
    <r>
      <rPr>
        <sz val="11"/>
        <color theme="1"/>
        <rFont val="Calibri"/>
        <family val="2"/>
      </rPr>
      <t xml:space="preserve"> :
Planteamiento de preguntas desafiantes que implican la conversión entre sistemas de numeración y la exploración de sistemas menos comunes, como el sistema octal.</t>
    </r>
  </si>
  <si>
    <r>
      <rPr>
        <b/>
        <u/>
        <sz val="11"/>
        <color theme="1"/>
        <rFont val="Calibri"/>
        <family val="2"/>
      </rPr>
      <t>Verificación de los contenidos por semana acorde al currículo escrito y evaluado del colegio</t>
    </r>
    <r>
      <rPr>
        <sz val="11"/>
        <color theme="1"/>
        <rFont val="Calibri"/>
        <family val="2"/>
      </rPr>
      <t xml:space="preserve"> 
Se cumplio con lo postulado en la semana, sino se cumplio de que manera se desarrollara lo no logrado en las siguiente semanas </t>
    </r>
  </si>
  <si>
    <t>Potenciacion</t>
  </si>
  <si>
    <r>
      <rPr>
        <sz val="11"/>
        <color theme="1"/>
        <rFont val="Calibri"/>
        <family val="2"/>
      </rPr>
      <t xml:space="preserve">Clase 1: Introducción a la Potenciación
</t>
    </r>
    <r>
      <rPr>
        <b/>
        <sz val="11"/>
        <color theme="1"/>
        <rFont val="Calibri"/>
        <family val="2"/>
      </rPr>
      <t>Objetivo:</t>
    </r>
    <r>
      <rPr>
        <sz val="11"/>
        <color theme="1"/>
        <rFont val="Calibri"/>
        <family val="2"/>
      </rPr>
      <t xml:space="preserve"> Comprender los conceptos fundamentales de la potenciación y aplicarlos en cálculos matemáticos.
</t>
    </r>
    <r>
      <rPr>
        <b/>
        <sz val="11"/>
        <color theme="1"/>
        <rFont val="Calibri"/>
        <family val="2"/>
      </rPr>
      <t>Pregunta de Indagación:</t>
    </r>
    <r>
      <rPr>
        <sz val="11"/>
        <color theme="1"/>
        <rFont val="Calibri"/>
        <family val="2"/>
      </rPr>
      <t xml:space="preserve"> ¿Qué es la potenciación y cómo se utiliza para simplificar cálculos matemáticos?
Actividades:
</t>
    </r>
    <r>
      <rPr>
        <b/>
        <sz val="11"/>
        <color theme="1"/>
        <rFont val="Calibri"/>
        <family val="2"/>
      </rPr>
      <t>Actividad de Mindfulness (5 minutos):
Definición de Potenciación</t>
    </r>
    <r>
      <rPr>
        <sz val="11"/>
        <color theme="1"/>
        <rFont val="Calibri"/>
        <family val="2"/>
      </rPr>
      <t xml:space="preserve">:
Presentación de la definición de la potenciación y sus componentes, incluyendo la base y el exponente.
Ejemplos simples de potencias y su notación.
</t>
    </r>
    <r>
      <rPr>
        <b/>
        <sz val="11"/>
        <color theme="1"/>
        <rFont val="Calibri"/>
        <family val="2"/>
      </rPr>
      <t>Propiedades de las Potencias</t>
    </r>
    <r>
      <rPr>
        <sz val="11"/>
        <color theme="1"/>
        <rFont val="Calibri"/>
        <family val="2"/>
      </rPr>
      <t xml:space="preserve">:
Exploración de las propiedades de las potencias, como la multiplicación de potencias con la misma base, la potencia de una potencia y la potencia de un producto.
Resolución de ejercicios que aplican estas propiedades.
</t>
    </r>
    <r>
      <rPr>
        <b/>
        <sz val="11"/>
        <color theme="1"/>
        <rFont val="Calibri"/>
        <family val="2"/>
      </rPr>
      <t>Aplicación Práctica</t>
    </r>
    <r>
      <rPr>
        <sz val="11"/>
        <color theme="1"/>
        <rFont val="Calibri"/>
        <family val="2"/>
      </rPr>
      <t xml:space="preserve">:
Presentación de problemas prácticos que requieren el uso de la potenciación, como cálculos de áreas y volúmenes.
Los estudiantes trabajan en grupos para resolver estos problemas y aplicar las propiedades de las potencias.
</t>
    </r>
    <r>
      <rPr>
        <b/>
        <sz val="11"/>
        <color theme="1"/>
        <rFont val="Calibri"/>
        <family val="2"/>
      </rPr>
      <t>Preguntas Desafiantes</t>
    </r>
    <r>
      <rPr>
        <sz val="11"/>
        <color theme="1"/>
        <rFont val="Calibri"/>
        <family val="2"/>
      </rPr>
      <t xml:space="preserve"> :
Planteamiento de preguntas desafiantes que involucran cálculos más complejos que requieren la aplicación de las propiedades de las potencias.
Los estudiantes resuelven estas preguntas de manera individual o en parejas.
</t>
    </r>
    <r>
      <rPr>
        <b/>
        <sz val="11"/>
        <color theme="1"/>
        <rFont val="Calibri"/>
        <family val="2"/>
      </rPr>
      <t>Conclusión de la Clase</t>
    </r>
    <r>
      <rPr>
        <sz val="11"/>
        <color theme="1"/>
        <rFont val="Calibri"/>
        <family val="2"/>
      </rPr>
      <t xml:space="preserve">: Al final de esta lección, los estudiantes deben comprender los conceptos básicos de la potenciación, aplicar las propiedades de las potencias en cálculos y reconocer su utilidad en situaciones prácticas.
</t>
    </r>
    <r>
      <rPr>
        <b/>
        <sz val="11"/>
        <color theme="1"/>
        <rFont val="Calibri"/>
        <family val="2"/>
      </rPr>
      <t xml:space="preserve">Clase 2: </t>
    </r>
    <r>
      <rPr>
        <sz val="11"/>
        <color theme="1"/>
        <rFont val="Calibri"/>
        <family val="2"/>
      </rPr>
      <t xml:space="preserve">Potenciación Avanzada y Notación Científica
</t>
    </r>
    <r>
      <rPr>
        <b/>
        <sz val="11"/>
        <color theme="1"/>
        <rFont val="Calibri"/>
        <family val="2"/>
      </rPr>
      <t>Objetivo:</t>
    </r>
    <r>
      <rPr>
        <sz val="11"/>
        <color theme="1"/>
        <rFont val="Calibri"/>
        <family val="2"/>
      </rPr>
      <t xml:space="preserve"> Profundizar en conceptos avanzados de potenciación y aprender a trabajar con notación científica.
</t>
    </r>
    <r>
      <rPr>
        <b/>
        <sz val="11"/>
        <color theme="1"/>
        <rFont val="Calibri"/>
        <family val="2"/>
      </rPr>
      <t>Pregunta de Indagación:</t>
    </r>
    <r>
      <rPr>
        <sz val="11"/>
        <color theme="1"/>
        <rFont val="Calibri"/>
        <family val="2"/>
      </rPr>
      <t xml:space="preserve"> ¿Cómo podemos aplicar la potenciación en cálculos avanzados y utilizar la notación científica para representar números grandes y pequeños?
Actividad de Mindfulness (5 minutos):
</t>
    </r>
    <r>
      <rPr>
        <b/>
        <sz val="11"/>
        <color theme="1"/>
        <rFont val="Calibri"/>
        <family val="2"/>
      </rPr>
      <t>Actividades:</t>
    </r>
    <r>
      <rPr>
        <sz val="11"/>
        <color theme="1"/>
        <rFont val="Calibri"/>
        <family val="2"/>
      </rPr>
      <t xml:space="preserve">
Potenciación con Exponentes Racionales (15 minutos):
Explicación de cómo aplicar la potenciación con exponentes racionales, incluyendo raíces y potencias fraccionarias.
Resolución de ejercicios que involucran exponentes fraccionarios.
</t>
    </r>
    <r>
      <rPr>
        <b/>
        <sz val="11"/>
        <color theme="1"/>
        <rFont val="Calibri"/>
        <family val="2"/>
      </rPr>
      <t>Notación Científica</t>
    </r>
    <r>
      <rPr>
        <sz val="11"/>
        <color theme="1"/>
        <rFont val="Calibri"/>
        <family val="2"/>
      </rPr>
      <t xml:space="preserve"> :
Introducción a la notación científica y su utilidad en la representación de números grandes y pequeños.
Práctica de convertir números a notación científica y viceversa.
</t>
    </r>
    <r>
      <rPr>
        <b/>
        <sz val="11"/>
        <color theme="1"/>
        <rFont val="Calibri"/>
        <family val="2"/>
      </rPr>
      <t>Aplicación Práctica</t>
    </r>
    <r>
      <rPr>
        <sz val="11"/>
        <color theme="1"/>
        <rFont val="Calibri"/>
        <family val="2"/>
      </rPr>
      <t xml:space="preserve"> :
Presentación de problemas del mundo real que requieren el uso de potenciación con exponentes racionales y notación científica, como cálculos de distancias en el universo o mediciones científicas.
Los estudiantes trabajan en grupos para resolver estos problemas.
</t>
    </r>
    <r>
      <rPr>
        <b/>
        <sz val="11"/>
        <color theme="1"/>
        <rFont val="Calibri"/>
        <family val="2"/>
      </rPr>
      <t>Preguntas Desafiantes</t>
    </r>
    <r>
      <rPr>
        <sz val="11"/>
        <color theme="1"/>
        <rFont val="Calibri"/>
        <family val="2"/>
      </rPr>
      <t xml:space="preserve"> :
Planteamiento de preguntas desafiantes que implican cálculos avanzados con potenciación y la representación de números en notación científica.
Los estudiantes resuelven estas preguntas de manera individual o en parejas.</t>
    </r>
  </si>
  <si>
    <t>Radicacion</t>
  </si>
  <si>
    <r>
      <rPr>
        <sz val="11"/>
        <color theme="1"/>
        <rFont val="Calibri"/>
        <family val="2"/>
      </rPr>
      <t xml:space="preserve">Clase 1: Introducción a la Radicación
</t>
    </r>
    <r>
      <rPr>
        <b/>
        <sz val="11"/>
        <color theme="1"/>
        <rFont val="Calibri"/>
        <family val="2"/>
      </rPr>
      <t>Objetivo</t>
    </r>
    <r>
      <rPr>
        <sz val="11"/>
        <color theme="1"/>
        <rFont val="Calibri"/>
        <family val="2"/>
      </rPr>
      <t xml:space="preserve">: Comprender los conceptos básicos de la radicación y aplicarlos en cálculos matemáticos.
</t>
    </r>
    <r>
      <rPr>
        <b/>
        <sz val="11"/>
        <color theme="1"/>
        <rFont val="Calibri"/>
        <family val="2"/>
      </rPr>
      <t>Pregunta de Indagación</t>
    </r>
    <r>
      <rPr>
        <sz val="11"/>
        <color theme="1"/>
        <rFont val="Calibri"/>
        <family val="2"/>
      </rPr>
      <t xml:space="preserve">: ¿Qué es la radicación y cómo se utiliza para simplificar cálculos matemáticos?
Actividades:
Mindful Walking
</t>
    </r>
    <r>
      <rPr>
        <b/>
        <sz val="11"/>
        <color theme="1"/>
        <rFont val="Calibri"/>
        <family val="2"/>
      </rPr>
      <t>Definición de Radicación :</t>
    </r>
    <r>
      <rPr>
        <sz val="11"/>
        <color theme="1"/>
        <rFont val="Calibri"/>
        <family val="2"/>
      </rPr>
      <t xml:space="preserve">
Presentación de la definición de la radicación y sus componentes, incluyendo el radicando y el índice.
Ejemplos simples de raíces y su notación.
</t>
    </r>
    <r>
      <rPr>
        <b/>
        <sz val="11"/>
        <color theme="1"/>
        <rFont val="Calibri"/>
        <family val="2"/>
      </rPr>
      <t>Propiedades de las Raíces</t>
    </r>
    <r>
      <rPr>
        <sz val="11"/>
        <color theme="1"/>
        <rFont val="Calibri"/>
        <family val="2"/>
      </rPr>
      <t xml:space="preserve"> :
Exploración de las propiedades de las raíces, como la multiplicación de raíces, la división de raíces y la simplificación de expresiones radicales.
Resolución de ejercicios que aplican estas propiedades.
</t>
    </r>
    <r>
      <rPr>
        <b/>
        <sz val="11"/>
        <color theme="1"/>
        <rFont val="Calibri"/>
        <family val="2"/>
      </rPr>
      <t xml:space="preserve">Aplicación Práctica </t>
    </r>
    <r>
      <rPr>
        <sz val="11"/>
        <color theme="1"/>
        <rFont val="Calibri"/>
        <family val="2"/>
      </rPr>
      <t xml:space="preserve">:
Presentación de problemas prácticos que requieren el uso de la radicación, como cálculos de áreas de figuras geométricas.
Los estudiantes trabajan en grupos para resolver estos problemas y aplicar las propiedades de las raíces.
</t>
    </r>
    <r>
      <rPr>
        <b/>
        <sz val="11"/>
        <color theme="1"/>
        <rFont val="Calibri"/>
        <family val="2"/>
      </rPr>
      <t xml:space="preserve">Preguntas Desafiantes </t>
    </r>
    <r>
      <rPr>
        <sz val="11"/>
        <color theme="1"/>
        <rFont val="Calibri"/>
        <family val="2"/>
      </rPr>
      <t xml:space="preserve">:
Planteamiento de preguntas desafiantes que involucran cálculos más complejos que requieren la aplicación de las propiedades de las raíces.
Los estudiantes resuelven estas preguntas de manera individual o en parejas.
</t>
    </r>
    <r>
      <rPr>
        <b/>
        <sz val="11"/>
        <color theme="1"/>
        <rFont val="Calibri"/>
        <family val="2"/>
      </rPr>
      <t>Conclusión de la Clase</t>
    </r>
    <r>
      <rPr>
        <sz val="11"/>
        <color theme="1"/>
        <rFont val="Calibri"/>
        <family val="2"/>
      </rPr>
      <t xml:space="preserve">: Al final de esta lección, los estudiantes deben comprender los conceptos básicos de la radicación, aplicar las propiedades de las raíces en cálculos y reconocer su utilidad en situaciones prácticas.
</t>
    </r>
    <r>
      <rPr>
        <b/>
        <sz val="11"/>
        <color theme="1"/>
        <rFont val="Calibri"/>
        <family val="2"/>
      </rPr>
      <t>Clase 2:</t>
    </r>
    <r>
      <rPr>
        <sz val="11"/>
        <color theme="1"/>
        <rFont val="Calibri"/>
        <family val="2"/>
      </rPr>
      <t xml:space="preserve"> Radicación Avanzada y Simplificación de Expresiones Radicales
</t>
    </r>
    <r>
      <rPr>
        <b/>
        <sz val="11"/>
        <color theme="1"/>
        <rFont val="Calibri"/>
        <family val="2"/>
      </rPr>
      <t>Objetivo:</t>
    </r>
    <r>
      <rPr>
        <sz val="11"/>
        <color theme="1"/>
        <rFont val="Calibri"/>
        <family val="2"/>
      </rPr>
      <t xml:space="preserve"> Profundizar en conceptos avanzados de radicación y aprender a simplificar expresiones radicales.
Pregunta de Indagación: ¿Cómo podemos aplicar la radicación en cálculos avanzados y simplificar expresiones radicales de manera eficiente?
Actividades:
</t>
    </r>
    <r>
      <rPr>
        <b/>
        <sz val="11"/>
        <color theme="1"/>
        <rFont val="Calibri"/>
        <family val="2"/>
      </rPr>
      <t>Simplificación de Expresiones Radicales</t>
    </r>
    <r>
      <rPr>
        <sz val="11"/>
        <color theme="1"/>
        <rFont val="Calibri"/>
        <family val="2"/>
      </rPr>
      <t xml:space="preserve">:
Explicación de cómo simplificar expresiones radicales utilizando las propiedades de las raíces, como la simplificación de radicales semejantes y la eliminación de radicales en el denominador.
Resolución de ejercicios que implican la simplificación de expresiones radicales.
</t>
    </r>
    <r>
      <rPr>
        <b/>
        <sz val="11"/>
        <color theme="1"/>
        <rFont val="Calibri"/>
        <family val="2"/>
      </rPr>
      <t>Radicación con Exponentes</t>
    </r>
    <r>
      <rPr>
        <sz val="11"/>
        <color theme="1"/>
        <rFont val="Calibri"/>
        <family val="2"/>
      </rPr>
      <t xml:space="preserve"> :
Introducción a la radicación con exponentes, como la simplificación de raíces cúbicas y cuartas, y la aplicación de propiedades de potencias para simplificar expresiones radicales.
Práctica de resolución de ejercicios con radicación y exponentes.
</t>
    </r>
    <r>
      <rPr>
        <b/>
        <sz val="11"/>
        <color theme="1"/>
        <rFont val="Calibri"/>
        <family val="2"/>
      </rPr>
      <t>Aplicación Práctica:</t>
    </r>
    <r>
      <rPr>
        <sz val="11"/>
        <color theme="1"/>
        <rFont val="Calibri"/>
        <family val="2"/>
      </rPr>
      <t xml:space="preserve">
Presentación de problemas del mundo real que requieren el uso de la radicación y la simplificación de expresiones radicales, como cálculos en geometría y física.
Los estudiantes trabajan en grupos para resolver estos problemas.
</t>
    </r>
    <r>
      <rPr>
        <b/>
        <sz val="11"/>
        <color theme="1"/>
        <rFont val="Calibri"/>
        <family val="2"/>
      </rPr>
      <t>Preguntas Desafiantes</t>
    </r>
    <r>
      <rPr>
        <sz val="11"/>
        <color theme="1"/>
        <rFont val="Calibri"/>
        <family val="2"/>
      </rPr>
      <t xml:space="preserve"> :
Planteamiento de preguntas desafiantes que implican cálculos avanzados con radicación y simplificación de expresiones radicales más complejas.
Los estudiantes resuelven estas preguntas de manera individual o en parejas.</t>
    </r>
  </si>
  <si>
    <t xml:space="preserve">Numeros imaginarios </t>
  </si>
  <si>
    <t>Clase 1: Introducción a la Potenciación
Objetivo: Comprender los conceptos fundamentales de la potenciación y aplicarlos en cálculos matemáticos.
Pregunta de Indagación: ¿Qué es la potenciación y cómo se utiliza para simplificar cálculos matemáticos?
Actividades:
Actividad de Mindfulness (5 minutos):
Breve ejercicio de concentración para preparar a los estudiantes para la clase.
Definición de Potenciación:
Presentación de la definición de la potenciación y sus componentes (base y exponente).
Ejemplos simples de potencias y notación correspondiente.
Propiedades de las Potencias:
Exploración de propiedades como la multiplicación de potencias con la misma base, potencia de una potencia y potencia de un producto.
Resolución de ejercicios prácticos aplicando estas propiedades.
Aplicación Práctica:
Presentación de problemas prácticos que requieren el uso de la potenciación (cálculos de áreas y volúmenes).
Trabajo en grupos para resolver estos problemas y aplicar propiedades de potencias.
Preguntas Desafiantes:
Planteamiento de preguntas desafiantes que implican cálculos más complejos con propiedades de potencias.
Resolución individual o en parejas de estas preguntas.
Conclusión de la Clase:
Recapitulación de los conceptos aprendidos.
Los estudiantes deben comprender los fundamentos de la potenciación y aplicar las propiedades en situaciones prácticas.
Clase 2: Potenciación Avanzada y Notación Científica
Objetivo: Profundizar en conceptos avanzados de potenciación y aprender a trabajar con notación científica.
Pregunta de Indagación: ¿Cómo podemos aplicar la potenciación en cálculos avanzados y utilizar la notación científica para representar números grandes y pequeños?
Actividades:
Actividad de Mindfulness (5 minutos):
Breve ejercicio de concentración para iniciar la clase.
Potenciación con Exponentes Racionales (15 minutos):
Explicación de cómo aplicar la potenciación con exponentes racionales, incluyendo raíces y potencias fraccionarias.
Resolución de ejercicios prácticos.
Notación Científica:
Introducción a la notación científica y su utilidad.
Práctica de convertir números a notación científica y viceversa.
Aplicación Práctica:
Presentación de problemas del mundo real que requieren potenciación con exponentes racionales y notación científica.
Trabajo en grupos para resolver estos problemas.
Preguntas Desafiantes:
Planteamiento de preguntas desafiantes que implican cálculos avanzados con potenciación y representación de números en notación científica.
Resolución individual o en parejas de estas preguntas.</t>
  </si>
  <si>
    <t>Plataforma aleks 
Taller de Numeros imaguinarios
grafica de numeroscomplejos</t>
  </si>
  <si>
    <t>Racionalización de fracciones con denominadores monomios.</t>
  </si>
  <si>
    <t>Actividad de Mindfulness (5 minutos):
Breve ejercicio para enfocar la atención antes de la clase.
Revisión de Fracciones con Denominadores Monomios:
Recordatorio de fracciones con denominadores monomios y su forma estándar.
Ejemplos simples para contextualizar la necesidad de racionalización.
Definición y Proceso de Racionalización:
Introducción a la definición de racionalización y su importancia.
Explicación del proceso de racionalización para fracciones con denominadores monomios.
Ejercicios Prácticos:
Resolución guiada de ejercicios paso a paso para racionalizar fracciones con denominadores monomios.
Participación activa de los estudiantes en la resolución de ejercicios.
Aplicación en Problemas Prácticos:
Presentación de problemas prácticos donde la racionalización es crucial, como cálculos de medidas en geometría o en situaciones de proporciones.
Discusión Grupal:
Fomentar la discusión sobre la utilidad de la racionalización en diferentes contextos y su conexión con aplicaciones del mundo real.
Preguntas Desafiantes:
Plantear preguntas desafiantes que requieran la aplicación creativa de la racionalización en situaciones más complejas.
Estímulo para el pensamiento crítico y la resolución de problemas.
Conclusión de la Clase:
Recapitulación de los conceptos aprendidos.
Enfatizar la importancia y versatilidad de la racionalización en contextos matemáticos y prácticos.</t>
  </si>
  <si>
    <t xml:space="preserve">Plataforma aleks 
Tallerde racionalizacion de expresiones </t>
  </si>
  <si>
    <t>Racionalización de fracciones con denominadores binomios</t>
  </si>
  <si>
    <t>Clase 1: Introducción a la Racionalización con Denominadores Binomios
Objetivo: Comprender los conceptos fundamentales de la racionalización y aplicarlos en fracciones con denominadores binomios.
Pregunta de Indagación: ¿Cómo podemos racionalizar eficientemente fracciones que tienen denominadores binomios y cuál es la importancia de este proceso?
Actividades:
Actividad de Mindfulness (5 minutos):
Breve ejercicio para centrar la atención en la clase.
Revisión de Fracciones con Denominadores Binomios:
Recordatorio de fracciones con denominadores binomios y su forma estándar.
Ejemplos simples para contextualizar la necesidad de racionalización.
Definición y Necesidad de Racionalización:
Introducción a la definición de racionalización y por qué es necesaria en el contexto de denominadores binomios.
Proceso de Racionalización:
Explicación detallada del proceso de racionalización para fracciones con denominadores binomios.
Ejemplos paso a paso.
Ejercicios Prácticos:
Resolución guiada de ejercicios para practicar el proceso de racionalización.
Participación activa de los estudiantes.
Aplicación en Problemas Prácticos:
Presentación de problemas prácticos que requieran la racionalización en situaciones del mundo real.
Discusión Grupal:
Fomentar la discusión sobre la utilidad de la racionalización en diferentes contextos y cómo afecta específicamente a fracciones con denominadores binomios.
Preguntas Desafiantes:
Formular preguntas desafiantes que estimulen el pensamiento crítico en torno a la racionalización y sus aplicaciones.
Conclusión de la Clase:
Recapitulación de los conceptos aprendidos.
Reflexión sobre la eficacia de la racionalización en fracciones con denominadores binomios.
Clase 2: Aplicaciones Avanzadas de la Racionalización con Denominadores Binomios
Objetivo: Profundizar en la aplicación de la racionalización en contextos matemáticos avanzados y prácticos.
Pregunta de Indagación: ¿Cómo se puede aplicar la racionalización en situaciones más complejas y en problemas del mundo real con denominadores binomios?
Actividades:
Actividad de Mindfulness (5 minutos):
Breve ejercicio para preparar la mente para la clase.
Revisión Rápida de la Racionalización:
Repaso rápido del proceso de racionalización para afianzar conceptos.
Racionalización con Raíces Cuadradas:
Explicación y ejemplos de racionalización con denominadores binomios que incluyen raíces cuadradas.
Aplicación en Funciones Racionales:
Uso de la racionalización en funciones racionales y su conexión con fracciones algebraicas.
Ejercicios Avanzados:
Resolución de ejercicios más complejos que involucren la racionalización en diversos contextos matemáticos.
Problemas Prácticos Avanzados:
Presentación de problemas del mundo real que requieran la aplicación avanzada de la racionalización con denominadores binomios.
Discusión y Análisis:
Discusión grupal sobre cómo la racionalización puede simplificar problemas matemáticos avanzados y su utilidad en aplicaciones prácticas.
Preguntas Desafiantes:
Planteamiento de preguntas desafiantes que estimulen la resolución creativa de problemas con racionalización.
Conclusión de la Clase:
Recapitulación de los temas avanzados.
Reflexión sobre la aplicabilidad y versatilidad de la racionalización en contextos más complejos.</t>
  </si>
  <si>
    <t xml:space="preserve">Pataforma aleks 
juedo didactico
taller de racionalizacion </t>
  </si>
  <si>
    <t>Numeros complejos</t>
  </si>
  <si>
    <t xml:space="preserve">Clase 1 Operaciones Básicas con Números Complejos
Objetivo: Aprender las operaciones básicas (suma, resta, multiplicación y división) con números complejos y su representación en el plano complejo.
Pregunta de Indagación: ¿Cómo podemos realizar operaciones aritméticas básicas con números complejos y qué importancia tienen en diferentes áreas de las matemáticas y la física?
Actividades:
Actividad de Mindfulness (5 minutos):
Breve ejercicio para centrar la atención en la clase.
Repaso de Números Complejos:
Recordatorio de la forma estándar de los números complejos y su representación en el plano complejo.
Suma y Resta de Números Complejos:
Explicación detallada de cómo sumar y restar números complejos.
Ejemplos paso a paso.
Multiplicación de Números Complejos:
Explicación detallada de cómo multiplicar números complejos.
Ejemplos paso a paso.
División de Números Complejos:
Explicación detallada de cómo dividir números complejos.
Ejemplos paso a paso.
Propiedades de las Operaciones con Números Complejos:
Presentación de las propiedades de la suma, resta, multiplicación y división de números complejos.
Ejercicios Prácticos:
Resolución guiada de ejercicios para practicar las operaciones básicas con números complejos.
Participación activa de los estudiantes.
Aplicaciones en Física y Matemáticas:
Discusión sobre cómo se aplican los números complejos en diferentes áreas, como la física de partículas y la teoría de fractales.
Preguntas Desafiantes:
Formular preguntas desafiantes que estimulen el pensamiento crítico sobre las operaciones con números complejos y sus aplicaciones.
Conclusión de la Clase:
Recapitulación de los conceptos aprendidos.
Reflexión sobre la importancia de las operaciones con números complejos en diversas áreas del conocimiento.
</t>
  </si>
  <si>
    <t xml:space="preserve">"Plataforma aleks 
Taller de Numeros imaguinarios
grafica de numeroscomplejos"			
			</t>
  </si>
  <si>
    <t xml:space="preserve">Propociciones logicas </t>
  </si>
  <si>
    <t xml:space="preserve">Clase 1: Introducción a las Proposiciones Lógicas
Objetivo: Comprender los conceptos fundamentales de las proposiciones lógicas y su uso en la lógica matemática.
Pregunta de Indagación: ¿Qué son las proposiciones lógicas y cómo podemos representarlas de manera formal?
Actividades:
Actividad de Mindfulness (5 minutos):
Breve ejercicio para centrar la atención en la clase.
Concepto de Proposición Lógica:
Definición de proposición lógica y ejemplos de proposiciones simples y compuestas.
Operadores Lógicos:
Explicación de los operadores lógicos básicos (conjunción, disyunción, negación, implicación y equivalencia).
Ejemplos de cómo se aplican los operadores a proposiciones simples y compuestas.
Tablas de Verdad:
Introducción a las tablas de verdad y su uso para determinar la veracidad de proposiciones compuestas.
Ejemplos paso a paso.
Tautologías, Contradicciones y Contingencias:
Explicación de los conceptos de tautología, contradicción y contingencia.
Ejemplos para ilustrar cada caso.
Ejercicios Prácticos:
Resolución de ejercicios para practicar la identificación de proposiciones simples y compuestas, así como la construcción de tablas de verdad.
Aplicaciones en la Vida Cotidiana:
Discusión sobre cómo las proposiciones lógicas se aplican en situaciones cotidianas y en la resolución de problemas.
Preguntas Desafiantes:
Formulación de preguntas que desafíen a los estudiantes a aplicar los conceptos aprendidos en situaciones complejas.
Conclusión de la Clase:
Recapitulación de los conceptos aprendidos.
Reflexión sobre la importancia de las proposiciones lógicas en el razonamiento matemático y la toma de decisiones.
Clase 2: Demostración y Deducción en Lógica Proposicional
Objetivo: Aprender los conceptos de demostración y deducción en lógica proposicional y aplicarlos en la resolución de problemas.
Pregunta de Indagación: ¿Cómo podemos demostrar la veracidad de una proposición y utilizar la deducción para llegar a conclusiones lógicas?
Actividades:
Actividad de Mindfulness (5 minutos):
Breve ejercicio para centrar la atención en la clase.
Repaso de Tablas de Verdad:
Recordatorio sobre cómo construir tablas de verdad para proposiciones compuestas.
Demostración Directa:
Explicación de la demostración directa y ejemplos paso a paso.
Aplicación de la regla del modus ponens.
Demostración Indirecta (Reducción al Absurdo):
Explicación de la demostración indirecta y ejemplos paso a paso.
Aplicación de la regla del modus tollens.
Ejercicios Prácticos:
Resolución de ejercicios para practicar la demostración directa e indirecta.
Participación activa de los estudiantes en la construcción de argumentos lógicos.
Deducción en Problemas Prácticos:
Presentación de problemas prácticos que requieran el uso de la deducción lógica para llegar a conclusiones válidas.
Aplicaciones en Matemáticas y Filosofía:
Discusión sobre cómo se utilizan la demostración y la deducción en diferentes áreas, como las matemáticas y la filosofía.
Preguntas Desafiantes:
Formulación de preguntas desafiantes que estimulen el pensamiento crítico y la aplicación creativa de la lógica proposicional.
Conclusión de la Clase:
Recapitulación de los conceptos aprendidos.
Reflexión sobre la importancia de la demostración y la deducción en el razonamiento lógico.
</t>
  </si>
  <si>
    <t>Plataforma aleks 
taller de propociciones logicas</t>
  </si>
  <si>
    <t xml:space="preserve">Razon y proporcion </t>
  </si>
  <si>
    <t>Clase 1: Introducción a la Razón y la Proporción
Objetivo: Comprender los conceptos de razón y proporción, y aplicarlos en situaciones prácticas.
Pregunta de Indagación: ¿Qué son la razón y la proporción, y cómo podemos utilizarlas para comparar cantidades y resolver problemas?
Actividades:
Actividad de Mindfulness (5 minutos):
Breve ejercicio para centrar la atención en la clase.
Definición de Razón:
Explicación de qué es la razón y cómo se representa.
Ejemplos de cómo calcular la razón entre dos cantidades.
Definición de Proporción:
Explicación de qué es la proporción y cómo se representa.
Ejemplos de cómo determinar si cuatro cantidades forman una proporción.
Propiedades de las Proporciones:
Presentación de las propiedades fundamentales de las proporciones, como la propiedad de los medios y la propiedad de los extremos.
Resolución de Problemas de Proporción:
Ejercicios prácticos para resolver problemas que involucran proporciones.
Participación activa de los estudiantes en la resolución de problemas.
Aplicaciones en la Vida Cotidiana:
Discusión sobre cómo se utilizan la razón y la proporción en situaciones cotidianas, como en recetas de cocina o en la elaboración de presupuestos.
Preguntas Desafiantes:
Formulación de preguntas desafiantes que estimulen el pensamiento crítico sobre la aplicación de la razón y la proporción en diferentes contextos.
Conclusión de la Clase:
Recapitulación de los conceptos aprendidos.
Reflexión sobre la importancia de la razón y la proporción en la resolución de problemas matemáticos y en la vida diaria.
Clase 2: Aplicaciones Avanzadas de la Razón y la Proporción
Objetivo: Aplicar los conceptos de razón y proporción en situaciones más complejas y realistas.
Pregunta de Indagación: ¿Cómo podemos utilizar la razón y la proporción para resolver problemas más avanzados y contextualizados?
Actividades:
Actividad de Mindfulness (5 minutos):
Breve ejercicio para centrar la atención en la clase.
Proporciones Directas e Inversas:
Explicación de la diferencia entre proporciones directas e inversas.
Ejemplos de cómo resolver problemas que involucran proporciones directas e inversas.
Problemas de Escala:
Introducción a los problemas de escala y cómo se relacionan con la razón y la proporción.
Ejemplos de cómo determinar dimensiones desconocidas a partir de una escala dada.
Problemas de Mezcla:
Ejercicios prácticos para resolver problemas de mezcla que requieren el uso de la razón y la proporción.
Participación activa de los estudiantes en la resolución de problemas.
Aplicaciones en Geometría:
Discusión sobre cómo se aplican la razón y la proporción en la geometría, especialmente en la semejanza de figuras.
Preguntas Desafiantes:
Formulación de preguntas desafiantes que requieran la aplicación creativa de la razón y la proporción en situaciones complejas.
Conclusión de la Clase:
Recapitulación de los conceptos aprendidos.
Reflexión sobre cómo los conceptos de razón y proporción se aplican en diferentes áreas y situaciones de la vida real.</t>
  </si>
  <si>
    <t xml:space="preserve">Plataforma aleks
Construccion de mascaras </t>
  </si>
  <si>
    <t xml:space="preserve">Teorema dethales </t>
  </si>
  <si>
    <t>Clase 1: Introducción al Teorema de Thales
Objetivo: Comprender el Teorema de Thales y sus aplicaciones en la geometría.
Pregunta de Indagación: ¿Cuál es el Teorema de Thales y cómo podemos utilizarlo para resolver problemas geométricos?
Actividades:
Actividad de Mindfulness (5 minutos):
Breve ejercicio para centrar la atención en la clase.
Presentación del Teorema de Thales:
Explicación del enunciado del Teorema de Thales y su importancia en la geometría.
Ejemplos simples para ilustrar el teorema.
Demostración del Teorema de Thales:
Demostración geométrica del teorema utilizando figuras y medidas.
Explicación paso a paso de la demostración.
Aplicaciones del Teorema de Thales:
Ejemplos de cómo aplicar el teorema en la resolución de problemas geométricos.
Ejercicios prácticos para que los estudiantes practiquen la aplicación del teorema.
Relación con la Semejanza de Triángulos:
Explicación de la relación entre el Teorema de Thales y la semejanza de triángulos.
Ejemplos de cómo utilizar el teorema para demostrar la semejanza de triángulos.
Preguntas Desafiantes:
Formulación de preguntas que desafíen a los estudiantes a aplicar el Teorema de Thales en situaciones más complejas.
Conclusión de la Clase:
Recapitulación de los conceptos aprendidos.
Reflexión sobre la importancia del Teorema de Thales en la geometría y su aplicación en la resolución de problemas.
Clase 2: Aplicaciones Avanzadas del Teorema de Thales
Objetivo: Aplicar el Teorema de Thales en situaciones más avanzadas y en diferentes contextos geométricos.
Pregunta de Indagación: ¿Cómo podemos utilizar el Teorema de Thales en situaciones más complejas y en diferentes configuraciones geométricas?
Actividades:
Actividad de Mindfulness (5 minutos):
Breve ejercicio para centrar la atención en la clase.
Problemas de Segmentos Divididos:
Resolución de problemas que involucran segmentos divididos por rectas paralelas y el Teorema de Thales.
Ejercicios prácticos para que los estudiantes apliquen el teorema en estas situaciones.
Teorema de la Circunferencia de Thales:
Explicación del Teorema de la Circunferencia de Thales y cómo se relaciona con el Teorema de Thales.
Ejemplos de aplicación del teorema en problemas relacionados con circunferencias y segmentos.
Problemas de Posición Relativa:
Resolución de problemas que involucran la posición relativa de puntos y rectas utilizando el Teorema de Thales.
Ejercicios prácticos para que los estudiantes determinen la posición relativa en diferentes situaciones.
Aplicaciones en Geometría Analítica:
Discusión sobre cómo se puede utilizar el Teorema de Thales en la geometría analítica para resolver problemas de coordenadas.
Preguntas Desafiantes:
Formulación de preguntas desafiantes que requieran la aplicación creativa del Teorema de Thales en situaciones complejas.
Conclusión de la Clase:
Recapitulación de los conceptos aprendidos.
Reflexión sobre la versatilidad y aplicaciones avanzadas del Teorema de Thales en la geometría.</t>
  </si>
  <si>
    <t>Proyecto steam</t>
  </si>
  <si>
    <t>xploración Creativa de la Simetría en Proyectos STEAM:
Desarrollar la capacidad de explorar y aplicar la simetría de funciones en proyectos STEAM, fomentando la creatividad en el diseño de elementos visuales. El objetivo es que los participantes puedan identificar y utilizar propiedades simétricas para crear obras artísticas o visualizaciones de datos innovadoras.
Modelado Interdisciplinario con Operaciones entre Funciones (STEAM):
Promover la comprensión y aplicación de las operaciones entre funciones y la composición en proyectos interdisciplinarios. El objetivo es que los participantes adquieran habilidades para modelar comportamientos complejos en colaboración con otras disciplinas, utilizando conceptos matemáticos como herramientas para abordar desafíos multidisciplinarios.
Aplicación Innovadora de Límites en Proyectos STEAM:
Desarrollar la capacidad de utilizar los límites y sus propiedades de manera innovadora en proyectos STEAM. El objetivo es que los participantes puedan prever y analizar cambios en el comportamiento de sistemas complejos, aplicando la comprensión de límites en contextos creativos y tecnológicos.
Integración Creativa de Funciones Especiales en Proyectos STEAM:
Fomentar la integración creativa de funciones especiales, como las trigonométricas o exponenciales, en proyectos STEAM. El objetivo es que los participantes puedan aplicar estas funciones de manera versátil, contribuyendo a soluciones únicas y expresivas en campos como el arte digital, la ingeniería y la visualización de datos.</t>
  </si>
  <si>
    <t>Representación Visual de Continuidad en Proyectos STEAM:
Desarrollar la habilidad de representar visualmente la noción de continuidad de una función en un intervalo en proyectos STEAM, especialmente en el diseño artístico y la visualización de datos. El objetivo es que los participantes puedan utilizar la continuidad como fuente de inspiración para elementos visuales en diversas disciplinas.
Aplicación Innovadora de Derivadas en Simulaciones STEAM:
Fomentar la aplicación innovadora de derivadas en simulaciones STEAM para modelar cambios y comportamientos dinámicos en sistemas complejos. El objetivo es que los participantes utilicen las derivadas como herramientas para simular y comprender fenómenos interdisciplinarios, aplicando conceptos matemáticos de manera creativa.
Optimización Tecnológica con la Regla de la Cadena (STEAM):
Desarrollar la capacidad de aplicar la regla de la cadena en proyectos tecnológicos STEAM para optimizar procesos y mejorar la eficiencia de sistemas automatizados. El objetivo es que los participantes utilicen la derivación para diseñar soluciones tecnológicas que involucren cadenas de funciones.
Creatividad en la Incorporación de Derivadas Trascendentes en Proyectos STEAM:
Estimular la creatividad en la incorporación de derivadas de funciones trascendentes en proyectos STEAM, como la creación artística o la generación de contenido interactivo. El objetivo es que los participantes exploren cómo los conceptos matemáticos pueden potenciar la expresión creativa en diversas disciplinas.</t>
  </si>
  <si>
    <t>Diseño 3D con Derivadas de Orden Superior (STEAM):
Desarrollar la capacidad de utilizar derivadas de orden superior en proyectos STEAM relacionados con el diseño 3D, permitiendo la creación de formas complejas y dinámicas. El objetivo es que los participantes exploren y apliquen estas derivadas en la generación de modelos tridimensionales interdisciplinarios.
Análisis Gráfico STEAM para Comunicar Conceptos Matemáticos:
Fomentar el análisis gráfico de funciones, incluyendo el estudio de puntos críticos y picos, en proyectos STEAM para visualizar y comunicar conceptos matemáticos de manera efectiva. El objetivo es que los participantes utilicen herramientas gráficas en campos como el arte digital o la visualización creativa.
Creatividad Inspirada por Integrales en Proyectos STEAM:
Estimular la creatividad mediante la comprensión de las integrales y sus métodos, como la integración por partes, en proyectos STEAM. El objetivo es que los participantes exploren y apliquen estas herramientas matemáticas en la generación de contenido artístico y la resolución de problemas complejos en ingeniería.
Aplicaciones Prácticas de Área Entre Curvas en Proyectos STEAM:
Desarrollar la comprensión de las aplicaciones prácticas y creativas de calcular el área entre curvas mediante integrales en proyectos STEAM. El objetivo es que los participantes apliquen estos cálculos en campos como el diseño arquitectónico o la creación de paisajes virtuales, destacando la relevancia de las matemáticas en estas áreas.</t>
  </si>
  <si>
    <t>Exploración Artística de la Simetría (STEAM):
Desarrollar habilidades específicas para identificar y aplicar la simetría de funciones en proyectos STEAM, centrándose en la exploración artística. Los participantes deberán crear elementos visuales que destaquen la creatividad mediante el uso innovador de la simetría.
Operaciones entre Funciones en Proyectos Interdisciplinarios (STEAM):
Adquirir competencias específicas en la aplicación de operaciones entre funciones y composición en proyectos interdisciplinarios. Los participantes deberán demostrar la capacidad de modelar comportamientos complejos en colaboración con otras disciplinas, utilizando conceptos matemáticos como herramientas fundamentales.
Innovación en la Aplicación de Límites (STEAM):
Desarrollar habilidades específicas para aplicar los límites y sus propiedades de manera innovadora en proyectos STEAM. Los participantes deberán prever y analizar cambios en el comportamiento de sistemas complejos, aplicando la comprensión de límites de manera creativa en contextos tecnológicos y creativos.
Integración Creativa de Funciones Especiales (STEAM):
Fomentar la integración creativa de funciones especiales, como las trigonométricas o exponenciales, en proyectos STEAM. Los participantes deberán aplicar estas funciones de manera versátil, contribuyendo a soluciones únicas y expresivas en proyectos relacionados con el arte digital, la ingeniería y la visualización de datos.</t>
  </si>
  <si>
    <t>Visualización Creativa de Continuidad (STEAM):
Desarrollar habilidades específicas para visualizar la continuidad de una función en un intervalo en proyectos STEAM. Los participantes deberán utilizar técnicas visuales innovadoras para representar la continuidad, especialmente en proyectos de diseño artístico y visualización de datos.
Aplicación Creativa de Derivadas en Simulaciones (STEAM):
Adquirir competencias específicas en la aplicación creativa de derivadas en simulaciones STEAM. Los participantes deberán modelar cambios y comportamientos dinámicos en sistemas complejos, demostrando la capacidad de utilizar las derivadas como herramientas efectivas en proyectos interdisciplinarios.
Optimización Tecnológica con la Regla de la Cadena (STEAM):
Desarrollar habilidades específicas para aplicar la regla de la cadena en proyectos tecnológicos STEAM. Los participantes deberán optimizar procesos y mejorar la eficiencia de sistemas automatizados mediante la aplicación de la derivada, demostrando una comprensión avanzada de las cadenas de funciones en contextos tecnológicos.
Incorporación Creativa de Derivadas Trascendentes (STEAM):
Fomentar la creatividad en la incorporación de derivadas de funciones trascendentes en proyectos STEAM. Los participantes deberán explorar y demostrar cómo los conceptos matemáticos pueden potenciar la expresión creativa en diversas disciplinas, como la creación artística o la generación de contenido interactivo.</t>
  </si>
  <si>
    <t>Dominio de Derivadas de Orden Superior en Diseño 3D (STEAM):
Desarrollar habilidades específicas para el dominio y aplicación de derivadas de orden superior en proyectos STEAM relacionados con el diseño 3D. Los participantes deberán utilizar estas derivadas de manera efectiva para la creación de formas complejas y dinámicas en contextos interdisciplinarios.
Habilidades de Análisis Gráfico en Comunicación STEAM:
Adquirir habilidades específicas en el análisis gráfico de funciones, incluyendo el estudio de puntos críticos y picos, para visualizar y comunicar conceptos matemáticos de manera efectiva en proyectos STEAM. Los participantes deberán utilizar herramientas gráficas en campos como el arte digital o la visualización creativa.
Creatividad Inspirada por Integrales en Proyectos STEAM:
Estimular la creatividad a través de la comprensión de las integrales y sus métodos, como la integración por partes, en proyectos STEAM. Los participantes deberán explorar y aplicar estas herramientas matemáticas en la generación de contenido artístico y la resolución de problemas complejos en ingeniería.
Aplicaciones Prácticas de Área Entre Curvas (STEAM):
Desarrollar la comprensión y aplicar de manera práctica y creativa el cálculo del área entre curvas mediante integrales en proyectos STEAM. Los participantes deberán aplicar estos conocimientos en campos como el diseño arquitectónico o la creación de paisajes virtuales, resaltando la relevancia de las matemáticas en estas áreas.</t>
  </si>
  <si>
    <r>
      <rPr>
        <b/>
        <sz val="11"/>
        <color theme="1"/>
        <rFont val="Calibri"/>
        <family val="2"/>
      </rPr>
      <t>Clase 1:</t>
    </r>
    <r>
      <rPr>
        <sz val="11"/>
        <color theme="1"/>
        <rFont val="Calibri"/>
        <family val="2"/>
      </rPr>
      <t xml:space="preserve"> Introducción a las Funciones en Variable Real
</t>
    </r>
    <r>
      <rPr>
        <b/>
        <sz val="11"/>
        <color theme="1"/>
        <rFont val="Calibri"/>
        <family val="2"/>
      </rPr>
      <t>Objetivo:</t>
    </r>
    <r>
      <rPr>
        <sz val="11"/>
        <color theme="1"/>
        <rFont val="Calibri"/>
        <family val="2"/>
      </rPr>
      <t xml:space="preserve"> Comprender los conceptos fundamentales de las funciones en variable real y aplicarlos en cálculos matemáticos.
Pregunta de Indagación: ¿Cómo podemos entender y utilizar funciones en situaciones matemáticas y prácticas?
</t>
    </r>
    <r>
      <rPr>
        <b/>
        <sz val="11"/>
        <color theme="1"/>
        <rFont val="Calibri"/>
        <family val="2"/>
      </rPr>
      <t xml:space="preserve">Actividades:
Actividad de Mindfulness (5 minutos):
</t>
    </r>
    <r>
      <rPr>
        <sz val="11"/>
        <color theme="1"/>
        <rFont val="Calibri"/>
        <family val="2"/>
      </rPr>
      <t xml:space="preserve">Breve ejercicio para centrar la atención.
</t>
    </r>
    <r>
      <rPr>
        <b/>
        <sz val="11"/>
        <color theme="1"/>
        <rFont val="Calibri"/>
        <family val="2"/>
      </rPr>
      <t>Definición de Funciones:</t>
    </r>
    <r>
      <rPr>
        <sz val="11"/>
        <color theme="1"/>
        <rFont val="Calibri"/>
        <family val="2"/>
      </rPr>
      <t xml:space="preserve">
Presentación de la definición de función y sus componentes.
Ejemplos simples que ilustran la relación entre dominio, codominio y reglas de correspondencia.
</t>
    </r>
    <r>
      <rPr>
        <b/>
        <sz val="11"/>
        <color theme="1"/>
        <rFont val="Calibri"/>
        <family val="2"/>
      </rPr>
      <t>Representación Gráfica:</t>
    </r>
    <r>
      <rPr>
        <sz val="11"/>
        <color theme="1"/>
        <rFont val="Calibri"/>
        <family val="2"/>
      </rPr>
      <t xml:space="preserve">
Exploración de la representación gráfica de funciones en el plano cartesiano.
Resolución de ejercicios que involucran la identificación de características gráficas básicas.
</t>
    </r>
    <r>
      <rPr>
        <b/>
        <sz val="11"/>
        <color theme="1"/>
        <rFont val="Calibri"/>
        <family val="2"/>
      </rPr>
      <t>Operaciones con Funciones:</t>
    </r>
    <r>
      <rPr>
        <sz val="11"/>
        <color theme="1"/>
        <rFont val="Calibri"/>
        <family val="2"/>
      </rPr>
      <t xml:space="preserve">
Introducción a las operaciones básicas con funciones (suma, resta, multiplicación y división).
Resolución de ejercicios que aplican estas operaciones.
</t>
    </r>
    <r>
      <rPr>
        <b/>
        <sz val="11"/>
        <color theme="1"/>
        <rFont val="Calibri"/>
        <family val="2"/>
      </rPr>
      <t>Funciones Especiales:</t>
    </r>
    <r>
      <rPr>
        <sz val="11"/>
        <color theme="1"/>
        <rFont val="Calibri"/>
        <family val="2"/>
      </rPr>
      <t xml:space="preserve">
Exploración de funciones especiales como la función constante, lineal, cuadrática y raíz cuadrada.
Ejemplos prácticos de cómo estas funciones modelan situaciones del mundo real.
</t>
    </r>
    <r>
      <rPr>
        <b/>
        <sz val="11"/>
        <color theme="1"/>
        <rFont val="Calibri"/>
        <family val="2"/>
      </rPr>
      <t>Composición de Funciones:</t>
    </r>
    <r>
      <rPr>
        <sz val="11"/>
        <color theme="1"/>
        <rFont val="Calibri"/>
        <family val="2"/>
      </rPr>
      <t xml:space="preserve">
Presentación de la composición de funciones.
Resolución de ejercicios que implican la composición de dos funciones.
</t>
    </r>
    <r>
      <rPr>
        <b/>
        <sz val="11"/>
        <color theme="1"/>
        <rFont val="Calibri"/>
        <family val="2"/>
      </rPr>
      <t>Aplicación Práctica:</t>
    </r>
    <r>
      <rPr>
        <sz val="11"/>
        <color theme="1"/>
        <rFont val="Calibri"/>
        <family val="2"/>
      </rPr>
      <t xml:space="preserve">
Resolución de problemas prácticos que requieren el uso de funciones para modelar situaciones cotidianas.
Trabajo en grupos para aplicar los conceptos aprendidos.
</t>
    </r>
    <r>
      <rPr>
        <b/>
        <sz val="11"/>
        <color theme="1"/>
        <rFont val="Calibri"/>
        <family val="2"/>
      </rPr>
      <t>Preguntas Desafiantes:</t>
    </r>
    <r>
      <rPr>
        <sz val="11"/>
        <color theme="1"/>
        <rFont val="Calibri"/>
        <family val="2"/>
      </rPr>
      <t xml:space="preserve">
Planteamiento de preguntas desafiantes que invitan a explorar situaciones más complejas con funciones.
Resolución individual o en parejas.
</t>
    </r>
    <r>
      <rPr>
        <b/>
        <sz val="11"/>
        <color theme="1"/>
        <rFont val="Calibri"/>
        <family val="2"/>
      </rPr>
      <t>Conclusión de la Clase:</t>
    </r>
    <r>
      <rPr>
        <sz val="11"/>
        <color theme="1"/>
        <rFont val="Calibri"/>
        <family val="2"/>
      </rPr>
      <t xml:space="preserve">
Recapitulación de los conceptos aprendidos.
Reflexión sobre la utilidad de las funciones en diversos contextos.
</t>
    </r>
    <r>
      <rPr>
        <b/>
        <sz val="11"/>
        <color theme="1"/>
        <rFont val="Calibri"/>
        <family val="2"/>
      </rPr>
      <t>Clase 2: Funciones Avanzadas y Análisis Gráfico</t>
    </r>
    <r>
      <rPr>
        <sz val="11"/>
        <color theme="1"/>
        <rFont val="Calibri"/>
        <family val="2"/>
      </rPr>
      <t xml:space="preserve">
</t>
    </r>
    <r>
      <rPr>
        <b/>
        <sz val="11"/>
        <color theme="1"/>
        <rFont val="Calibri"/>
        <family val="2"/>
      </rPr>
      <t>Objetivo:</t>
    </r>
    <r>
      <rPr>
        <sz val="11"/>
        <color theme="1"/>
        <rFont val="Calibri"/>
        <family val="2"/>
      </rPr>
      <t xml:space="preserve"> Profundizar en conceptos avanzados de funciones en variable real y desarrollar habilidades de análisis gráfico.
Pregunta de Indagación: ¿Cómo podemos aplicar funciones en cálculos avanzados y analizar gráficos para obtener información valiosa?
</t>
    </r>
    <r>
      <rPr>
        <b/>
        <sz val="11"/>
        <color theme="1"/>
        <rFont val="Calibri"/>
        <family val="2"/>
      </rPr>
      <t>Actividades:</t>
    </r>
    <r>
      <rPr>
        <sz val="11"/>
        <color theme="1"/>
        <rFont val="Calibri"/>
        <family val="2"/>
      </rPr>
      <t xml:space="preserve">
</t>
    </r>
    <r>
      <rPr>
        <b/>
        <sz val="11"/>
        <color theme="1"/>
        <rFont val="Calibri"/>
        <family val="2"/>
      </rPr>
      <t>Actividad de Mindfulness (5 minutos):
Ejercicio breve para preparar la mente para la clase.
Revisión Rápida de Conceptos Básicos:</t>
    </r>
    <r>
      <rPr>
        <sz val="11"/>
        <color theme="1"/>
        <rFont val="Calibri"/>
        <family val="2"/>
      </rPr>
      <t xml:space="preserve">
Breve repaso de los conceptos fundamentales de funciones en variable real.
</t>
    </r>
    <r>
      <rPr>
        <b/>
        <sz val="11"/>
        <color theme="1"/>
        <rFont val="Calibri"/>
        <family val="2"/>
      </rPr>
      <t>Funciones Trigonométricas:</t>
    </r>
    <r>
      <rPr>
        <sz val="11"/>
        <color theme="1"/>
        <rFont val="Calibri"/>
        <family val="2"/>
      </rPr>
      <t xml:space="preserve">
Introducción a funciones trigonométricas como seno, coseno y tangente.
Ejercicios prácticos que involucran el uso de funciones trigonométricas.
Funciones Logarítmicas y Exponenciales:
Exploración de funciones logarítmicas y exponenciales.
Ejemplos de cómo estas funciones modelan crecimiento y decaimiento.
</t>
    </r>
    <r>
      <rPr>
        <b/>
        <sz val="11"/>
        <color theme="1"/>
        <rFont val="Calibri"/>
        <family val="2"/>
      </rPr>
      <t xml:space="preserve">Análisis Gráfico:
</t>
    </r>
    <r>
      <rPr>
        <sz val="11"/>
        <color theme="1"/>
        <rFont val="Calibri"/>
        <family val="2"/>
      </rPr>
      <t xml:space="preserve">Desarrollo de habilidades para analizar gráficos de funciones.
Identificación de puntos críticos, asíntotas y comportamientos particulares.
</t>
    </r>
    <r>
      <rPr>
        <b/>
        <sz val="11"/>
        <color theme="1"/>
        <rFont val="Calibri"/>
        <family val="2"/>
      </rPr>
      <t>Problemas Aplicados:</t>
    </r>
    <r>
      <rPr>
        <sz val="11"/>
        <color theme="1"/>
        <rFont val="Calibri"/>
        <family val="2"/>
      </rPr>
      <t xml:space="preserve">
Presentación de problemas avanzados que requieren el uso de funciones trigonométricas, logarítmicas o exponenciales.
Resolución individual o en grupos.
</t>
    </r>
    <r>
      <rPr>
        <b/>
        <sz val="11"/>
        <color theme="1"/>
        <rFont val="Calibri"/>
        <family val="2"/>
      </rPr>
      <t>Funciones Polinómicas de Grado Superior:</t>
    </r>
    <r>
      <rPr>
        <sz val="11"/>
        <color theme="1"/>
        <rFont val="Calibri"/>
        <family val="2"/>
      </rPr>
      <t xml:space="preserve">
Estudio de funciones polinómicas de grado superior.
Ejercicios prácticos que implican el análisis de funciones polinómicas complejas.
</t>
    </r>
    <r>
      <rPr>
        <b/>
        <sz val="11"/>
        <color theme="1"/>
        <rFont val="Calibri"/>
        <family val="2"/>
      </rPr>
      <t>Preguntas de Investigación:</t>
    </r>
    <r>
      <rPr>
        <sz val="11"/>
        <color theme="1"/>
        <rFont val="Calibri"/>
        <family val="2"/>
      </rPr>
      <t xml:space="preserve">
Planteamiento de preguntas que invitan a los estudiantes a investigar aplicaciones específicas de funciones en áreas de su interés.
</t>
    </r>
    <r>
      <rPr>
        <b/>
        <sz val="11"/>
        <color theme="1"/>
        <rFont val="Calibri"/>
        <family val="2"/>
      </rPr>
      <t>Conclusión de la Clase:</t>
    </r>
    <r>
      <rPr>
        <sz val="11"/>
        <color theme="1"/>
        <rFont val="Calibri"/>
        <family val="2"/>
      </rPr>
      <t xml:space="preserve">
Reflexión sobre los conceptos avanzados de funciones.
Discusión sobre la versatilidad de las funciones en la resolución de problemas matemáticos y en la modelización de fenómenos del mundo real.</t>
    </r>
  </si>
  <si>
    <r>
      <rPr>
        <b/>
        <u/>
        <sz val="11"/>
        <color theme="1"/>
        <rFont val="Calibri"/>
        <family val="2"/>
      </rPr>
      <t>Verificación de los contenidos por semana acorde al currículo escrito y evaluado del colegio</t>
    </r>
    <r>
      <rPr>
        <sz val="11"/>
        <color theme="1"/>
        <rFont val="Calibri"/>
        <family val="2"/>
      </rPr>
      <t xml:space="preserve"> 
Se cumplio con lo postulado en la semana, sino se cumplio de que manera se desarrollara lo no logrado en las siguiente semanas </t>
    </r>
  </si>
  <si>
    <t xml:space="preserve">Ramgo y dominio de una funcion </t>
  </si>
  <si>
    <t>Clase 1: Fundamentos de Dominio y Rango en Funciones
Objetivo: Comprender los conceptos de dominio y rango en funciones y su importancia en el análisis matemático.
Pregunta de Indagación: ¿Qué significan y cómo se aplican los conceptos de dominio y rango en el contexto de las funciones matemáticas?
Actividades:
Actividad de Mindfulness (5 minutos):
Ejercicio breve para enfocar la mente en la clase.
Repaso de Funciones (10 minutos):
Recordatorio de la definición de funciones y sus componentes básicos.
Definición de Dominio y Rango:
Explicación detallada de qué es el dominio y el rango de una función.
Ejemplos simples para ilustrar ambos conceptos.
Determinación de Dominio:
Métodos para determinar el dominio de una función.
Ejemplos prácticos para identificar restricciones y valores válidos.
Determinación de Rango:
Métodos para determinar el rango de una función.
Ejemplos que ilustran cómo encontrar el conjunto de valores producidos por la función.
Casos Especiales:
Exploración de casos especiales donde el dominio o el rango pueden presentar desafíos.
Ejemplos concretos y discusión en clase.
Actividades Prácticas:
Ejercicios prácticos donde los estudiantes determinan el dominio y el rango de funciones dadas.
Trabajo en grupos para resolver problemas y discutir soluciones.
Preguntas Desafiantes:
Planteamiento de preguntas desafiantes que implican situaciones más complejas en la determinación de dominio y rango.
Discusión en clase para abordar estas preguntas.
Conclusión de la Clase:
Recapitulación de los conceptos de dominio y rango.
Énfasis en la importancia de estos conceptos en la comprensión global de las funciones.
Clase 2: Aplicaciones Prácticas de Dominio y Rango en el Mundo Real
Objetivo: Aplicar los conceptos de dominio y rango en situaciones prácticas y entender su relevancia en diversos contextos.
Pregunta de Indagación: ¿Cómo se pueden aplicar los conceptos de dominio y rango en problemas del mundo real?
Actividades:
Actividad de Mindfulness (5 minutos):
Ejercicio breve para preparar la mente para la clase.
Breve Repaso (10 minutos):
Repaso de los conceptos de dominio y rango.
Problemas del Mundo Real:
Presentación de problemas del mundo real que requieren la aplicación de los conceptos de dominio y rango.
Ejemplos prácticos como modelado de situaciones cotidianas.
Actividades Prácticas:
Resolución de problemas en grupos que involucran la determinación de dominio y rango en contextos prácticos.
Discusión en clase sobre los enfoques y soluciones.
Casos Especiales y Limitaciones:
Exploración de situaciones donde las limitaciones del dominio o rango tienen implicaciones prácticas.
Ejemplos concretos y discusión en clase.
Aplicación en Ciencias y Tecnología:
Ejemplos de cómo los conceptos de dominio y rango se aplican en ciencias y tecnología.
Relación con el diseño de experimentos y modelado.
Discusión en Clase:
Sesión interactiva donde los estudiantes comparten sus soluciones y enfoques para los problemas planteados.
Preguntas y respuestas.
Conclusión de la Clase:
Reflexión sobre la aplicación práctica de dominio y rango.
Destacar la importancia de estos conceptos en la resolución de problemas del mundo real.</t>
  </si>
  <si>
    <t xml:space="preserve">Clasificacion de funciones </t>
  </si>
  <si>
    <t xml:space="preserve">Clase 1: Introducción a la Clasificación de Funciones
Objetivo: Comprender los conceptos fundamentales de clasificación de funciones y reconocer diferentes tipos de funciones matemáticas.
Pregunta de Indagación: ¿Cómo se pueden clasificar las funciones y cuáles son las características distintivas de cada tipo?
Actividades:
Actividad Inicial (5 minutos):
Breve revisión de conceptos previos relacionados con funciones.
Presentación de Clasificación:
Introducción a la clasificación de funciones según criterios como linealidad, periodicidad, y comportamiento asintótico.
Ejemplos visuales y gráficos de diferentes tipos de funciones.
Clasificación por Linealidad:
Explicación detallada de funciones lineales y no lineales.
Identificación de la pendiente y la ordenada al origen en funciones lineales.
Clasificación por Periodicidad:
Exploración de funciones periódicas y no periódicas.
Ejemplos de funciones trigonométricas y su periodicidad.
Clasificación por Comportamiento Asintótico:
Concepto de comportamiento asintótico y funciones asintóticas.
Ejemplos de funciones que se aproximan a ciertas líneas o curvas a medida que la variable se acerca a infinito.
Ejercicios Prácticos:
Resolución de ejercicios que requieren identificar y clasificar funciones.
Práctica en grupos para aplicar los conceptos aprendidos.
Discusión en Clase:
Sesión interactiva donde los estudiantes comparten sus respuestas y soluciones.
Clarificación de dudas y discusión de casos especiales.
Conclusiones:
Recapitulación de los tipos de clasificación de funciones.
Enfatizar la importancia de reconocer y comprender diferentes tipos de funciones en matemáticas y aplicaciones prácticas.
Clase 2: Aplicaciones Prácticas de Clasificación de Funciones
Objetivo: Aplicar los conceptos de clasificación de funciones en situaciones del mundo real y entender su utilidad en diversos contextos.
Pregunta de Indagación: ¿Cómo podemos utilizar la clasificación de funciones para entender y resolver problemas del mundo real?
Actividades:
Actividad Inicial (5 minutos):
Ejercicio breve para enfocar la mente en la temática de la clase.
Repaso de Clasificación (10 minutos):
Breve repaso de los conceptos de clasificación de funciones.
Problemas del Mundo Real:
Presentación de problemas del mundo real que requieren la identificación y clasificación de funciones.
Ejemplos prácticos como modelado de fenómenos naturales o comportamiento económico.
Actividades Prácticas:
Resolución de problemas en grupos que involucran la aplicación de clasificación de funciones.
Discusión en clase sobre los enfoques y soluciones.
Casos Especiales y Limitaciones:
Exploración de situaciones donde la clasificación puede tener limitaciones o casos especiales.
Ejemplos concretos y discusión en clase.
Aplicación en Ciencias y Tecnología:
Ejemplos de cómo la clasificación de funciones se aplica en ciencias y tecnología.
Relación con el modelado de sistemas dinámicos.
Discusión en Clase:
Sesión interactiva donde los estudiantes comparten sus soluciones y enfoques para los problemas planteados.
Preguntas y respuestas.
Conclusión de la Clase:
Reflexión sobre la aplicación práctica de la clasificación de funciones.
Destacar la importancia de estos conceptos en la resolución de problemas del mundo real.
</t>
  </si>
  <si>
    <t xml:space="preserve">Fucnion creciente </t>
  </si>
  <si>
    <t>Clase 1: Funciones Crecientes y Decrecientes en un Intervalo
Objetivo: Comprender el concepto de funciones crecientes y decrecientes en un intervalo específico y aprender a identificar estos comportamientos en gráficos y expresiones matemáticas.
Pregunta de Indagación: ¿Cómo podemos determinar si una función es creciente o decreciente en un intervalo dado?
Actividades:
Actividad Inicial (5 minutos):
Breve repaso de conceptos previos relacionados con funciones y gráficos.
Definición de Funciones Crecientes y Decrecientes:
Presentación de la definición formal de funciones crecientes y decrecientes en un intervalo.
Ejemplos visuales y gráficos para ilustrar estos conceptos.
Identificación en Gráficos:
Análisis de gráficos de funciones y determinación visual de intervalos donde la función es creciente o decreciente.
Resolución de ejercicios prácticos.
Análisis Matemático:
Exploración de métodos algebraicos para determinar la crecencia o decrecencia de una función en un intervalo.
Aplicación de derivadas y estudio de signos.
Ejercicios Prácticos:
Resolución de ejercicios donde se solicita identificar intervalos de crecimiento y decrecimiento.
Práctica individual y en grupos.
Discusión en Clase:
Sesión interactiva donde los estudiantes comparten sus resultados y métodos.
Clarificación de dudas y preguntas.
Conclusiones:
Recapitulación de los conceptos aprendidos.
Destacar la importancia de estos conceptos en el análisis de funciones.
Clase 2: Aplicación de Funciones Crecientes y Decrecientes en Problemas Prácticos
Objetivo: Aplicar los conceptos de funciones crecientes y decrecientes en la resolución de problemas prácticos, comprendiendo su utilidad en diversos contextos.
Pregunta de Indagación: ¿Cómo podemos utilizar el conocimiento sobre funciones crecientes y decrecientes para resolver problemas del mundo real?
Actividades:
Actividad Inicial (5 minutos):
Reflexión sobre la importancia de funciones crecientes y decrecientes en el análisis matemático.
Repaso de Conceptos (10 minutos):
Breve repaso de los conceptos de funciones crecientes y decrecientes.
Problemas del Mundo Real:
Presentación de problemas prácticos que requieren la aplicación de funciones crecientes y decrecientes para su resolución.
Ejemplos como optimización de recursos o análisis de datos.
Aplicación de Métodos:
Desarrollo de estrategias para abordar problemas específicos, identificando los intervalos de crecimiento y decrecimiento.
Uso de derivadas y métodos matemáticos.
Resolución de Problemas:
Trabajo en grupos para resolver problemas prácticos.
Discusión en clase sobre enfoques y soluciones.
Casos Especiales y Limitaciones:
Exploración de situaciones donde la aplicación de funciones crecientes y decrecientes puede tener limitaciones.
Discusión de casos especiales.
Discusión en Clase:
Sesión interactiva donde los estudiantes comparten sus soluciones y enfoques para los problemas planteados.
Preguntas y respuestas.
Conclusión de la Clase:
Reflexión sobre la aplicabilidad de funciones crecientes y decrecientes en problemas prácticos.
Destacar la importancia de estos conceptos en la resolución de situaciones del mundo real.</t>
  </si>
  <si>
    <t>Fucniones polinomicas</t>
  </si>
  <si>
    <t xml:space="preserve">Clase 1: Introducción a las Funciones Polinómicas
Objetivo: Comprender qué son las funciones polinómicas, cómo se representan y cómo se pueden graficar.
Pregunta de Indagación: ¿Qué caracteriza a una función polinómica y cómo podemos interpretar su gráfica?
Actividades:
Actividad de Mindfulness (5 minutos):
Breve ejercicio para centrar la atención en la clase.
Definición de Funciones Polinómicas:
Explicación de qué es una función polinómica y cómo se representa matemáticamente.
Gráficas de Funciones Lineales y Cuadráticas:
Ejemplos de funciones polinómicas simples, como funciones lineales y cuadráticas.
Graficación de estas funciones para entender su comportamiento.
Propiedades de las Funciones Polinómicas:
Discusión sobre las propiedades de las funciones polinómicas, como dominio, rango, simetría, y puntos de inflexión.
Operaciones con Funciones Polinómicas:
Suma, resta, multiplicación y división de funciones polinómicas.
Ejemplos de cómo realizar estas operaciones y cómo afectan a las gráficas.
Aplicaciones en Problemas de Modelado:
Ejemplos de cómo las funciones polinómicas se aplican en problemas de modelado matemático, como la física y la economía.
Preguntas Desafiantes:
Formulación de preguntas que desafíen a los estudiantes a aplicar conceptos de funciones polinómicas en situaciones más complejas.
Conclusión de la Clase:
Recapitulación de los conceptos aprendidos.
Reflexión sobre la importancia de las funciones polinómicas en matemáticas y otras áreas.
Clase 2: Funciones Polinómicas de Grado Superior
Objetivo: Estudiar funciones polinómicas de grado superior y aprender a factorizarlas y encontrar sus raíces.
Pregunta de Indagación: ¿Cómo podemos trabajar con funciones polinómicas de grado superior y cuál es la importancia de factorizarlas?
Actividades:
Actividad de Mindfulness (5 minutos):
Breve ejercicio para centrar la atención en la clase.
Funciones Polinómicas de Grado Superior:
Definición y ejemplos de funciones polinómicas de grado superior (cúbicas, cuárticas, etc.).
Graficación de estas funciones y comparación con funciones de grados inferiores.
Factorización de Funciones Polinómicas:
Métodos para factorizar funciones polinómicas y encontrar sus factores lineales y cuadráticos.
Ejemplos paso a paso de cómo factorizar funciones polinómicas de grado superior.
Raíces de Funciones Polinómicas:
Explicación de cómo encontrar las raíces de una función polinómica y su relación con los factores de la función.
Ejemplos de cómo encontrar las raíces de funciones polinómicas de grado superior.
Teorema del Resto y Teorema del Factor:
Explicación de los teoremas del resto y del factor y su aplicación en el estudio de las raíces de funciones polinómicas.
Aplicaciones en Problemas de Ingeniería y Ciencias:
Ejemplos de cómo las funciones polinómicas de grado superior se aplican en problemas de ingeniería, ciencias y otras áreas.
Preguntas Desafiantes:
Formulación de preguntas que desafíen a los estudiantes a aplicar conceptos avanzados de funciones polinómicas en situaciones complejas.
Conclusión de la Clase:
Recapitulación de los conceptos aprendidos.
Reflexión sobre la importancia de las funciones polinómicas de grado superior y su aplicación en diferentes campos.
</t>
  </si>
  <si>
    <t xml:space="preserve">Funciones racionales </t>
  </si>
  <si>
    <t>Clase 1: Introducción a las Funciones Racionales
Objetivo: Comprender qué son las funciones racionales, cómo se representan y cómo se pueden analizar sus propiedades.
Pregunta de Indagación: ¿Qué caracteriza a una función racional y cómo podemos interpretar su gráfica?
Actividades:
Actividad de Mindfulness (5 minutos):
Breve ejercicio para centrar la atención en la clase.
Definición de Funciones Racionales:
Explicación de qué es una función racional y cómo se representa matemáticamente.
Dominio y Asíntotas de Funciones Racionales:
Discusión sobre el dominio de una función racional y cómo determinar las asíntotas verticales y horizontales.
Ejemplos prácticos de funciones racionales con asíntotas.
Gráficas de Funciones Racionales:
Graficación de funciones racionales simples para entender su comportamiento.
Uso de software de graficación para visualizar funciones racionales más complejas.
Puntos Singulares y Agujeros:
Explicación de los puntos singulares y agujeros en la gráfica de una función racional.
Ejemplos de cómo identificar y analizar estos puntos en diferentes funciones.
Operaciones con Funciones Racionales:
Suma, resta, multiplicación y división de funciones racionales.
Ejemplos de cómo realizar estas operaciones y cómo afectan a las gráficas.
Aplicaciones en Problemas de Modelado:
Ejemplos de cómo las funciones racionales se aplican en problemas de modelado matemático, como la economía y la física.
Preguntas Desafiantes:
Formulación de preguntas que desafíen a los estudiantes a aplicar conceptos de funciones racionales en situaciones más complejas.
Conclusión de la Clase:
Recapitulación de los conceptos aprendidos.
Reflexión sobre la importancia de las funciones racionales en matemáticas y otras áreas.
Clase 2: Análisis Avanzado de Funciones Racionales
Objetivo: Estudiar funciones racionales de manera más detallada, incluyendo la búsqueda de asíntotas oblicuas y el análisis de su comportamiento en el infinito.
Pregunta de Indagación: ¿Cómo podemos analizar con más detalle las funciones racionales y qué información nos proporcionan sus gráficas?
Actividades:
Actividad de Mindfulness (5 minutos):
Breve ejercicio para centrar la atención en la clase.
Asíntotas Oblicuas:
Explicación de cómo encontrar y graficar asíntotas oblicuas en funciones racionales.
Ejemplos prácticos de funciones con asíntotas oblicuas.
Comportamiento en el Infinito:
Análisis del comportamiento de funciones racionales en el infinito.
Ejemplos de funciones con comportamientos distintos en el infinito.
Multiplicidad de Raíces y Factorización:
Estudio de la multiplicidad de raíces en funciones racionales y su relación con la factorización de la función.
Ejemplos de cómo identificar y analizar raíces múltiples en funciones racionales.
Estudio de la Grafica:
Análisis detallado de la gráfica de una función racional, incluyendo la identificación de puntos críticos y cambios de concavidad.
Aplicaciones en Problemas de Ingeniería y Ciencias:
Ejemplos de cómo las funciones racionales se aplican en problemas de ingeniería, ciencias y otras áreas.
Preguntas Desafiantes:
Formulación de preguntas que desafíen a los estudiantes a aplicar conceptos avanzados de funciones racionales en situaciones complejas.
Conclusión de la Clase:
Recapitulación de los conceptos aprendidos.
Reflexión sobre la importancia del análisis detallado de funciones racionales y su aplicación en diferentes campos.</t>
  </si>
  <si>
    <t xml:space="preserve">operacion entre funciones </t>
  </si>
  <si>
    <t>Clase 1: Operaciones Básicas entre Funciones
Objetivo: Aprender a realizar operaciones básicas entre funciones, como suma, resta, multiplicación y división, y entender cómo afectan a las gráficas de las funciones.
Pregunta de Indagación: ¿Cómo podemos combinar funciones de manera algebraica y cómo se reflejan estos cambios en sus gráficas?
Actividades:
Actividad de Mindfulness (5 minutos):
Breve ejercicio para centrar la atención en la clase.
Suma y Resta de Funciones:
Explicación de cómo sumar y restar funciones.
Ejemplos gráficos y algebraicos de cómo afectan estas operaciones a las funciones.
Multiplicación de Funciones:
Métodos para multiplicar funciones, incluyendo el producto de funciones lineales y cuadráticas.
Ejemplos de cómo multiplicar funciones y cómo se ven afectadas sus gráficas.
División de Funciones:
Cómo dividir funciones y cómo interpretar el resultado.
Ejemplos de división de funciones y análisis de sus gráficas resultantes.
Composición de Funciones:
Concepto de composición de funciones y cómo se representa matemáticamente.
Ejemplos de composición de funciones y análisis de sus gráficas.
Propiedades de las Operaciones:
Propiedades de las operaciones entre funciones, como la distributividad y la asociatividad.
Ejemplos que demuestren estas propiedades en el contexto de funciones.
Aplicaciones en Problemas de Modelado:
Ejemplos de cómo las operaciones entre funciones se aplican en problemas de modelado matemático en diferentes áreas.
Preguntas Desafiantes:
Formulación de preguntas que desafíen a los estudiantes a aplicar las operaciones entre funciones en situaciones más complejas.
Conclusión de la Clase:
Recapitulación de los conceptos aprendidos.
Reflexión sobre la importancia de las operaciones entre funciones en matemáticas y otras áreas.
Clase 2: Operaciones Avanzadas entre Funciones
Objetivo: Estudiar operaciones más avanzadas entre funciones, como la composición de funciones trigonométricas y exponenciales, y su aplicación en problemas más complejos.
Pregunta de Indagación: ¿Cómo podemos combinar funciones más complejas y cómo afectan estas operaciones a su comportamiento?
Actividades:
Actividad de Mindfulness (5 minutos):
Breve ejercicio para centrar la atención en la clase.
Composición de Funciones Trigonométricas:
Ejemplos de cómo componer funciones trigonométricas y analizar el comportamiento de la función resultante.
Composición de Funciones Exponenciales:
Cómo componer funciones exponenciales y cómo interpretar el resultado.
Ejemplos de composición de funciones exponenciales y análisis de sus gráficas.
Operaciones con Funciones Logarítmicas:
Explicación de cómo sumar, restar, multiplicar y dividir funciones logarítmicas.
Ejemplos prácticos de operaciones con funciones logarítmicas y su impacto en las gráficas.
Operaciones con Funciones Polinómicas y Racionales:
Ejemplos de cómo realizar operaciones entre funciones polinómicas y racionales y analizar el resultado.
Aplicaciones en Problemas de Ingeniería y Ciencias:
Ejemplos de cómo las operaciones entre funciones se aplican en problemas de ingeniería, ciencias y otras áreas.
Preguntas Desafiantes:
Formulación de preguntas que desafíen a los estudiantes a aplicar las operaciones entre funciones en situaciones más complejas.
Conclusión de la Clase:
Recapitulación de los conceptos aprendidos.
Reflexión sobre la importancia de las operaciones entre funciones en el análisis matemático y su aplicación en diferentes campos.</t>
  </si>
  <si>
    <t>Composicion d euna funcion</t>
  </si>
  <si>
    <t>Clase 1: Introducción a la Composición de Funciones
Objetivo: Comprender qué es la composición de funciones, cómo se representa y cómo se calcula.
Pregunta de Indagación: ¿Qué significa componer funciones y cómo podemos utilizar esta operación en matemáticas?
Actividades:
Actividad de Mindfulness (5 minutos):
Breve ejercicio para centrar la atención en la clase.
Definición de Composición de Funciones:
Explicación de qué es la composición de funciones y cómo se representa matemáticamente.
Ejemplos de Composición de Funciones:
Ejemplos simples de cómo componer funciones.
Graficación de las funciones y análisis de la composición.
Propiedades de la Composición de Funciones:
Propiedades de la composición de funciones, como la asociatividad y la distributividad.
Ejemplos que demuestren estas propiedades en el contexto de composición de funciones.
Composición de Funciones Elementales:
Composición de funciones lineales, cuadráticas, exponenciales y trigonométricas.
Ejemplos de cómo componer estas funciones y análisis de sus gráficas resultantes.
Aplicaciones en Problemas de Modelado:
Ejemplos de cómo la composición de funciones se aplica en problemas de modelado matemático en diferentes áreas.
Preguntas Desafiantes:
Formulación de preguntas que desafíen a los estudiantes a aplicar la composición de funciones en situaciones más complejas.
Conclusión de la Clase:
Recapitulación de los conceptos aprendidos.
Reflexión sobre la importancia de la composición de funciones en matemáticas y otras áreas.
Clase 2: Composición de Funciones Avanzada
Objetivo: Estudiar la composición de funciones de manera más avanzada, incluyendo funciones inversas y funciones compuestas.
Pregunta de Indagación: ¿Cómo podemos utilizar la composición de funciones para entender y analizar relaciones más complejas entre variables?
Actividades:
Actividad de Mindfulness (5 minutos):
Breve ejercicio para centrar la atención en la clase.
Composición de Funciones Inversas:
Composición de funciones inversas y su relación con la identidad.
Ejemplos de cómo componer funciones inversas y análisis de sus propiedades.
Composición de Funciones Compuestas:
Definición de funciones compuestas y ejemplos de cómo se calculan.
Aplicaciones de funciones compuestas en problemas de modelado matemático.
Composición de Funciones en Varias Variables:
Composición de funciones de varias variables y su interpretación geométrica.
Ejemplos de cómo componer funciones en dos o más variables y análisis de sus gráficas.
Aplicaciones en Problemas de Ingeniería y Ciencias:
Ejemplos de cómo la composición de funciones se aplica en problemas de ingeniería, ciencias y otras áreas.
Preguntas Desafiantes:
Formulación de preguntas que desafíen a los estudiantes a aplicar la composición de funciones en situaciones más complejas.
Conclusión de la Clase:
Recapitulación de los conceptos aprendidos.
Reflexión sobre la importancia de la composición de funciones en el análisis matemático y su aplicación en diferentes campos.</t>
  </si>
  <si>
    <t xml:space="preserve">Limite de una funcion </t>
  </si>
  <si>
    <t>Clase 1: Introducción al Límite de una Función
Objetivo: Comprender qué es el límite de una función, cómo se define y cómo se calcula.
Pregunta de Indagación: ¿Qué representa el límite de una función y cómo podemos utilizarlo para entender el comportamiento de la función en un punto dado?
Actividades:
Actividad de Mindfulness (5 minutos):
Breve ejercicio para centrar la atención en la clase.
Definición de Límite de una Función:
Explicación de qué es el límite de una función en un punto y cómo se representa matemáticamente.
Límites Laterales:
Definición de límites laterales y su importancia en el cálculo del límite de una función.
Cálculo de Límites:
Métodos para calcular límites, incluyendo sustitución directa, factorización, conjugado y regla de L'Hôpital.
Ejemplos de cómo calcular límites simples y más complejos.
Propiedades de los Límites:
Propiedades de los límites, como la suma, resta, multiplicación, división y composición de funciones.
Ejemplos que demuestren estas propiedades en el cálculo de límites.
Límites Infinitos y al Infinito:
Explicación de límites infinitos y límites al infinito y su relación con el comportamiento de una función en el infinito.
Ejemplos de cómo calcular límites infinitos y al infinito.
Aplicaciones en Problemas de Modelado:
Ejemplos de cómo los límites se aplican en problemas de modelado matemático en diferentes áreas.
Preguntas Desafiantes:
Formulación de preguntas que desafíen a los estudiantes a aplicar el concepto de límite en situaciones más complejas.
Conclusión de la Clase:
Recapitulación de los conceptos aprendidos.
Reflexión sobre la importancia del límite de una función en el análisis matemático y su aplicación en diferentes campos.
Clase 2: Límites en el Infinito y Continuidad de Funciones
Objetivo: Estudiar límites en el infinito y el concepto de continuidad de funciones.
Pregunta de Indagación: ¿Cómo podemos utilizar los límites en el infinito para entender el comportamiento de una función en el límite y qué significa que una función sea continua en un punto?
Actividades:
Actividad de Mindfulness (5 minutos):
Breve ejercicio para centrar la atención en la clase.
Límites en el Infinito:
Definición de límites en el infinito y su interpretación geométrica.
Ejemplos de cómo calcular límites en el infinito y su relación con el comportamiento de una función en el infinito.
Continuidad de Funciones:
Definición de continuidad de una función en un punto y en un intervalo.
Ejemplos de funciones continuas y discontinuas.
Tipos de Discontinuidades:
Clasificación de discontinuidades, como discontinuidades removibles, de salto y infinitas.
Ejemplos de cada tipo de discontinuidad y cómo identificarlas en una función.
Teoremas sobre Continuidad:
Teoremas sobre la continuidad de funciones, como el teorema del valor intermedio y el teorema de los valores extremos.
Ejemplos de aplicación de estos teoremas en problemas de análisis de funciones.
Aplicaciones en Problemas de Ingeniería y Ciencias:
Ejemplos de cómo los límites y la continuidad se aplican en problemas de ingeniería, ciencias y otras áreas.
Preguntas Desafiantes:
Formulación de preguntas que desafíen a los estudiantes a aplicar el concepto de límite y continuidad en situaciones más complejas.
Conclusión de la Clase:
Recapitulación de los conceptos aprendidos.
Reflexión sobre la importancia de los límites y la continuidad en el análisis matemático y su aplicación en diferentes campos.</t>
  </si>
  <si>
    <t xml:space="preserve">Valor esperado y varinza </t>
  </si>
  <si>
    <t>Clase 1: Introducción al Valor Esperado y la Varianza
Objetivo: Comprender los conceptos de valor esperado y varianza en el contexto de variables aleatorias y su importancia en la teoría de la probabilidad y estadística.
Pregunta de Indagación: ¿Qué representan el valor esperado y la varianza y cómo se calculan en el contexto de variables aleatorias?
Actividades:
Actividad de Mindfulness (5 minutos):
Breve ejercicio para centrar la atención en la clase.
Definición de Valor Esperado:
Explicación de qué es el valor esperado de una variable aleatoria y su interpretación en términos de media.
Cálculo del Valor Esperado:
Métodos para calcular el valor esperado, incluyendo la suma ponderada en el caso discreto y la integral en el caso continuo.
Ejemplos de cálculo del valor esperado para diferentes distribuciones de probabilidad.
Propiedades del Valor Esperado:
Propiedades del valor esperado, como la linealidad y la invarianza ante traslaciones.
Ejemplos que demuestren estas propiedades en el contexto de variables aleatorias.
Definición de Varianza:
Explicación de qué es la varianza de una variable aleatoria y su interpretación en términos de dispersión.
Cálculo de la Varianza:
Métodos para calcular la varianza, incluyendo la fórmula estándar y la interpretación geométrica.
Ejemplos de cálculo de la varianza para diferentes distribuciones de probabilidad.
Relación entre Valor Esperado y Varianza:
Discusión sobre la relación entre el valor esperado y la varianza y cómo esta relación caracteriza la distribución de probabilidad.
Aplicaciones en Problemas de Modelado:
Ejemplos de cómo el valor esperado y la varianza se aplican en problemas de modelado matemático en diferentes áreas.
Preguntas Desafiantes:
Formulación de preguntas que desafíen a los estudiantes a aplicar los conceptos de valor esperado y varianza en situaciones más complejas.
Conclusión de la Clase:
Recapitulación de los conceptos aprendidos.
Reflexión sobre la importancia del valor esperado y la varianza en la teoría de la probabilidad y estadística.
Clase 2: Propiedades y Aplicaciones del Valor Esperado y la Varianza
Objetivo: Profundizar en las propiedades del valor esperado y la varianza, así como explorar sus aplicaciones en el análisis de datos y la toma de decisiones.
Pregunta de Indagación: ¿Cómo podemos utilizar el valor esperado y la varianza para entender mejor el comportamiento de una variable aleatoria y tomar decisiones informadas?
Actividades:
Actividad de Mindfulness (5 minutos):
Breve ejercicio para centrar la atención en la clase.
Propiedades Avanzadas del Valor Esperado:
Propiedades adicionales del valor esperado, como la desigualdad de Chebyshev y la convergencia en media cuadrática.
Ejemplos que ilustren estas propiedades en situaciones prácticas.
Propiedades Avanzadas de la Varianza:
Propiedades adicionales de la varianza, como la descomposición de la varianza total y la relación con el sesgo y la varianza.
Ejemplos de aplicación de estas propiedades en el análisis de datos.
Valor Esperado Condicional:
Definición de valor esperado condicional y su interpretación en términos de predicción.
Ejemplos de cálculo del valor esperado condicional y su aplicación en problemas de predicción.
Varianza Condicional:
Definición de varianza condicional y su relación con la varianza total.
Ejemplos de cálculo de la varianza condicional y su aplicación en el análisis de datos.
Aplicaciones en Problemas de Ingeniería y Ciencias:
Ejemplos de cómo el valor esperado y la varianza se utilizan en problemas reales de ingeniería, ciencias y otras áreas.
Preguntas Desafiantes:
Formulación de preguntas que desafíen a los estudiantes a aplicar los conceptos avanzados de valor esperado y varianza en situaciones más complejas.
Conclusión de la Clase:
Recapitulación de los conceptos aprendidos.
Reflexión sobre la importancia y las aplicaciones del valor esperado y la varianza en la teoría de la probabilidad y estadística.</t>
  </si>
  <si>
    <t>Jan</t>
  </si>
  <si>
    <t>Feb</t>
  </si>
  <si>
    <t>QTR 1</t>
  </si>
  <si>
    <t>Apr</t>
  </si>
  <si>
    <t>Jun</t>
  </si>
  <si>
    <t>QTR 2</t>
  </si>
  <si>
    <t>H1</t>
  </si>
  <si>
    <t>Row Heading</t>
  </si>
  <si>
    <t>South</t>
  </si>
  <si>
    <t>North</t>
  </si>
  <si>
    <t>Column Heading</t>
  </si>
  <si>
    <t>Value</t>
  </si>
  <si>
    <t>East</t>
  </si>
  <si>
    <t>West</t>
  </si>
  <si>
    <t>Total</t>
  </si>
  <si>
    <r>
      <rPr>
        <b/>
        <sz val="11"/>
        <color theme="1"/>
        <rFont val="Calibri"/>
        <family val="2"/>
      </rPr>
      <t>Atención Plena en la Respiración (Mindful Breathing):</t>
    </r>
    <r>
      <rPr>
        <sz val="11"/>
        <color theme="1"/>
        <rFont val="Calibri"/>
        <family val="2"/>
      </rPr>
      <t xml:space="preserve">
Pide a los estudiantes que se sienten cómodamente en sus sillas y cierren los ojos.
Guíales para que se concentren en su respiración. Pídeles que inhalen profundamente, sientan cómo el aire llena sus pulmones y luego exhalen lentamente.
Anímales a prestar atención a las sensaciones de la respiración, como el movimiento del abdomen o el aire pasando por las fosas nasales.
</t>
    </r>
    <r>
      <rPr>
        <b/>
        <sz val="11"/>
        <color theme="1"/>
        <rFont val="Calibri"/>
        <family val="2"/>
      </rPr>
      <t>Exploración de los Sentidos (Sensory Awareness):</t>
    </r>
    <r>
      <rPr>
        <sz val="11"/>
        <color theme="1"/>
        <rFont val="Calibri"/>
        <family val="2"/>
      </rPr>
      <t xml:space="preserve">
Pide a los estudiantes que se centren en uno de sus sentidos, como la vista, el oído o el tacto.
Anímales a describir lo que están experimentando sensorialmente en ese momento. Por ejemplo, si se centran en la vista, pueden describir los colores, formas y detalles a su alrededor.
</t>
    </r>
    <r>
      <rPr>
        <b/>
        <sz val="11"/>
        <color theme="1"/>
        <rFont val="Calibri"/>
        <family val="2"/>
      </rPr>
      <t>Caminata Consciente (Mindful Walking):</t>
    </r>
    <r>
      <rPr>
        <sz val="11"/>
        <color theme="1"/>
        <rFont val="Calibri"/>
        <family val="2"/>
      </rPr>
      <t xml:space="preserve">
Lleva a los estudiantes al aire libre o permite que caminen por el aula.
Pide que caminen lentamente y presten atención a cada paso que dan.
Anímales a sentir cómo sus pies tocan el suelo y a ser conscientes de sus movimientos.
</t>
    </r>
    <r>
      <rPr>
        <b/>
        <sz val="11"/>
        <color theme="1"/>
        <rFont val="Calibri"/>
        <family val="2"/>
      </rPr>
      <t xml:space="preserve">Escuchar Consciente (Mindful Listening):
</t>
    </r>
    <r>
      <rPr>
        <sz val="11"/>
        <color theme="1"/>
        <rFont val="Calibri"/>
        <family val="2"/>
      </rPr>
      <t xml:space="preserve">
Reproduce una pieza de música suave o emite sonidos de la naturaleza.
Pide a los estudiantes que cierren los ojos y escuchen atentamente.
Después, anímales a compartir lo que han notado en la música o los sonidos.
</t>
    </r>
    <r>
      <rPr>
        <b/>
        <sz val="11"/>
        <color theme="1"/>
        <rFont val="Calibri"/>
        <family val="2"/>
      </rPr>
      <t>Atención Plena en la Comida (Mindful Eating):</t>
    </r>
    <r>
      <rPr>
        <sz val="11"/>
        <color theme="1"/>
        <rFont val="Calibri"/>
        <family val="2"/>
      </rPr>
      <t xml:space="preserve">
Proporciona a los estudiantes una pequeña porción de un alimento, como una uva o una pasas.
Pide que examinen el alimento con todos sus sentidos antes de comerlo.
Anímales a saborear lentamente y notar la textura, el sabor y la experiencia de comer.
</t>
    </r>
    <r>
      <rPr>
        <b/>
        <sz val="11"/>
        <color theme="1"/>
        <rFont val="Calibri"/>
        <family val="2"/>
      </rPr>
      <t>Escaneo Corporal (Body Scan):</t>
    </r>
    <r>
      <rPr>
        <sz val="11"/>
        <color theme="1"/>
        <rFont val="Calibri"/>
        <family val="2"/>
      </rPr>
      <t xml:space="preserve">
Pide a los estudiantes que se sienten o acuesten cómodamente y cierren los ojos.
Guíales para que presten atención a cada parte de su cuerpo, comenzando por los pies y avanzando hacia la cabeza.
Anímales a liberar cualquier tensión que puedan sentir en cada parte de su cuerpo a medida que avanzan.
</t>
    </r>
    <r>
      <rPr>
        <b/>
        <sz val="11"/>
        <color theme="1"/>
        <rFont val="Calibri"/>
        <family val="2"/>
      </rPr>
      <t>Mindfulness con Mandala (Mandala Coloring):</t>
    </r>
    <r>
      <rPr>
        <sz val="11"/>
        <color theme="1"/>
        <rFont val="Calibri"/>
        <family val="2"/>
      </rPr>
      <t xml:space="preserve">
Proporciona mandalas para colorear y suministra lápices de colores.
Pide a los estudiantes que se concentren en el proceso de colorear, prestando atención a los colores y las formas a medida que llenan el mandala.
Fomenta la creatividad y la concentración.
</t>
    </r>
    <r>
      <rPr>
        <b/>
        <sz val="11"/>
        <color theme="1"/>
        <rFont val="Calibri"/>
        <family val="2"/>
      </rPr>
      <t>Práctica de Agradecimiento (Gratitude Practice):</t>
    </r>
    <r>
      <rPr>
        <sz val="11"/>
        <color theme="1"/>
        <rFont val="Calibri"/>
        <family val="2"/>
      </rPr>
      <t xml:space="preserve">
Anima a los estudiantes a llevar un diario de agradecimiento.
Cada día, pídeles que escriban tres cosas por las que están agradecidos.
Esto fomenta la reflexión positiva y la atención a lo que valoran en sus vidas.
</t>
    </r>
    <r>
      <rPr>
        <b/>
        <sz val="11"/>
        <color theme="1"/>
        <rFont val="Calibri"/>
        <family val="2"/>
      </rPr>
      <t>Mindfulness a Través de la Respiración y el Cuerpo (Breath and Body Awareness):</t>
    </r>
    <r>
      <rPr>
        <sz val="11"/>
        <color theme="1"/>
        <rFont val="Calibri"/>
        <family val="2"/>
      </rPr>
      <t xml:space="preserve">
Pide a los estudiantes que se sienten cómodamente en sus sillas y cierren los ojos.
Guíales para que respiren profundamente y se centren en su respiración.
Luego, pídeles que presten atención a las sensaciones en su cuerpo mientras respiran, como la expansión del pecho y el abdomen.</t>
    </r>
  </si>
  <si>
    <t>Noveno</t>
  </si>
  <si>
    <t xml:space="preserve">14 a 16 </t>
  </si>
  <si>
    <t xml:space="preserve">Modelos				</t>
  </si>
  <si>
    <t xml:space="preserve">Equivalencia </t>
  </si>
  <si>
    <t xml:space="preserve">Simplificación, representación				</t>
  </si>
  <si>
    <t>Sistemas, equivalencia</t>
  </si>
  <si>
    <t>Justificación, medición</t>
  </si>
  <si>
    <t xml:space="preserve">"*Reconoce el significado de los exponentes racionales positivos y negativos y utiliza las leyes de los exponentes
*Utiliza la notación científica para representar y operar con magnitudes en distintos contextos.
*Utiliza las leyes de los exponentes en diversas situaciones, incluyendo la simplificación de expresiones.
*Identifica las características principales de los polígonos y los triángulos.
*Conoce las propiedades y las representaciones gráficas de las familias de funciones lineales f(x)=mx+b al igual que los cambios que los parámetros m y b producen en la forma de sus gráficas."				</t>
  </si>
  <si>
    <t xml:space="preserve">"*Plantea sistemas de dos ecuaciones lineales con dos incógnitas y los resuelve utilizando diferentes estrategias.
*Utiliza nociones básicas relacionadas con el manejo y recolección de información como población, muestra y muestreo aleatorio
*Expresa una función cuadrática (y=ax2 +bx+c) de distintas formas (y=a(x+d)2 +e, o y=a(x-f)(x-g)) y reconoce el significado de los parámetros a, c, d, e, f y g, y su simetría en la gráfica.
*Conoce las propiedades y las representaciones gráficas de la familia de funciones g (x) = axn con n entero positivo o negativo."					</t>
  </si>
  <si>
    <t xml:space="preserve">"*Identifica las características de la circunferencia.
*Utiliza las técnicas de conteo en diferentes contextos.
*Conoce las propiedades y las representaciones gráficas de la familia de funciones exponenciales h(x) = kax con a &gt;0 y distinto de 1, al igual que los cambios de los parámetros a y c producen en la forma de sus gráficas.
*Reconoce las nociones de espacio muestral y de evento, al igual que la notación P(A) para la probabilidad de que ocurra un evento A."			</t>
  </si>
  <si>
    <t>¿como los conjuntos numericos influyen en las cadenas de ADN?
¿Como se pueden aplicar os numeros imaginarios en las ngenierias?
¿Cuales son los aspectos representativos para crear un modelo que de cuenta de la relación de la variabilidad en los organismos, además y que argumente desde su concepción ética las diferentes posturas e intereses que giran en torno a la manipulación genética?</t>
  </si>
  <si>
    <t xml:space="preserve">¿De que manera se puede ampliar el concepto de evolución a partir de diferentes teorías biológicas utilizando las funcione lineales y cuadraticas ?					</t>
  </si>
  <si>
    <t xml:space="preserve">¿Cuales son los criterios que permiten valorar el modelo actual sistemático que permitan generar un hilo conductor desde el origen de la vida hasta la organización actual Sistemática de los seres vivos entendidos como individuos que se relacionan entre sí a lo largo del tiempo?			</t>
  </si>
  <si>
    <t>La estadistica aplicada en el crecimiento de las poblaciones</t>
  </si>
  <si>
    <t>Como el ADN se puede representar de forma grafica en forma de funciones</t>
  </si>
  <si>
    <t>como podemos aplicar los modelos ecuaciones en las reaciones qumicas</t>
  </si>
  <si>
    <t xml:space="preserve">Reconocer y comprobar las propiedades y relaciones entre los diferentes conjuntos numéricos incluyendo los números complejos y las aplica en las igenierias y biomedicinas				</t>
  </si>
  <si>
    <t xml:space="preserve"> Aplica conceptos, razonamientos y estrategias para comprobar la solución de situaciones problémicas en contextos propios de las matemáticas u otras ciencias utilizando las sitemas 2x2					</t>
  </si>
  <si>
    <t xml:space="preserve">  Aplica conceptos, razonamientos y estrategias para comprobar la solución de situaciones problémicas en donde se involucran elementos del álgebra de funciones trascendentales                         </t>
  </si>
  <si>
    <t xml:space="preserve">"*Diferenciar las propiedades de radicación y de potenciación para solucionar diferentes planteamientos 
*Reconocer las características y operaciones básicas en el conjunto de los números complejos"				</t>
  </si>
  <si>
    <t xml:space="preserve">"*Diferenciar las características del concepto de relación y función.
*Reconocer y aplicar las ecuaciones lineales en diferentes contextos.
*Plantear y resolver sistemas  de ecuaciones lineales por diferentes métodos ."					</t>
  </si>
  <si>
    <t xml:space="preserve">"*Identificar los elementos y propiedades  de las  proporciones para aplicarlos en la solución de problemas.
*Asociar las razones y proporciones con el uso del teorema de Tales.
*Aplicar el teorema de Tales en la simetría del cuerpo humano."			</t>
  </si>
  <si>
    <t xml:space="preserve">"""- Conjunto numericos  - Numeros naturales 
-Numeros enteros -Numeros racionales 
-Numeros iracionaes -Numeros complejos""
-Expresiones exponenciales ""- Clases de triangulos 
- Clasificacion de triangulos - Representacion de triangulos  ""
""-Relaciones  -Funciones  -Rango  -Dominio
punto pendiente"""				</t>
  </si>
  <si>
    <t xml:space="preserve">"""- Ecuaciones lineales con una incognita
- Metodo de eliminacion  -Metodo de sustitucion
- Metodo de igualacion  -Metodos matricial
""-Tipos de poblacion  - Tipos de muestra
-Tecnicas de conteo -Probabilidad simple 
Probabilidad compuesta"" ""-Ecuaciones de segundo  grado
-Metodos de solucion de de ecuaciones de segundo grado 
-Ecuacion cuadratica  -Caracteristicas de la parabola ""
""-Funcion parte entera  -Funcion valor absoluto """                                        </t>
  </si>
  <si>
    <t xml:space="preserve">"""-Cuerpos geometricos  -Elementos de en el plano cartaciano
-Area de la circunferencia -Perimetro de la circunefrencia ""
""-Tablas de frecuencia -Probabilidad ""
""-Funcion exponencial  -Exponentes 
-Indices constantes  -Parametros de crecimiento ""
""-Probabilidad compuesta  -Regla de bayes "                        </t>
  </si>
  <si>
    <t>- Taller de conjuntos numericos 
- Taller de potencias con numeros reales 
-Taller de racionales 
-Taller de Racionalizacion 
-Acrostico de numeros complejos
-Plataforma aleks</t>
  </si>
  <si>
    <t>-Mapa mental de realaciones y funciones 
-Punto pendiente
-Modelo 3D de funcion lineal  
-Taller de sistemas de ecuaciones 2x2
-Encuesta y tecnicas de conteo
-Construccionde catapulta</t>
  </si>
  <si>
    <t>-Taller de funcion exponencial
-Taller de funcion logarirmica
-Construccion de cuerpos geometricos
-Taller regla de bayes
-contruccion de modelos circulares</t>
  </si>
  <si>
    <t>-Evaluacion Trimestral
-Autoevaluacion</t>
  </si>
  <si>
    <t xml:space="preserve">-Evaluacion Trimestral
-Autoevaluacion                                </t>
  </si>
  <si>
    <t xml:space="preserve">-Evaluacion Trimestral
-Autoevaluacion                         </t>
  </si>
  <si>
    <t xml:space="preserve">1. Entrega sus aportes al trabajo de manera puntual.
2. Trabaja de manera activa 
3. Sus aportes son de calidad y significativos
4. Cumple con los acuerdos pactados en el grupo.
5. Acude a las reuniones para la elaboración del trabajo.
6. Aporta de manera respetuosa al trabajo en grupo.
7. Cumple el rol establecido en el trabajo respetando los otros roles.
8. Resulta fácil y agradable trabajar con ella/él. 
9. Es evidente la cooperación dentro de la resolución del trabajo.
10. Respeta la diversidad de opiniones e ideas.         </t>
  </si>
  <si>
    <t>*(s.f.). Santillana PLUS+ CONTENIDOS DIGITALES EDUCATIVOS. https://santillanaplus.com.co/pdf/memorias-dba.pdf
*Derechos básicos de aprendizaje | Colombia Aprende. (s.f.).  https://www.colombiaaprende.edu.co/contenidos/coleccion/derechos-basicos-de-aprendizaje
*Convertirse en un Colegio del Mundo del IB. (s.f.). International Baccalaureate®. https://www.ibo.org/es/become-an-ib-school/</t>
  </si>
  <si>
    <t xml:space="preserve">Modelos						</t>
  </si>
  <si>
    <t xml:space="preserve">Simplificación, representación                                </t>
  </si>
  <si>
    <t xml:space="preserve">"Multiplica, divide, suma y resta fracciones que involucran variables (fracciones algebraicas) en la resolución de problemas
Para resolver problemas y las justifica algebraica o geométricamente. Reconoce
Comprende que distintas representaciones de los mismos datos se prestan para diversas interpretaciones.
Para resolver problemas y las justifica algebraica o geométricamente. Reconoce"				</t>
  </si>
  <si>
    <t xml:space="preserve">"Multiplica, divide, suma y resta fracciones que involucran variables (fracciones algebraicas) en la resolución de problemas
Calcula la media de datos agrupados e identifica la mediana y la moda
Factoriza expresiones cuadráticas (ax2 + bx + c) usando distintos métodos. Comprende que tener la expresión factorizada es de gran ayuda al resolver ecuaciones.
Conoce las fórmulas para calcular áreas de superficie y volúmenes de cilindros y prismas"					</t>
  </si>
  <si>
    <t xml:space="preserve">"Reconoce los conceptos de distribución y asimetría de un conjunto de datos y reconoce las relaciones entre la media, mediana y moda en relación con la distribución en casos sencillos
Soluciona problemas que involucran proporción directa de expresiones algebraicas
Reconoce las nociones de espacio muestral y de evento, al igual que la notación P(A) para la probabilidad de que ocurra un evento A.
Soluciona problemas que involucran el área de superficie y el volumen de sólidos con expresiones algebraicas"			</t>
  </si>
  <si>
    <t xml:space="preserve">"¿Cómo se pueden modelar el comportamiento humano atravez de los conjuntos numericos?
¿
¿Como se desarrollar un pensamiento crítico de la función de reproducción, mejorando la concepción de los sistemas reproductivos, promoviendo el autocuidado y empoderamiento individual, priorizando una educación sexual integral y de calidad.?"				</t>
  </si>
  <si>
    <t xml:space="preserve">"¿Cómo interviene el algebra en los procesos de de la evolvuion social del ser humano?
¿Cómo fue el proceso evolutivo del algebra en los porcesos industriales a lo loargo del timepo?
¿Cuales serían las características de un un modelo creativo para la comprensión del origen y evolución del  sistema locomotor?"					</t>
  </si>
  <si>
    <t xml:space="preserve">"¿Cómo se relaciona la probabilidad en la evolucion de los orgonismos vivos?
¿Como se puede modelar de manera creativa para comprender las dimenciones en las que funcionan los sistemas de relación de los organismos con su entorno?"			</t>
  </si>
  <si>
    <t xml:space="preserve">serie de conjutnos numericos para describir poblaciones </t>
  </si>
  <si>
    <t xml:space="preserve">como los polinomios representan los procesos en la indistria y en la economia </t>
  </si>
  <si>
    <t xml:space="preserve">tecnicas de conteo para al evolucion de los seres vivos </t>
  </si>
  <si>
    <t xml:space="preserve">Crea y soluciona problemas en contextos propios de las matemáticas u otras ciencias, en los cuales se apliquen operaciones básicas con expresiones algebraicas, haciendo uso de procesos inductivos y lenguaje algebraico para formular y poner a prueba conjeturas.  				</t>
  </si>
  <si>
    <t xml:space="preserve">Crea y soluciona problemas en contextos propios de las matemáticas u otras ciencias en los cuales se apliquen operaciones algebraicas haciendo uso de la factorización.                                        </t>
  </si>
  <si>
    <t xml:space="preserve">  Selecciona, fórmula, crea y soluciona problemas en donde se involucren elementos propios del álgebra en contextos de las matemáticas)  u otras ciencias    haciendo uso de  la teoría de triángulos      			</t>
  </si>
  <si>
    <t xml:space="preserve">"*Resolver operaciones básicas usando expresiones algebraicas .
*Plantear algunos modelos algebraicos que esten relacinados con el comportamiento
*Establecer conclusiones sobre el análisis de variables cuantitativas"				</t>
  </si>
  <si>
    <t xml:space="preserve">"*Reconocer y resolver las diferentes estructuras de factorización.
*construir modelos algoritmicos basicos algebraicos
*Plantear la solución de problemas que involucren fracciones algebraicas."					</t>
  </si>
  <si>
    <t xml:space="preserve">"*Identificar los segmentos especiales en los triángulos y hacer la construcción de los mismos.
*Cálculo de probabilidad simple para algunos eventos "			</t>
  </si>
  <si>
    <t xml:space="preserve">"Conjuntos numerico, -Numero Naturales
-Numeros enteros,
-Numeros racionales,
-Elementos que componen el algebra,
-Clasisifcaciones de variables estadisticas,
-Tablas de frecuencias 
-Graficos estadisticos,
-Factorizacion de trinomio cuadrado perfecto"                                </t>
  </si>
  <si>
    <t xml:space="preserve">"""-Fracciones algebraicas
-Operaciones con Fraciones al gebraicas""
-Medidas de tendenciia central
-Factorizacion de  de los tri nomios de la forma ax2+bx+c=0
-Producto de polinomios"     
-Factorizacion de diferencia de cuadrados      
-Difeencia de cubos                             </t>
  </si>
  <si>
    <t xml:space="preserve">"""--Medidas de dispersion 
-Distribuciones normales ""
-Division polinomica""
""-Tecnicas de conteo 
-Probabilidad simple
-Probabilidad compuesta""
""-Difeencia de cubos
"""                        </t>
  </si>
  <si>
    <t>-Acrostico numeros enteros
-Cuento de los los numeros racionales 
-Taller de potencias con los numeros enteros
-Taller de tipos de variables
-Tabller de tablas de frecuencia
-Participacion en clase 
-Plataforma aleks 
-Construccion de figuras por medio de triangulos</t>
  </si>
  <si>
    <t>-Evaluacion trimestral
-Autoevaluacion</t>
  </si>
  <si>
    <t xml:space="preserve">-Evaluacion trimestral
-Autoevaluacion"                                </t>
  </si>
  <si>
    <t xml:space="preserve">-Evaluacion trimestral
-Autoevaluacion"				</t>
  </si>
  <si>
    <t xml:space="preserve">1. Entrega sus aportes al trabajo de manera puntual.
2. Trabaja de manera activa 
3. Sus aportes son de calidad y significativos
4. Cumple con los acuerdos pactados en el grupo.
5. Acude a las reuniones para la elaboración del trabajo.
6. Aporta de manera respetuosa al trabajo en grupo.
7. Cumple el rol establecido en el trabajo respetando los otros roles.
8. Resulta fácil y agradable trabajar con ella/él. 
9. Es evidente la cooperación dentro de la resolución del trabajo.
10. Respeta la diversidad de opiniones e ideas.                         </t>
  </si>
  <si>
    <t xml:space="preserve">1. Puntualidad 
2. Trabajo de clase 
3. Participación 
4. Participación y colaboración 
5. Cumplimiento con entrega de tareas y trabajos en el tiempo establecido.
6. Disposición y actitud frente al trabajo en clase.
7. Cumplimiento de las normas de la clase y del colegio: 
8. Presentación personal.
9. Respeto 
                              </t>
  </si>
  <si>
    <t xml:space="preserve">1. Puntualidad 
2. Trabajo de clase 
3. Participación 
4. Participación y colaboración 
5. Cumplimiento con entrega de tareas y trabajos en el tiempo establecido.
6. Disposición y actitud frente al trabajo en clase.
7. Cumplimiento de las normas de la clase y del colegio: 
8. Presentación personal.
9. Respeto 
                                                            </t>
  </si>
  <si>
    <t xml:space="preserve">1. Puntualidad 
2. Trabajo de clase 
3. Participación 
4. Participación y colaboración 
5. Cumplimiento con entrega de tareas y trabajos en el tiempo establecido.
6. Disposición y actitud frente al trabajo en clase.
7. Cumplimiento de las normas de la clase y del colegio: 
8. Presentación personal.
9. Respeto 
                                                       </t>
  </si>
  <si>
    <t>#N/A</t>
  </si>
  <si>
    <t>AVERAGE of Salary</t>
  </si>
  <si>
    <t>Total general</t>
  </si>
  <si>
    <t>COUNTA of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</si>
</sst>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h:mm:ss"/>
    <numFmt numFmtId="165" formatCode="_(&quot;$&quot;* #,##0.00_);_(&quot;$&quot;* \(#,##0.00\);_(&quot;$&quot;* &quot;-&quot;??_);_(@_)"/>
    <numFmt numFmtId="166" formatCode="h:mm:ss\ "/>
    <numFmt numFmtId="167" formatCode="_-&quot;$&quot;* #,##0_-;\-&quot;$&quot;* #,##0_-;_-&quot;$&quot;* &quot;-&quot;_-;_-@"/>
  </numFmts>
  <fonts count="17">
    <font>
      <sz val="11"/>
      <color theme="1"/>
      <name val="Verdana"/>
      <scheme val="minor"/>
    </font>
    <font>
      <sz val="11"/>
      <color theme="1"/>
      <name val="Calibri"/>
      <family val="2"/>
    </font>
    <font>
      <sz val="11"/>
      <name val="Verdana"/>
      <family val="2"/>
    </font>
    <font>
      <sz val="10"/>
      <color theme="1"/>
      <name val="Calibri"/>
      <family val="2"/>
    </font>
    <font>
      <sz val="11"/>
      <color theme="1"/>
      <name val="Verdana"/>
      <family val="2"/>
      <scheme val="minor"/>
    </font>
    <font>
      <sz val="11"/>
      <color rgb="FF000000"/>
      <name val="Calibri"/>
      <family val="2"/>
    </font>
    <font>
      <u/>
      <sz val="11"/>
      <color rgb="FF0000FF"/>
      <name val="Verdana"/>
      <family val="2"/>
    </font>
    <font>
      <b/>
      <sz val="11"/>
      <color rgb="FF000000"/>
      <name val="Calibri"/>
      <family val="2"/>
    </font>
    <font>
      <sz val="11"/>
      <color theme="0"/>
      <name val="Sancoale softened medium"/>
    </font>
    <font>
      <sz val="11"/>
      <color rgb="FF005975"/>
      <name val="Calibri"/>
      <family val="2"/>
    </font>
    <font>
      <sz val="9"/>
      <color rgb="FF000000"/>
      <name val="&quot;Google Sans Mono&quot;"/>
    </font>
    <font>
      <sz val="11"/>
      <color rgb="FFFFFFFF"/>
      <name val="Arial"/>
      <family val="2"/>
    </font>
    <font>
      <sz val="9"/>
      <color rgb="FF1155CC"/>
      <name val="&quot;Google Sans Mono&quot;"/>
    </font>
    <font>
      <sz val="11"/>
      <color rgb="FFFFFFFF"/>
      <name val="&quot;Sancoale softened medium&quot;"/>
    </font>
    <font>
      <b/>
      <sz val="11"/>
      <color theme="1"/>
      <name val="Calibri"/>
      <family val="2"/>
    </font>
    <font>
      <b/>
      <sz val="11"/>
      <color rgb="FFFF0000"/>
      <name val="Calibri"/>
      <family val="2"/>
    </font>
    <font>
      <b/>
      <u/>
      <sz val="11"/>
      <color theme="1"/>
      <name val="Calibri"/>
      <family val="2"/>
    </font>
  </fonts>
  <fills count="13">
    <fill>
      <patternFill patternType="none"/>
    </fill>
    <fill>
      <patternFill patternType="gray125"/>
    </fill>
    <fill>
      <patternFill patternType="solid">
        <fgColor theme="0"/>
        <bgColor theme="0"/>
      </patternFill>
    </fill>
    <fill>
      <patternFill patternType="solid">
        <fgColor rgb="FFFBE4D5"/>
        <bgColor rgb="FFFBE4D5"/>
      </patternFill>
    </fill>
    <fill>
      <patternFill patternType="solid">
        <fgColor rgb="FF800080"/>
        <bgColor rgb="FF800080"/>
      </patternFill>
    </fill>
    <fill>
      <patternFill patternType="solid">
        <fgColor rgb="FFBFBFBF"/>
        <bgColor rgb="FFBFBFBF"/>
      </patternFill>
    </fill>
    <fill>
      <patternFill patternType="solid">
        <fgColor rgb="FFFFFFFF"/>
        <bgColor rgb="FFFFFFFF"/>
      </patternFill>
    </fill>
    <fill>
      <patternFill patternType="solid">
        <fgColor rgb="FFD9E2F3"/>
        <bgColor rgb="FFD9E2F3"/>
      </patternFill>
    </fill>
    <fill>
      <patternFill patternType="solid">
        <fgColor rgb="FFC8C8C8"/>
        <bgColor rgb="FFC8C8C8"/>
      </patternFill>
    </fill>
    <fill>
      <patternFill patternType="solid">
        <fgColor theme="9"/>
        <bgColor theme="9"/>
      </patternFill>
    </fill>
    <fill>
      <patternFill patternType="solid">
        <fgColor rgb="FF993366"/>
        <bgColor rgb="FF993366"/>
      </patternFill>
    </fill>
    <fill>
      <patternFill patternType="solid">
        <fgColor rgb="FFD0CECE"/>
        <bgColor rgb="FFD0CECE"/>
      </patternFill>
    </fill>
    <fill>
      <patternFill patternType="solid">
        <fgColor rgb="FF92D050"/>
        <bgColor indexed="64"/>
      </patternFill>
    </fill>
  </fills>
  <borders count="41">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double">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rgb="FF000000"/>
      </top>
      <bottom/>
      <diagonal/>
    </border>
    <border>
      <left/>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indexed="65"/>
      </top>
      <bottom/>
      <diagonal/>
    </border>
    <border>
      <left style="thin">
        <color rgb="FF999999"/>
      </left>
      <right/>
      <top/>
      <bottom/>
      <diagonal/>
    </border>
    <border>
      <left style="thin">
        <color rgb="FF999999"/>
      </left>
      <right style="thin">
        <color rgb="FF999999"/>
      </right>
      <top/>
      <bottom/>
      <diagonal/>
    </border>
    <border>
      <left style="thin">
        <color indexed="65"/>
      </left>
      <right/>
      <top style="thin">
        <color rgb="FF999999"/>
      </top>
      <bottom/>
      <diagonal/>
    </border>
    <border>
      <left style="thin">
        <color rgb="FF999999"/>
      </left>
      <right/>
      <top style="thin">
        <color rgb="FF999999"/>
      </top>
      <bottom style="thin">
        <color rgb="FF999999"/>
      </bottom>
      <diagonal/>
    </border>
    <border>
      <left style="thin">
        <color indexed="65"/>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indexed="65"/>
      </left>
      <right style="thin">
        <color rgb="FF999999"/>
      </right>
      <top style="thin">
        <color rgb="FF999999"/>
      </top>
      <bottom/>
      <diagonal/>
    </border>
    <border>
      <left/>
      <right/>
      <top style="thin">
        <color rgb="FF999999"/>
      </top>
      <bottom/>
      <diagonal/>
    </border>
    <border>
      <left/>
      <right/>
      <top style="thin">
        <color rgb="FF999999"/>
      </top>
      <bottom style="thin">
        <color rgb="FF999999"/>
      </bottom>
      <diagonal/>
    </border>
  </borders>
  <cellStyleXfs count="1">
    <xf numFmtId="0" fontId="0" fillId="0" borderId="0"/>
  </cellStyleXfs>
  <cellXfs count="163">
    <xf numFmtId="0" fontId="0" fillId="0" borderId="0" xfId="0"/>
    <xf numFmtId="0" fontId="1" fillId="2" borderId="1" xfId="0" applyFont="1" applyFill="1" applyBorder="1"/>
    <xf numFmtId="0" fontId="1" fillId="0" borderId="5" xfId="0" applyFont="1" applyBorder="1"/>
    <xf numFmtId="0" fontId="1" fillId="0" borderId="0" xfId="0" applyFont="1" applyAlignment="1">
      <alignment vertical="center"/>
    </xf>
    <xf numFmtId="0" fontId="1" fillId="0" borderId="0" xfId="0" applyFont="1"/>
    <xf numFmtId="0" fontId="4" fillId="0" borderId="0" xfId="0" applyFont="1"/>
    <xf numFmtId="0" fontId="5" fillId="0" borderId="5" xfId="0" applyFont="1" applyBorder="1"/>
    <xf numFmtId="164" fontId="5" fillId="0" borderId="12" xfId="0" applyNumberFormat="1" applyFont="1" applyBorder="1"/>
    <xf numFmtId="0" fontId="6" fillId="0" borderId="0" xfId="0" applyFont="1"/>
    <xf numFmtId="0" fontId="5" fillId="0" borderId="18" xfId="0" applyFont="1" applyBorder="1"/>
    <xf numFmtId="164" fontId="5" fillId="0" borderId="10" xfId="0" applyNumberFormat="1" applyFont="1" applyBorder="1"/>
    <xf numFmtId="0" fontId="5" fillId="0" borderId="0" xfId="0" applyFont="1"/>
    <xf numFmtId="0" fontId="7" fillId="0" borderId="0" xfId="0" applyFont="1"/>
    <xf numFmtId="21" fontId="5" fillId="0" borderId="0" xfId="0" applyNumberFormat="1" applyFont="1" applyAlignment="1">
      <alignment horizontal="right"/>
    </xf>
    <xf numFmtId="0" fontId="5" fillId="0" borderId="0" xfId="0" applyFont="1" applyAlignment="1">
      <alignment horizontal="right"/>
    </xf>
    <xf numFmtId="21" fontId="4" fillId="0" borderId="0" xfId="0" applyNumberFormat="1" applyFont="1"/>
    <xf numFmtId="0" fontId="8" fillId="4" borderId="5" xfId="0" applyFont="1" applyFill="1" applyBorder="1"/>
    <xf numFmtId="0" fontId="1" fillId="0" borderId="5" xfId="0" applyFont="1" applyBorder="1" applyAlignment="1">
      <alignment horizontal="left"/>
    </xf>
    <xf numFmtId="0" fontId="1" fillId="5" borderId="5" xfId="0" applyFont="1" applyFill="1" applyBorder="1"/>
    <xf numFmtId="0" fontId="9" fillId="5" borderId="5" xfId="0" applyFont="1" applyFill="1" applyBorder="1"/>
    <xf numFmtId="0" fontId="10" fillId="6" borderId="0" xfId="0" applyFont="1" applyFill="1"/>
    <xf numFmtId="0" fontId="11" fillId="4" borderId="5" xfId="0" applyFont="1" applyFill="1" applyBorder="1"/>
    <xf numFmtId="0" fontId="1" fillId="2" borderId="5" xfId="0" applyFont="1" applyFill="1" applyBorder="1" applyAlignment="1">
      <alignment horizontal="left"/>
    </xf>
    <xf numFmtId="0" fontId="1" fillId="7" borderId="1" xfId="0" applyFont="1" applyFill="1" applyBorder="1"/>
    <xf numFmtId="9" fontId="1" fillId="7" borderId="1" xfId="0" applyNumberFormat="1" applyFont="1" applyFill="1" applyBorder="1"/>
    <xf numFmtId="9" fontId="1" fillId="0" borderId="5" xfId="0" applyNumberFormat="1" applyFont="1" applyBorder="1"/>
    <xf numFmtId="9" fontId="1" fillId="0" borderId="0" xfId="0" applyNumberFormat="1" applyFont="1" applyAlignment="1">
      <alignment horizontal="center"/>
    </xf>
    <xf numFmtId="10" fontId="12" fillId="6" borderId="0" xfId="0" applyNumberFormat="1" applyFont="1" applyFill="1"/>
    <xf numFmtId="9" fontId="1" fillId="0" borderId="0" xfId="0" applyNumberFormat="1" applyFont="1"/>
    <xf numFmtId="0" fontId="13" fillId="4" borderId="5" xfId="0" applyFont="1" applyFill="1" applyBorder="1"/>
    <xf numFmtId="0" fontId="13" fillId="4" borderId="12" xfId="0" applyFont="1" applyFill="1" applyBorder="1"/>
    <xf numFmtId="9" fontId="5" fillId="0" borderId="0" xfId="0" applyNumberFormat="1" applyFont="1"/>
    <xf numFmtId="0" fontId="5" fillId="7" borderId="0" xfId="0" applyFont="1" applyFill="1"/>
    <xf numFmtId="9" fontId="5" fillId="7" borderId="0" xfId="0" applyNumberFormat="1" applyFont="1" applyFill="1" applyAlignment="1">
      <alignment horizontal="right"/>
    </xf>
    <xf numFmtId="9" fontId="5" fillId="0" borderId="10" xfId="0" applyNumberFormat="1" applyFont="1" applyBorder="1" applyAlignment="1">
      <alignment horizontal="right"/>
    </xf>
    <xf numFmtId="9" fontId="12" fillId="6" borderId="0" xfId="0" applyNumberFormat="1" applyFont="1" applyFill="1" applyAlignment="1">
      <alignment horizontal="right"/>
    </xf>
    <xf numFmtId="0" fontId="1" fillId="7" borderId="0" xfId="0" applyFont="1" applyFill="1"/>
    <xf numFmtId="9" fontId="1" fillId="8" borderId="5" xfId="0" applyNumberFormat="1" applyFont="1" applyFill="1" applyBorder="1"/>
    <xf numFmtId="9" fontId="1" fillId="7" borderId="0" xfId="0" applyNumberFormat="1" applyFont="1" applyFill="1"/>
    <xf numFmtId="2" fontId="1" fillId="0" borderId="0" xfId="0" applyNumberFormat="1" applyFont="1"/>
    <xf numFmtId="0" fontId="1" fillId="8" borderId="5" xfId="0" applyFont="1" applyFill="1" applyBorder="1"/>
    <xf numFmtId="2" fontId="1" fillId="0" borderId="5" xfId="0" applyNumberFormat="1" applyFont="1" applyBorder="1"/>
    <xf numFmtId="0" fontId="14" fillId="0" borderId="0" xfId="0" applyFont="1" applyAlignment="1">
      <alignment horizontal="right"/>
    </xf>
    <xf numFmtId="165" fontId="14" fillId="0" borderId="19" xfId="0" applyNumberFormat="1" applyFont="1" applyBorder="1"/>
    <xf numFmtId="0" fontId="1" fillId="7" borderId="1" xfId="0" applyFont="1" applyFill="1" applyBorder="1" applyAlignment="1">
      <alignment horizontal="center"/>
    </xf>
    <xf numFmtId="0" fontId="1" fillId="7" borderId="5" xfId="0" applyFont="1" applyFill="1" applyBorder="1"/>
    <xf numFmtId="14" fontId="1" fillId="0" borderId="5" xfId="0" applyNumberFormat="1" applyFont="1" applyBorder="1"/>
    <xf numFmtId="20" fontId="1" fillId="0" borderId="5" xfId="0" applyNumberFormat="1" applyFont="1" applyBorder="1"/>
    <xf numFmtId="21" fontId="1" fillId="8" borderId="5" xfId="0" applyNumberFormat="1" applyFont="1" applyFill="1" applyBorder="1"/>
    <xf numFmtId="20" fontId="4" fillId="0" borderId="0" xfId="0" applyNumberFormat="1" applyFont="1"/>
    <xf numFmtId="166" fontId="1" fillId="8" borderId="5" xfId="0" applyNumberFormat="1" applyFont="1" applyFill="1" applyBorder="1"/>
    <xf numFmtId="21" fontId="1" fillId="0" borderId="5" xfId="0" applyNumberFormat="1" applyFont="1" applyBorder="1"/>
    <xf numFmtId="18" fontId="1" fillId="0" borderId="5" xfId="0" applyNumberFormat="1" applyFont="1" applyBorder="1"/>
    <xf numFmtId="18" fontId="4" fillId="0" borderId="0" xfId="0" applyNumberFormat="1" applyFont="1"/>
    <xf numFmtId="46" fontId="1" fillId="8" borderId="1" xfId="0" applyNumberFormat="1" applyFont="1" applyFill="1" applyBorder="1"/>
    <xf numFmtId="0" fontId="1" fillId="9" borderId="5" xfId="0" applyFont="1" applyFill="1" applyBorder="1"/>
    <xf numFmtId="14" fontId="1" fillId="7" borderId="5" xfId="0" applyNumberFormat="1" applyFont="1" applyFill="1" applyBorder="1"/>
    <xf numFmtId="4" fontId="1" fillId="7" borderId="5" xfId="0" applyNumberFormat="1" applyFont="1" applyFill="1" applyBorder="1" applyAlignment="1">
      <alignment vertical="center"/>
    </xf>
    <xf numFmtId="14" fontId="1" fillId="7" borderId="5" xfId="0" applyNumberFormat="1" applyFont="1" applyFill="1" applyBorder="1" applyAlignment="1">
      <alignment vertical="center"/>
    </xf>
    <xf numFmtId="14" fontId="1" fillId="0" borderId="5" xfId="0" applyNumberFormat="1" applyFont="1" applyBorder="1" applyAlignment="1">
      <alignment vertical="center"/>
    </xf>
    <xf numFmtId="4" fontId="1" fillId="0" borderId="5" xfId="0" applyNumberFormat="1" applyFont="1" applyBorder="1" applyAlignment="1">
      <alignment vertical="center"/>
    </xf>
    <xf numFmtId="0" fontId="15" fillId="0" borderId="5" xfId="0" applyFont="1" applyBorder="1"/>
    <xf numFmtId="0" fontId="1" fillId="0" borderId="5" xfId="0" quotePrefix="1" applyFont="1" applyBorder="1"/>
    <xf numFmtId="0" fontId="8" fillId="9" borderId="5" xfId="0" applyFont="1" applyFill="1" applyBorder="1"/>
    <xf numFmtId="0" fontId="8" fillId="4" borderId="1" xfId="0" applyFont="1" applyFill="1" applyBorder="1"/>
    <xf numFmtId="0" fontId="1" fillId="2" borderId="5" xfId="0" applyFont="1" applyFill="1" applyBorder="1"/>
    <xf numFmtId="14" fontId="1" fillId="2" borderId="5" xfId="0" applyNumberFormat="1" applyFont="1" applyFill="1" applyBorder="1"/>
    <xf numFmtId="4" fontId="1" fillId="2" borderId="5" xfId="0" applyNumberFormat="1" applyFont="1" applyFill="1" applyBorder="1" applyAlignment="1">
      <alignment vertical="center"/>
    </xf>
    <xf numFmtId="0" fontId="1" fillId="2" borderId="0" xfId="0" applyFont="1" applyFill="1"/>
    <xf numFmtId="14" fontId="1" fillId="2" borderId="5" xfId="0" applyNumberFormat="1" applyFont="1" applyFill="1" applyBorder="1" applyAlignment="1">
      <alignment vertical="center"/>
    </xf>
    <xf numFmtId="0" fontId="1" fillId="0" borderId="0" xfId="0" applyFont="1" applyAlignment="1">
      <alignment horizontal="left"/>
    </xf>
    <xf numFmtId="167" fontId="1" fillId="0" borderId="0" xfId="0" applyNumberFormat="1" applyFont="1"/>
    <xf numFmtId="0" fontId="1" fillId="0" borderId="0" xfId="0" applyFont="1" applyAlignment="1">
      <alignment horizontal="left" vertical="center"/>
    </xf>
    <xf numFmtId="0" fontId="9" fillId="10" borderId="5" xfId="0" applyFont="1" applyFill="1" applyBorder="1"/>
    <xf numFmtId="0" fontId="1" fillId="11" borderId="5" xfId="0" applyFont="1" applyFill="1" applyBorder="1"/>
    <xf numFmtId="0" fontId="1" fillId="0" borderId="0" xfId="0" applyFont="1" applyAlignment="1">
      <alignment vertical="top"/>
    </xf>
    <xf numFmtId="0" fontId="3" fillId="0" borderId="11" xfId="0" applyFont="1" applyBorder="1" applyAlignment="1">
      <alignment horizontal="left" vertical="center" wrapText="1"/>
    </xf>
    <xf numFmtId="0" fontId="2" fillId="0" borderId="13" xfId="0" applyFont="1" applyBorder="1"/>
    <xf numFmtId="0" fontId="2" fillId="0" borderId="12" xfId="0" applyFont="1" applyBorder="1"/>
    <xf numFmtId="0" fontId="1" fillId="3" borderId="11" xfId="0" applyFont="1" applyFill="1" applyBorder="1" applyAlignment="1">
      <alignment horizontal="center"/>
    </xf>
    <xf numFmtId="0" fontId="1" fillId="0" borderId="2" xfId="0" applyFont="1" applyBorder="1" applyAlignment="1">
      <alignment horizontal="left" wrapText="1"/>
    </xf>
    <xf numFmtId="0" fontId="2" fillId="0" borderId="3" xfId="0" applyFont="1" applyBorder="1"/>
    <xf numFmtId="0" fontId="2" fillId="0" borderId="4" xfId="0" applyFont="1" applyBorder="1"/>
    <xf numFmtId="0" fontId="2" fillId="0" borderId="6" xfId="0" applyFont="1" applyBorder="1"/>
    <xf numFmtId="0" fontId="0" fillId="0" borderId="0" xfId="0"/>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1" fillId="0" borderId="2" xfId="0" applyFont="1" applyBorder="1" applyAlignment="1">
      <alignment horizontal="left" vertical="top" wrapText="1"/>
    </xf>
    <xf numFmtId="0" fontId="1" fillId="0" borderId="11" xfId="0" applyFont="1" applyBorder="1" applyAlignment="1">
      <alignment horizontal="center" vertical="top" wrapText="1"/>
    </xf>
    <xf numFmtId="0" fontId="1" fillId="0" borderId="2"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 xfId="0" applyFont="1" applyBorder="1" applyAlignment="1">
      <alignment horizontal="center" vertical="center"/>
    </xf>
    <xf numFmtId="0" fontId="1" fillId="2" borderId="2" xfId="0" applyFont="1" applyFill="1" applyBorder="1" applyAlignment="1">
      <alignment horizontal="center" vertical="center" wrapText="1"/>
    </xf>
    <xf numFmtId="0" fontId="1" fillId="0" borderId="2" xfId="0" applyFont="1" applyBorder="1" applyAlignment="1">
      <alignment horizontal="center" wrapText="1"/>
    </xf>
    <xf numFmtId="0" fontId="1" fillId="2" borderId="2" xfId="0" applyFont="1" applyFill="1" applyBorder="1" applyAlignment="1">
      <alignment horizontal="center" wrapText="1"/>
    </xf>
    <xf numFmtId="0" fontId="1" fillId="3" borderId="11" xfId="0" applyFont="1" applyFill="1" applyBorder="1" applyAlignment="1">
      <alignment horizontal="center" vertical="center"/>
    </xf>
    <xf numFmtId="0" fontId="1" fillId="3" borderId="11" xfId="0" applyFont="1" applyFill="1" applyBorder="1" applyAlignment="1">
      <alignment horizontal="center" vertical="center" wrapText="1"/>
    </xf>
    <xf numFmtId="0" fontId="1" fillId="0" borderId="11" xfId="0" applyFont="1" applyBorder="1" applyAlignment="1">
      <alignment horizontal="center"/>
    </xf>
    <xf numFmtId="0" fontId="1" fillId="0" borderId="2" xfId="0" applyFont="1" applyBorder="1" applyAlignment="1">
      <alignment horizontal="left" vertical="center"/>
    </xf>
    <xf numFmtId="0" fontId="1" fillId="0" borderId="2" xfId="0" applyFont="1" applyBorder="1" applyAlignment="1">
      <alignment horizontal="center"/>
    </xf>
    <xf numFmtId="0" fontId="1" fillId="0" borderId="13" xfId="0" applyFont="1" applyBorder="1" applyAlignment="1">
      <alignment horizontal="center"/>
    </xf>
    <xf numFmtId="0" fontId="1" fillId="3" borderId="14" xfId="0" applyFont="1" applyFill="1" applyBorder="1" applyAlignment="1">
      <alignment horizontal="center"/>
    </xf>
    <xf numFmtId="0" fontId="1" fillId="0" borderId="3" xfId="0" applyFont="1" applyBorder="1" applyAlignment="1">
      <alignment horizontal="left" vertical="top" wrapText="1"/>
    </xf>
    <xf numFmtId="0" fontId="1" fillId="3" borderId="15" xfId="0" applyFont="1" applyFill="1" applyBorder="1" applyAlignment="1">
      <alignment horizontal="center"/>
    </xf>
    <xf numFmtId="0" fontId="2" fillId="0" borderId="16" xfId="0" applyFont="1" applyBorder="1"/>
    <xf numFmtId="0" fontId="2" fillId="0" borderId="17" xfId="0" applyFont="1" applyBorder="1"/>
    <xf numFmtId="0" fontId="1" fillId="0" borderId="2" xfId="0" applyFont="1" applyBorder="1" applyAlignment="1">
      <alignment horizontal="left"/>
    </xf>
    <xf numFmtId="0" fontId="1" fillId="0" borderId="9" xfId="0" applyFont="1" applyBorder="1" applyAlignment="1">
      <alignment horizontal="center"/>
    </xf>
    <xf numFmtId="0" fontId="1" fillId="0" borderId="3" xfId="0" applyFont="1" applyBorder="1" applyAlignment="1">
      <alignment horizontal="center" vertical="center"/>
    </xf>
    <xf numFmtId="0" fontId="1" fillId="0" borderId="3" xfId="0" applyFont="1" applyBorder="1" applyAlignment="1">
      <alignment horizontal="left"/>
    </xf>
    <xf numFmtId="0" fontId="1" fillId="3" borderId="2" xfId="0" applyFont="1" applyFill="1" applyBorder="1" applyAlignment="1">
      <alignment horizontal="center" vertical="center"/>
    </xf>
    <xf numFmtId="0" fontId="1" fillId="3" borderId="2" xfId="0" applyFont="1" applyFill="1" applyBorder="1" applyAlignment="1">
      <alignment horizontal="center" vertical="top" wrapText="1"/>
    </xf>
    <xf numFmtId="0" fontId="1" fillId="0" borderId="11" xfId="0" applyFont="1" applyBorder="1" applyAlignment="1">
      <alignment horizontal="left" vertical="top" wrapText="1"/>
    </xf>
    <xf numFmtId="0" fontId="1" fillId="0" borderId="11" xfId="0" applyFont="1" applyBorder="1" applyAlignment="1">
      <alignment horizontal="center" vertical="center"/>
    </xf>
    <xf numFmtId="0" fontId="1" fillId="0" borderId="11" xfId="0" applyFont="1" applyBorder="1" applyAlignment="1">
      <alignment horizontal="left" vertical="center" wrapText="1"/>
    </xf>
    <xf numFmtId="0" fontId="8" fillId="4" borderId="11" xfId="0" applyFont="1" applyFill="1" applyBorder="1" applyAlignment="1">
      <alignment horizontal="center"/>
    </xf>
    <xf numFmtId="0" fontId="1" fillId="7" borderId="11" xfId="0" applyFont="1" applyFill="1" applyBorder="1" applyAlignment="1">
      <alignment horizontal="center"/>
    </xf>
    <xf numFmtId="0" fontId="1" fillId="0" borderId="20" xfId="0" applyFont="1" applyBorder="1" applyAlignment="1">
      <alignment horizontal="left" vertical="top" wrapText="1"/>
    </xf>
    <xf numFmtId="0" fontId="2" fillId="0" borderId="21" xfId="0" applyFont="1" applyBorder="1"/>
    <xf numFmtId="0" fontId="2" fillId="0" borderId="22" xfId="0" applyFont="1" applyBorder="1"/>
    <xf numFmtId="0" fontId="1" fillId="0" borderId="11" xfId="0" applyFont="1" applyBorder="1" applyAlignment="1">
      <alignment horizontal="center" wrapText="1"/>
    </xf>
    <xf numFmtId="0" fontId="1" fillId="0" borderId="8" xfId="0" applyFont="1" applyBorder="1" applyAlignment="1">
      <alignment horizontal="left" vertical="center" wrapText="1"/>
    </xf>
    <xf numFmtId="0" fontId="1" fillId="0" borderId="2" xfId="0" applyFont="1" applyBorder="1" applyAlignment="1">
      <alignment horizontal="left" vertical="center" wrapText="1"/>
    </xf>
    <xf numFmtId="0" fontId="1" fillId="0" borderId="11" xfId="0" applyFont="1" applyBorder="1" applyAlignment="1">
      <alignment horizontal="left" vertical="center"/>
    </xf>
    <xf numFmtId="0" fontId="1" fillId="0" borderId="11" xfId="0" applyFont="1" applyBorder="1" applyAlignment="1">
      <alignment horizontal="left"/>
    </xf>
    <xf numFmtId="0" fontId="1" fillId="7" borderId="11" xfId="0" applyFont="1" applyFill="1" applyBorder="1" applyAlignment="1">
      <alignment horizontal="center" vertical="center" wrapText="1"/>
    </xf>
    <xf numFmtId="0" fontId="1" fillId="7" borderId="11" xfId="0" applyFont="1" applyFill="1" applyBorder="1" applyAlignment="1">
      <alignment horizontal="left" vertical="center"/>
    </xf>
    <xf numFmtId="0" fontId="1" fillId="7" borderId="11" xfId="0" applyFont="1" applyFill="1" applyBorder="1" applyAlignment="1">
      <alignment horizontal="center" vertical="center"/>
    </xf>
    <xf numFmtId="0" fontId="1" fillId="7" borderId="11" xfId="0" applyFont="1" applyFill="1" applyBorder="1" applyAlignment="1">
      <alignment horizontal="center" wrapText="1"/>
    </xf>
    <xf numFmtId="0" fontId="1" fillId="7" borderId="23" xfId="0" applyFont="1" applyFill="1" applyBorder="1" applyAlignment="1">
      <alignment horizontal="center" vertical="center" wrapText="1"/>
    </xf>
    <xf numFmtId="0" fontId="2" fillId="0" borderId="24" xfId="0" applyFont="1" applyBorder="1"/>
    <xf numFmtId="0" fontId="2" fillId="0" borderId="25" xfId="0" applyFont="1" applyBorder="1"/>
    <xf numFmtId="0" fontId="1" fillId="7" borderId="2" xfId="0" applyFont="1" applyFill="1" applyBorder="1" applyAlignment="1">
      <alignment horizontal="center" vertical="center" wrapText="1"/>
    </xf>
    <xf numFmtId="0" fontId="1" fillId="7" borderId="26" xfId="0" applyFont="1" applyFill="1" applyBorder="1" applyAlignment="1">
      <alignment horizontal="center" vertical="center"/>
    </xf>
    <xf numFmtId="0" fontId="2" fillId="0" borderId="27" xfId="0" applyFont="1" applyBorder="1"/>
    <xf numFmtId="0" fontId="2" fillId="0" borderId="28" xfId="0" applyFont="1" applyBorder="1"/>
    <xf numFmtId="0" fontId="1" fillId="7" borderId="2" xfId="0" applyFont="1" applyFill="1" applyBorder="1" applyAlignment="1">
      <alignment horizontal="center" vertical="center"/>
    </xf>
    <xf numFmtId="0" fontId="1" fillId="0" borderId="0" xfId="0" applyFont="1" applyAlignment="1">
      <alignment horizontal="left" vertical="top" wrapText="1"/>
    </xf>
    <xf numFmtId="0" fontId="1" fillId="0" borderId="11" xfId="0" applyFont="1" applyBorder="1" applyAlignment="1">
      <alignment horizontal="left" wrapText="1"/>
    </xf>
    <xf numFmtId="0" fontId="1" fillId="0" borderId="11" xfId="0" applyFont="1" applyBorder="1" applyAlignment="1">
      <alignment horizontal="left" vertical="top"/>
    </xf>
    <xf numFmtId="0" fontId="1" fillId="7" borderId="26" xfId="0" applyFont="1" applyFill="1" applyBorder="1" applyAlignment="1">
      <alignment horizontal="left" vertical="center"/>
    </xf>
    <xf numFmtId="0" fontId="0" fillId="0" borderId="29" xfId="0" pivotButton="1" applyBorder="1"/>
    <xf numFmtId="0" fontId="0" fillId="0" borderId="30" xfId="0" applyBorder="1"/>
    <xf numFmtId="0" fontId="0" fillId="0" borderId="29" xfId="0" applyBorder="1"/>
    <xf numFmtId="0" fontId="0" fillId="0" borderId="30" xfId="0" applyNumberFormat="1" applyBorder="1"/>
    <xf numFmtId="0" fontId="0" fillId="0" borderId="31" xfId="0" applyBorder="1"/>
    <xf numFmtId="0" fontId="0" fillId="0" borderId="32" xfId="0" applyBorder="1"/>
    <xf numFmtId="0" fontId="0" fillId="0" borderId="33" xfId="0" applyNumberFormat="1" applyBorder="1"/>
    <xf numFmtId="0" fontId="0" fillId="0" borderId="34" xfId="0" applyBorder="1"/>
    <xf numFmtId="0" fontId="0" fillId="0" borderId="35" xfId="0" applyBorder="1"/>
    <xf numFmtId="0" fontId="0" fillId="0" borderId="36" xfId="0" applyBorder="1"/>
    <xf numFmtId="0" fontId="0" fillId="0" borderId="37" xfId="0" applyNumberFormat="1" applyBorder="1"/>
    <xf numFmtId="0" fontId="0" fillId="0" borderId="38" xfId="0" applyBorder="1"/>
    <xf numFmtId="0" fontId="0" fillId="0" borderId="39" xfId="0" applyBorder="1"/>
    <xf numFmtId="0" fontId="0" fillId="0" borderId="29" xfId="0" applyNumberFormat="1" applyBorder="1"/>
    <xf numFmtId="0" fontId="0" fillId="0" borderId="39" xfId="0" applyNumberFormat="1" applyBorder="1"/>
    <xf numFmtId="0" fontId="0" fillId="0" borderId="32" xfId="0" applyNumberFormat="1" applyBorder="1"/>
    <xf numFmtId="0" fontId="0" fillId="0" borderId="24" xfId="0" applyNumberFormat="1" applyBorder="1"/>
    <xf numFmtId="0" fontId="0" fillId="0" borderId="35" xfId="0" applyNumberFormat="1" applyBorder="1"/>
    <xf numFmtId="0" fontId="0" fillId="0" borderId="40" xfId="0" applyNumberFormat="1" applyBorder="1"/>
    <xf numFmtId="0" fontId="1" fillId="12" borderId="5" xfId="0" applyFont="1" applyFill="1" applyBorder="1"/>
  </cellXfs>
  <cellStyles count="1">
    <cellStyle name="Normal" xfId="0" builtinId="0"/>
  </cellStyles>
  <dxfs count="2">
    <dxf>
      <font>
        <color theme="1"/>
      </font>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2.xml"/><Relationship Id="rId30"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619125</xdr:colOff>
      <xdr:row>2</xdr:row>
      <xdr:rowOff>57150</xdr:rowOff>
    </xdr:from>
    <xdr:ext cx="8572500" cy="4895850"/>
    <xdr:sp macro="" textlink="">
      <xdr:nvSpPr>
        <xdr:cNvPr id="3" name="Shape 3">
          <a:extLst>
            <a:ext uri="{FF2B5EF4-FFF2-40B4-BE49-F238E27FC236}">
              <a16:creationId xmlns:a16="http://schemas.microsoft.com/office/drawing/2014/main" id="{00000000-0008-0000-0000-000003000000}"/>
            </a:ext>
          </a:extLst>
        </xdr:cNvPr>
        <xdr:cNvSpPr/>
      </xdr:nvSpPr>
      <xdr:spPr>
        <a:xfrm>
          <a:off x="1069275" y="1336838"/>
          <a:ext cx="8553450" cy="4886325"/>
        </a:xfrm>
        <a:prstGeom prst="roundRect">
          <a:avLst>
            <a:gd name="adj" fmla="val 16667"/>
          </a:avLst>
        </a:prstGeom>
        <a:solidFill>
          <a:schemeClr val="accent6"/>
        </a:solidFill>
        <a:ln w="12700" cap="flat" cmpd="sng">
          <a:solidFill>
            <a:srgbClr val="264159"/>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514350</xdr:colOff>
      <xdr:row>5</xdr:row>
      <xdr:rowOff>9525</xdr:rowOff>
    </xdr:from>
    <xdr:ext cx="6810375" cy="3581400"/>
    <xdr:sp macro="" textlink="">
      <xdr:nvSpPr>
        <xdr:cNvPr id="4" name="Shape 4">
          <a:extLst>
            <a:ext uri="{FF2B5EF4-FFF2-40B4-BE49-F238E27FC236}">
              <a16:creationId xmlns:a16="http://schemas.microsoft.com/office/drawing/2014/main" id="{00000000-0008-0000-0000-000004000000}"/>
            </a:ext>
          </a:extLst>
        </xdr:cNvPr>
        <xdr:cNvSpPr txBox="1"/>
      </xdr:nvSpPr>
      <xdr:spPr>
        <a:xfrm>
          <a:off x="1945575" y="1994063"/>
          <a:ext cx="6800850" cy="3571875"/>
        </a:xfrm>
        <a:prstGeom prst="rect">
          <a:avLst/>
        </a:prstGeom>
        <a:solidFill>
          <a:schemeClr val="accent6"/>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2000">
            <a:solidFill>
              <a:schemeClr val="lt1"/>
            </a:solidFill>
            <a:latin typeface="Avenir"/>
            <a:ea typeface="Avenir"/>
            <a:cs typeface="Avenir"/>
            <a:sym typeface="Avenir"/>
          </a:endParaRPr>
        </a:p>
        <a:p>
          <a:pPr marL="0" lvl="0" indent="0" algn="l" rtl="0">
            <a:spcBef>
              <a:spcPts val="0"/>
            </a:spcBef>
            <a:spcAft>
              <a:spcPts val="0"/>
            </a:spcAft>
            <a:buNone/>
          </a:pPr>
          <a:r>
            <a:rPr lang="en-US" sz="2000" b="1">
              <a:solidFill>
                <a:schemeClr val="lt1"/>
              </a:solidFill>
              <a:latin typeface="Avenir"/>
              <a:ea typeface="Avenir"/>
              <a:cs typeface="Avenir"/>
              <a:sym typeface="Avenir"/>
            </a:rPr>
            <a:t>Bienvenido a esta evaluacion tecnica para la empresa XXX.</a:t>
          </a:r>
          <a:endParaRPr sz="1400"/>
        </a:p>
        <a:p>
          <a:pPr marL="0" lvl="0" indent="0" algn="l" rtl="0">
            <a:spcBef>
              <a:spcPts val="0"/>
            </a:spcBef>
            <a:spcAft>
              <a:spcPts val="0"/>
            </a:spcAft>
            <a:buNone/>
          </a:pPr>
          <a:endParaRPr sz="1600">
            <a:solidFill>
              <a:schemeClr val="lt1"/>
            </a:solidFill>
            <a:latin typeface="Avenir"/>
            <a:ea typeface="Avenir"/>
            <a:cs typeface="Avenir"/>
            <a:sym typeface="Avenir"/>
          </a:endParaRPr>
        </a:p>
        <a:p>
          <a:pPr marL="0" lvl="0" indent="0" algn="l" rtl="0">
            <a:spcBef>
              <a:spcPts val="0"/>
            </a:spcBef>
            <a:spcAft>
              <a:spcPts val="0"/>
            </a:spcAft>
            <a:buNone/>
          </a:pPr>
          <a:endParaRPr sz="1800">
            <a:solidFill>
              <a:schemeClr val="lt1"/>
            </a:solidFill>
            <a:latin typeface="Avenir"/>
            <a:ea typeface="Avenir"/>
            <a:cs typeface="Avenir"/>
            <a:sym typeface="Avenir"/>
          </a:endParaRPr>
        </a:p>
        <a:p>
          <a:pPr marL="0" lvl="0" indent="0" algn="l" rtl="0">
            <a:spcBef>
              <a:spcPts val="0"/>
            </a:spcBef>
            <a:spcAft>
              <a:spcPts val="0"/>
            </a:spcAft>
            <a:buNone/>
          </a:pPr>
          <a:r>
            <a:rPr lang="en-US" sz="1800">
              <a:solidFill>
                <a:schemeClr val="lt1"/>
              </a:solidFill>
              <a:latin typeface="Avenir"/>
              <a:ea typeface="Avenir"/>
              <a:cs typeface="Avenir"/>
              <a:sym typeface="Avenir"/>
            </a:rPr>
            <a:t>A continuacion encontrara 11 hojas de calculo (S1-S12) Porfavor vaya por cada una de ellas y desarrolle los ejercicios planteados en cada enunciado.</a:t>
          </a:r>
          <a:endParaRPr sz="1400"/>
        </a:p>
        <a:p>
          <a:pPr marL="0" lvl="0" indent="0" algn="l" rtl="0">
            <a:spcBef>
              <a:spcPts val="0"/>
            </a:spcBef>
            <a:spcAft>
              <a:spcPts val="0"/>
            </a:spcAft>
            <a:buNone/>
          </a:pPr>
          <a:endParaRPr sz="1600">
            <a:solidFill>
              <a:schemeClr val="lt1"/>
            </a:solidFill>
            <a:latin typeface="Avenir"/>
            <a:ea typeface="Avenir"/>
            <a:cs typeface="Avenir"/>
            <a:sym typeface="Avenir"/>
          </a:endParaRPr>
        </a:p>
        <a:p>
          <a:pPr marL="0" lvl="0" indent="0" algn="l" rtl="0">
            <a:spcBef>
              <a:spcPts val="0"/>
            </a:spcBef>
            <a:spcAft>
              <a:spcPts val="0"/>
            </a:spcAft>
            <a:buNone/>
          </a:pPr>
          <a:endParaRPr sz="1600">
            <a:solidFill>
              <a:schemeClr val="lt1"/>
            </a:solidFill>
            <a:latin typeface="Avenir"/>
            <a:ea typeface="Avenir"/>
            <a:cs typeface="Avenir"/>
            <a:sym typeface="Avenir"/>
          </a:endParaRPr>
        </a:p>
        <a:p>
          <a:pPr marL="0" lvl="0" indent="0" algn="l" rtl="0">
            <a:spcBef>
              <a:spcPts val="0"/>
            </a:spcBef>
            <a:spcAft>
              <a:spcPts val="0"/>
            </a:spcAft>
            <a:buNone/>
          </a:pPr>
          <a:r>
            <a:rPr lang="en-US" sz="2000" b="1">
              <a:solidFill>
                <a:schemeClr val="lt1"/>
              </a:solidFill>
              <a:latin typeface="Avenir"/>
              <a:ea typeface="Avenir"/>
              <a:cs typeface="Avenir"/>
              <a:sym typeface="Avenir"/>
            </a:rPr>
            <a:t>Tiene 60 mins para completar esta prueba.</a:t>
          </a:r>
          <a:endParaRPr sz="2000" b="1">
            <a:solidFill>
              <a:schemeClr val="lt1"/>
            </a:solidFill>
            <a:latin typeface="Avenir"/>
            <a:ea typeface="Avenir"/>
            <a:cs typeface="Avenir"/>
            <a:sym typeface="Avenir"/>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123825</xdr:colOff>
      <xdr:row>0</xdr:row>
      <xdr:rowOff>57150</xdr:rowOff>
    </xdr:from>
    <xdr:ext cx="2571750" cy="876300"/>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12</xdr:col>
      <xdr:colOff>600075</xdr:colOff>
      <xdr:row>11</xdr:row>
      <xdr:rowOff>85725</xdr:rowOff>
    </xdr:from>
    <xdr:ext cx="1933575" cy="457200"/>
    <xdr:sp macro="" textlink="">
      <xdr:nvSpPr>
        <xdr:cNvPr id="5" name="Shape 5">
          <a:extLst>
            <a:ext uri="{FF2B5EF4-FFF2-40B4-BE49-F238E27FC236}">
              <a16:creationId xmlns:a16="http://schemas.microsoft.com/office/drawing/2014/main" id="{00000000-0008-0000-0500-000005000000}"/>
            </a:ext>
          </a:extLst>
        </xdr:cNvPr>
        <xdr:cNvSpPr txBox="1"/>
      </xdr:nvSpPr>
      <xdr:spPr>
        <a:xfrm>
          <a:off x="4383975" y="3556163"/>
          <a:ext cx="1924050" cy="4476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a:solidFill>
                <a:schemeClr val="lt1"/>
              </a:solidFill>
              <a:latin typeface="Arial"/>
              <a:ea typeface="Arial"/>
              <a:cs typeface="Arial"/>
              <a:sym typeface="Arial"/>
            </a:rPr>
            <a:t>Score: 1 Point.</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12</xdr:col>
      <xdr:colOff>304800</xdr:colOff>
      <xdr:row>12</xdr:row>
      <xdr:rowOff>76200</xdr:rowOff>
    </xdr:from>
    <xdr:ext cx="1943100" cy="457200"/>
    <xdr:sp macro="" textlink="">
      <xdr:nvSpPr>
        <xdr:cNvPr id="6" name="Shape 6">
          <a:extLst>
            <a:ext uri="{FF2B5EF4-FFF2-40B4-BE49-F238E27FC236}">
              <a16:creationId xmlns:a16="http://schemas.microsoft.com/office/drawing/2014/main" id="{00000000-0008-0000-0700-000006000000}"/>
            </a:ext>
          </a:extLst>
        </xdr:cNvPr>
        <xdr:cNvSpPr txBox="1"/>
      </xdr:nvSpPr>
      <xdr:spPr>
        <a:xfrm>
          <a:off x="4379213" y="3556163"/>
          <a:ext cx="1933575" cy="4476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a:solidFill>
                <a:schemeClr val="lt1"/>
              </a:solidFill>
              <a:latin typeface="Arial"/>
              <a:ea typeface="Arial"/>
              <a:cs typeface="Arial"/>
              <a:sym typeface="Arial"/>
            </a:rPr>
            <a:t>Score: 1 Point.</a:t>
          </a:r>
          <a:endParaRPr sz="1400"/>
        </a:p>
      </xdr:txBody>
    </xdr:sp>
    <xdr:clientData fLocksWithSheet="0"/>
  </xdr:oneCellAnchor>
  <xdr:oneCellAnchor>
    <xdr:from>
      <xdr:col>11</xdr:col>
      <xdr:colOff>419100</xdr:colOff>
      <xdr:row>1</xdr:row>
      <xdr:rowOff>66675</xdr:rowOff>
    </xdr:from>
    <xdr:ext cx="4267200" cy="2181225"/>
    <xdr:sp macro="" textlink="">
      <xdr:nvSpPr>
        <xdr:cNvPr id="7" name="Shape 7">
          <a:extLst>
            <a:ext uri="{FF2B5EF4-FFF2-40B4-BE49-F238E27FC236}">
              <a16:creationId xmlns:a16="http://schemas.microsoft.com/office/drawing/2014/main" id="{00000000-0008-0000-0700-000007000000}"/>
            </a:ext>
          </a:extLst>
        </xdr:cNvPr>
        <xdr:cNvSpPr/>
      </xdr:nvSpPr>
      <xdr:spPr>
        <a:xfrm>
          <a:off x="3221925" y="2694150"/>
          <a:ext cx="4248150" cy="2171700"/>
        </a:xfrm>
        <a:prstGeom prst="roundRect">
          <a:avLst>
            <a:gd name="adj" fmla="val 16667"/>
          </a:avLst>
        </a:prstGeom>
        <a:solidFill>
          <a:schemeClr val="dk2"/>
        </a:solidFill>
        <a:ln w="12700" cap="flat" cmpd="sng">
          <a:solidFill>
            <a:srgbClr val="264159"/>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57150</xdr:colOff>
      <xdr:row>2</xdr:row>
      <xdr:rowOff>133350</xdr:rowOff>
    </xdr:from>
    <xdr:ext cx="3629025" cy="1819275"/>
    <xdr:sp macro="" textlink="">
      <xdr:nvSpPr>
        <xdr:cNvPr id="8" name="Shape 8">
          <a:extLst>
            <a:ext uri="{FF2B5EF4-FFF2-40B4-BE49-F238E27FC236}">
              <a16:creationId xmlns:a16="http://schemas.microsoft.com/office/drawing/2014/main" id="{00000000-0008-0000-0700-000008000000}"/>
            </a:ext>
          </a:extLst>
        </xdr:cNvPr>
        <xdr:cNvSpPr txBox="1"/>
      </xdr:nvSpPr>
      <xdr:spPr>
        <a:xfrm>
          <a:off x="3536250" y="2875125"/>
          <a:ext cx="3619500" cy="1809750"/>
        </a:xfrm>
        <a:prstGeom prst="rect">
          <a:avLst/>
        </a:prstGeom>
        <a:solidFill>
          <a:schemeClr val="dk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0">
              <a:solidFill>
                <a:schemeClr val="lt1"/>
              </a:solidFill>
              <a:latin typeface="Avenir"/>
              <a:ea typeface="Avenir"/>
              <a:cs typeface="Avenir"/>
              <a:sym typeface="Avenir"/>
            </a:rPr>
            <a:t>En el area gris por favor inserte un resumen con la suma de las ventas de acuerdo al encabezado y titulo de cada fila.</a:t>
          </a:r>
          <a:endParaRPr sz="1400"/>
        </a:p>
        <a:p>
          <a:pPr marL="0" lvl="0" indent="0" algn="l" rtl="0">
            <a:spcBef>
              <a:spcPts val="0"/>
            </a:spcBef>
            <a:spcAft>
              <a:spcPts val="0"/>
            </a:spcAft>
            <a:buNone/>
          </a:pPr>
          <a:endParaRPr sz="1100" b="0">
            <a:solidFill>
              <a:schemeClr val="lt1"/>
            </a:solidFill>
            <a:latin typeface="Avenir"/>
            <a:ea typeface="Avenir"/>
            <a:cs typeface="Avenir"/>
            <a:sym typeface="Avenir"/>
          </a:endParaRPr>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r>
            <a:rPr lang="en-US" sz="1600" b="1">
              <a:solidFill>
                <a:schemeClr val="lt1"/>
              </a:solidFill>
              <a:latin typeface="Avenir"/>
              <a:ea typeface="Avenir"/>
              <a:cs typeface="Avenir"/>
              <a:sym typeface="Avenir"/>
            </a:rPr>
            <a:t>1 Punto</a:t>
          </a:r>
          <a:endParaRPr sz="1600" b="1">
            <a:solidFill>
              <a:schemeClr val="lt1"/>
            </a:solidFill>
            <a:latin typeface="Avenir"/>
            <a:ea typeface="Avenir"/>
            <a:cs typeface="Avenir"/>
            <a:sym typeface="Avenir"/>
          </a:endParaRPr>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11</xdr:col>
      <xdr:colOff>542925</xdr:colOff>
      <xdr:row>12</xdr:row>
      <xdr:rowOff>9525</xdr:rowOff>
    </xdr:from>
    <xdr:ext cx="1933575" cy="457200"/>
    <xdr:sp macro="" textlink="">
      <xdr:nvSpPr>
        <xdr:cNvPr id="9" name="Shape 9">
          <a:extLst>
            <a:ext uri="{FF2B5EF4-FFF2-40B4-BE49-F238E27FC236}">
              <a16:creationId xmlns:a16="http://schemas.microsoft.com/office/drawing/2014/main" id="{00000000-0008-0000-0800-000009000000}"/>
            </a:ext>
          </a:extLst>
        </xdr:cNvPr>
        <xdr:cNvSpPr txBox="1"/>
      </xdr:nvSpPr>
      <xdr:spPr>
        <a:xfrm>
          <a:off x="4383975" y="3556163"/>
          <a:ext cx="1924050" cy="4476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a:solidFill>
                <a:schemeClr val="lt1"/>
              </a:solidFill>
              <a:latin typeface="Arial"/>
              <a:ea typeface="Arial"/>
              <a:cs typeface="Arial"/>
              <a:sym typeface="Arial"/>
            </a:rPr>
            <a:t>Score: 1 Point.</a:t>
          </a:r>
          <a:endParaRPr sz="1400"/>
        </a:p>
      </xdr:txBody>
    </xdr:sp>
    <xdr:clientData fLocksWithSheet="0"/>
  </xdr:oneCellAnchor>
  <xdr:oneCellAnchor>
    <xdr:from>
      <xdr:col>11</xdr:col>
      <xdr:colOff>533400</xdr:colOff>
      <xdr:row>2</xdr:row>
      <xdr:rowOff>38100</xdr:rowOff>
    </xdr:from>
    <xdr:ext cx="4267200" cy="2181225"/>
    <xdr:sp macro="" textlink="">
      <xdr:nvSpPr>
        <xdr:cNvPr id="7" name="Shape 7">
          <a:extLst>
            <a:ext uri="{FF2B5EF4-FFF2-40B4-BE49-F238E27FC236}">
              <a16:creationId xmlns:a16="http://schemas.microsoft.com/office/drawing/2014/main" id="{00000000-0008-0000-0800-000007000000}"/>
            </a:ext>
          </a:extLst>
        </xdr:cNvPr>
        <xdr:cNvSpPr/>
      </xdr:nvSpPr>
      <xdr:spPr>
        <a:xfrm>
          <a:off x="3221925" y="2694150"/>
          <a:ext cx="4248150" cy="2171700"/>
        </a:xfrm>
        <a:prstGeom prst="roundRect">
          <a:avLst>
            <a:gd name="adj" fmla="val 16667"/>
          </a:avLst>
        </a:prstGeom>
        <a:solidFill>
          <a:schemeClr val="dk2"/>
        </a:solidFill>
        <a:ln w="12700" cap="flat" cmpd="sng">
          <a:solidFill>
            <a:srgbClr val="264159"/>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171450</xdr:colOff>
      <xdr:row>3</xdr:row>
      <xdr:rowOff>104775</xdr:rowOff>
    </xdr:from>
    <xdr:ext cx="3629025" cy="1819275"/>
    <xdr:sp macro="" textlink="">
      <xdr:nvSpPr>
        <xdr:cNvPr id="10" name="Shape 10">
          <a:extLst>
            <a:ext uri="{FF2B5EF4-FFF2-40B4-BE49-F238E27FC236}">
              <a16:creationId xmlns:a16="http://schemas.microsoft.com/office/drawing/2014/main" id="{00000000-0008-0000-0800-00000A000000}"/>
            </a:ext>
          </a:extLst>
        </xdr:cNvPr>
        <xdr:cNvSpPr txBox="1"/>
      </xdr:nvSpPr>
      <xdr:spPr>
        <a:xfrm>
          <a:off x="3536250" y="2875125"/>
          <a:ext cx="3619500" cy="1809750"/>
        </a:xfrm>
        <a:prstGeom prst="rect">
          <a:avLst/>
        </a:prstGeom>
        <a:solidFill>
          <a:schemeClr val="dk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0">
              <a:solidFill>
                <a:schemeClr val="lt1"/>
              </a:solidFill>
              <a:latin typeface="Avenir"/>
              <a:ea typeface="Avenir"/>
              <a:cs typeface="Avenir"/>
              <a:sym typeface="Avenir"/>
            </a:rPr>
            <a:t>En el area gris por favor inserte un resumen con el promedio de las ventas de acuerdo al encabezado y titulo de cada fila.</a:t>
          </a:r>
          <a:endParaRPr sz="1400"/>
        </a:p>
        <a:p>
          <a:pPr marL="0" lvl="0" indent="0" algn="l" rtl="0">
            <a:spcBef>
              <a:spcPts val="0"/>
            </a:spcBef>
            <a:spcAft>
              <a:spcPts val="0"/>
            </a:spcAft>
            <a:buNone/>
          </a:pPr>
          <a:endParaRPr sz="1100" b="0">
            <a:solidFill>
              <a:schemeClr val="lt1"/>
            </a:solidFill>
            <a:latin typeface="Avenir"/>
            <a:ea typeface="Avenir"/>
            <a:cs typeface="Avenir"/>
            <a:sym typeface="Avenir"/>
          </a:endParaRPr>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r>
            <a:rPr lang="en-US" sz="1600" b="1">
              <a:solidFill>
                <a:schemeClr val="lt1"/>
              </a:solidFill>
              <a:latin typeface="Avenir"/>
              <a:ea typeface="Avenir"/>
              <a:cs typeface="Avenir"/>
              <a:sym typeface="Avenir"/>
            </a:rPr>
            <a:t>1 Punto</a:t>
          </a:r>
          <a:endParaRPr sz="1600" b="1">
            <a:solidFill>
              <a:schemeClr val="lt1"/>
            </a:solidFill>
            <a:latin typeface="Avenir"/>
            <a:ea typeface="Avenir"/>
            <a:cs typeface="Avenir"/>
            <a:sym typeface="Avenir"/>
          </a:endParaRPr>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9</xdr:col>
      <xdr:colOff>238125</xdr:colOff>
      <xdr:row>11</xdr:row>
      <xdr:rowOff>123825</xdr:rowOff>
    </xdr:from>
    <xdr:ext cx="1943100" cy="485775"/>
    <xdr:sp macro="" textlink="">
      <xdr:nvSpPr>
        <xdr:cNvPr id="11" name="Shape 11">
          <a:extLst>
            <a:ext uri="{FF2B5EF4-FFF2-40B4-BE49-F238E27FC236}">
              <a16:creationId xmlns:a16="http://schemas.microsoft.com/office/drawing/2014/main" id="{00000000-0008-0000-0900-00000B000000}"/>
            </a:ext>
          </a:extLst>
        </xdr:cNvPr>
        <xdr:cNvSpPr txBox="1"/>
      </xdr:nvSpPr>
      <xdr:spPr>
        <a:xfrm>
          <a:off x="4379213" y="3541875"/>
          <a:ext cx="1933575" cy="4762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a:solidFill>
                <a:schemeClr val="lt1"/>
              </a:solidFill>
              <a:latin typeface="Arial"/>
              <a:ea typeface="Arial"/>
              <a:cs typeface="Arial"/>
              <a:sym typeface="Arial"/>
            </a:rPr>
            <a:t>Score: 1 Point.</a:t>
          </a:r>
          <a:endParaRPr sz="1400"/>
        </a:p>
      </xdr:txBody>
    </xdr:sp>
    <xdr:clientData fLocksWithSheet="0"/>
  </xdr:oneCellAnchor>
  <xdr:oneCellAnchor>
    <xdr:from>
      <xdr:col>9</xdr:col>
      <xdr:colOff>142875</xdr:colOff>
      <xdr:row>1</xdr:row>
      <xdr:rowOff>0</xdr:rowOff>
    </xdr:from>
    <xdr:ext cx="4267200" cy="2790825"/>
    <xdr:sp macro="" textlink="">
      <xdr:nvSpPr>
        <xdr:cNvPr id="12" name="Shape 12">
          <a:extLst>
            <a:ext uri="{FF2B5EF4-FFF2-40B4-BE49-F238E27FC236}">
              <a16:creationId xmlns:a16="http://schemas.microsoft.com/office/drawing/2014/main" id="{00000000-0008-0000-0900-00000C000000}"/>
            </a:ext>
          </a:extLst>
        </xdr:cNvPr>
        <xdr:cNvSpPr/>
      </xdr:nvSpPr>
      <xdr:spPr>
        <a:xfrm>
          <a:off x="3221925" y="2394113"/>
          <a:ext cx="4248150" cy="2771775"/>
        </a:xfrm>
        <a:prstGeom prst="roundRect">
          <a:avLst>
            <a:gd name="adj" fmla="val 16667"/>
          </a:avLst>
        </a:prstGeom>
        <a:solidFill>
          <a:schemeClr val="dk2"/>
        </a:solidFill>
        <a:ln w="12700" cap="flat" cmpd="sng">
          <a:solidFill>
            <a:srgbClr val="264159"/>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523875</xdr:colOff>
      <xdr:row>1</xdr:row>
      <xdr:rowOff>152400</xdr:rowOff>
    </xdr:from>
    <xdr:ext cx="3619500" cy="2486025"/>
    <xdr:sp macro="" textlink="">
      <xdr:nvSpPr>
        <xdr:cNvPr id="13" name="Shape 13">
          <a:extLst>
            <a:ext uri="{FF2B5EF4-FFF2-40B4-BE49-F238E27FC236}">
              <a16:creationId xmlns:a16="http://schemas.microsoft.com/office/drawing/2014/main" id="{00000000-0008-0000-0900-00000D000000}"/>
            </a:ext>
          </a:extLst>
        </xdr:cNvPr>
        <xdr:cNvSpPr txBox="1"/>
      </xdr:nvSpPr>
      <xdr:spPr>
        <a:xfrm>
          <a:off x="3651850" y="2546501"/>
          <a:ext cx="3600600" cy="2466900"/>
        </a:xfrm>
        <a:prstGeom prst="rect">
          <a:avLst/>
        </a:prstGeom>
        <a:solidFill>
          <a:schemeClr val="dk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chemeClr val="lt1"/>
              </a:solidFill>
              <a:latin typeface="Avenir"/>
              <a:ea typeface="Avenir"/>
              <a:cs typeface="Avenir"/>
              <a:sym typeface="Avenir"/>
            </a:rPr>
            <a:t>En la columna E insertar el resultado de los examenes realizados a los estudiantes, teniendo en cuenta el criterio de calificaciones senalado en azul. Esta columna debe estar formulada.</a:t>
          </a:r>
          <a:endParaRPr sz="1400"/>
        </a:p>
        <a:p>
          <a:pPr marL="0" lvl="0" indent="0" algn="l" rtl="0">
            <a:spcBef>
              <a:spcPts val="0"/>
            </a:spcBef>
            <a:spcAft>
              <a:spcPts val="0"/>
            </a:spcAft>
            <a:buNone/>
          </a:pPr>
          <a:endParaRPr sz="1200" b="1">
            <a:solidFill>
              <a:schemeClr val="lt1"/>
            </a:solidFill>
            <a:latin typeface="Avenir"/>
            <a:ea typeface="Avenir"/>
            <a:cs typeface="Avenir"/>
            <a:sym typeface="Avenir"/>
          </a:endParaRPr>
        </a:p>
        <a:p>
          <a:pPr marL="0" lvl="0" indent="0" algn="l" rtl="0">
            <a:spcBef>
              <a:spcPts val="0"/>
            </a:spcBef>
            <a:spcAft>
              <a:spcPts val="0"/>
            </a:spcAft>
            <a:buNone/>
          </a:pPr>
          <a:r>
            <a:rPr lang="en-US" sz="1200" b="1">
              <a:solidFill>
                <a:schemeClr val="lt1"/>
              </a:solidFill>
              <a:latin typeface="Avenir"/>
              <a:ea typeface="Avenir"/>
              <a:cs typeface="Avenir"/>
              <a:sym typeface="Avenir"/>
            </a:rPr>
            <a:t>Nota: Si una o más notas están por debajo de 55% la nota final debe ser "D"</a:t>
          </a:r>
          <a:endParaRPr sz="1400"/>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r>
            <a:rPr lang="en-US" sz="1600" b="1">
              <a:solidFill>
                <a:schemeClr val="lt1"/>
              </a:solidFill>
              <a:latin typeface="Avenir"/>
              <a:ea typeface="Avenir"/>
              <a:cs typeface="Avenir"/>
              <a:sym typeface="Avenir"/>
            </a:rPr>
            <a:t>1 Punto</a:t>
          </a:r>
          <a:endParaRPr sz="1600" b="1">
            <a:solidFill>
              <a:schemeClr val="lt1"/>
            </a:solidFill>
            <a:latin typeface="Avenir"/>
            <a:ea typeface="Avenir"/>
            <a:cs typeface="Avenir"/>
            <a:sym typeface="Avenir"/>
          </a:endParaRPr>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9</xdr:col>
      <xdr:colOff>38100</xdr:colOff>
      <xdr:row>11</xdr:row>
      <xdr:rowOff>76200</xdr:rowOff>
    </xdr:from>
    <xdr:ext cx="1943100" cy="457200"/>
    <xdr:sp macro="" textlink="">
      <xdr:nvSpPr>
        <xdr:cNvPr id="14" name="Shape 14">
          <a:extLst>
            <a:ext uri="{FF2B5EF4-FFF2-40B4-BE49-F238E27FC236}">
              <a16:creationId xmlns:a16="http://schemas.microsoft.com/office/drawing/2014/main" id="{00000000-0008-0000-0A00-00000E000000}"/>
            </a:ext>
          </a:extLst>
        </xdr:cNvPr>
        <xdr:cNvSpPr txBox="1"/>
      </xdr:nvSpPr>
      <xdr:spPr>
        <a:xfrm>
          <a:off x="4379213" y="3556163"/>
          <a:ext cx="1933575" cy="4476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a:solidFill>
                <a:schemeClr val="lt1"/>
              </a:solidFill>
              <a:latin typeface="Arial"/>
              <a:ea typeface="Arial"/>
              <a:cs typeface="Arial"/>
              <a:sym typeface="Arial"/>
            </a:rPr>
            <a:t>Score: 1 Point.</a:t>
          </a:r>
          <a:endParaRPr sz="1400"/>
        </a:p>
      </xdr:txBody>
    </xdr:sp>
    <xdr:clientData fLocksWithSheet="0"/>
  </xdr:oneCellAnchor>
  <xdr:oneCellAnchor>
    <xdr:from>
      <xdr:col>8</xdr:col>
      <xdr:colOff>371475</xdr:colOff>
      <xdr:row>0</xdr:row>
      <xdr:rowOff>171450</xdr:rowOff>
    </xdr:from>
    <xdr:ext cx="4267200" cy="2800350"/>
    <xdr:sp macro="" textlink="">
      <xdr:nvSpPr>
        <xdr:cNvPr id="15" name="Shape 15">
          <a:extLst>
            <a:ext uri="{FF2B5EF4-FFF2-40B4-BE49-F238E27FC236}">
              <a16:creationId xmlns:a16="http://schemas.microsoft.com/office/drawing/2014/main" id="{00000000-0008-0000-0A00-00000F000000}"/>
            </a:ext>
          </a:extLst>
        </xdr:cNvPr>
        <xdr:cNvSpPr/>
      </xdr:nvSpPr>
      <xdr:spPr>
        <a:xfrm>
          <a:off x="3221925" y="2384588"/>
          <a:ext cx="4248150" cy="2790825"/>
        </a:xfrm>
        <a:prstGeom prst="roundRect">
          <a:avLst>
            <a:gd name="adj" fmla="val 16667"/>
          </a:avLst>
        </a:prstGeom>
        <a:solidFill>
          <a:schemeClr val="dk2"/>
        </a:solidFill>
        <a:ln w="12700" cap="flat" cmpd="sng">
          <a:solidFill>
            <a:srgbClr val="264159"/>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57150</xdr:colOff>
      <xdr:row>1</xdr:row>
      <xdr:rowOff>142875</xdr:rowOff>
    </xdr:from>
    <xdr:ext cx="3609975" cy="2476500"/>
    <xdr:sp macro="" textlink="">
      <xdr:nvSpPr>
        <xdr:cNvPr id="16" name="Shape 16">
          <a:extLst>
            <a:ext uri="{FF2B5EF4-FFF2-40B4-BE49-F238E27FC236}">
              <a16:creationId xmlns:a16="http://schemas.microsoft.com/office/drawing/2014/main" id="{00000000-0008-0000-0A00-000010000000}"/>
            </a:ext>
          </a:extLst>
        </xdr:cNvPr>
        <xdr:cNvSpPr txBox="1"/>
      </xdr:nvSpPr>
      <xdr:spPr>
        <a:xfrm>
          <a:off x="3545775" y="2546513"/>
          <a:ext cx="3600450" cy="2466975"/>
        </a:xfrm>
        <a:prstGeom prst="rect">
          <a:avLst/>
        </a:prstGeom>
        <a:solidFill>
          <a:schemeClr val="dk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chemeClr val="lt1"/>
              </a:solidFill>
              <a:latin typeface="Avenir"/>
              <a:ea typeface="Avenir"/>
              <a:cs typeface="Avenir"/>
              <a:sym typeface="Avenir"/>
            </a:rPr>
            <a:t>En la columna E insertar el resultado de los examenes realizados a los estudiantes, teniendo en cuenta el criterio de calificaciones senalado en azul. Esta columna debe estar formulada.</a:t>
          </a:r>
          <a:endParaRPr sz="1400"/>
        </a:p>
        <a:p>
          <a:pPr marL="0" lvl="0" indent="0" algn="l" rtl="0">
            <a:spcBef>
              <a:spcPts val="0"/>
            </a:spcBef>
            <a:spcAft>
              <a:spcPts val="0"/>
            </a:spcAft>
            <a:buNone/>
          </a:pPr>
          <a:endParaRPr sz="1200" b="1">
            <a:solidFill>
              <a:schemeClr val="lt1"/>
            </a:solidFill>
            <a:latin typeface="Avenir"/>
            <a:ea typeface="Avenir"/>
            <a:cs typeface="Avenir"/>
            <a:sym typeface="Avenir"/>
          </a:endParaRPr>
        </a:p>
        <a:p>
          <a:pPr marL="0" lvl="0" indent="0" algn="l" rtl="0">
            <a:spcBef>
              <a:spcPts val="0"/>
            </a:spcBef>
            <a:spcAft>
              <a:spcPts val="0"/>
            </a:spcAft>
            <a:buNone/>
          </a:pPr>
          <a:r>
            <a:rPr lang="en-US" sz="1200" b="1">
              <a:solidFill>
                <a:schemeClr val="lt1"/>
              </a:solidFill>
              <a:latin typeface="Avenir"/>
              <a:ea typeface="Avenir"/>
              <a:cs typeface="Avenir"/>
              <a:sym typeface="Avenir"/>
            </a:rPr>
            <a:t>Nota: Si una o más notas están por debajo de 55% la nota final debe ser "D"</a:t>
          </a:r>
          <a:endParaRPr sz="1400"/>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r>
            <a:rPr lang="en-US" sz="1600" b="1">
              <a:solidFill>
                <a:schemeClr val="lt1"/>
              </a:solidFill>
              <a:latin typeface="Avenir"/>
              <a:ea typeface="Avenir"/>
              <a:cs typeface="Avenir"/>
              <a:sym typeface="Avenir"/>
            </a:rPr>
            <a:t>1 Punto</a:t>
          </a:r>
          <a:endParaRPr sz="1600" b="1">
            <a:solidFill>
              <a:schemeClr val="lt1"/>
            </a:solidFill>
            <a:latin typeface="Avenir"/>
            <a:ea typeface="Avenir"/>
            <a:cs typeface="Avenir"/>
            <a:sym typeface="Avenir"/>
          </a:endParaRPr>
        </a:p>
      </xdr:txBody>
    </xdr: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14</xdr:col>
      <xdr:colOff>38100</xdr:colOff>
      <xdr:row>14</xdr:row>
      <xdr:rowOff>104775</xdr:rowOff>
    </xdr:from>
    <xdr:ext cx="1943100" cy="457200"/>
    <xdr:sp macro="" textlink="">
      <xdr:nvSpPr>
        <xdr:cNvPr id="17" name="Shape 17">
          <a:extLst>
            <a:ext uri="{FF2B5EF4-FFF2-40B4-BE49-F238E27FC236}">
              <a16:creationId xmlns:a16="http://schemas.microsoft.com/office/drawing/2014/main" id="{00000000-0008-0000-0B00-000011000000}"/>
            </a:ext>
          </a:extLst>
        </xdr:cNvPr>
        <xdr:cNvSpPr txBox="1"/>
      </xdr:nvSpPr>
      <xdr:spPr>
        <a:xfrm>
          <a:off x="4379213" y="3556163"/>
          <a:ext cx="1933575" cy="4476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a:solidFill>
                <a:schemeClr val="lt1"/>
              </a:solidFill>
              <a:latin typeface="Arial"/>
              <a:ea typeface="Arial"/>
              <a:cs typeface="Arial"/>
              <a:sym typeface="Arial"/>
            </a:rPr>
            <a:t>Score: 1 Point.</a:t>
          </a:r>
          <a:endParaRPr sz="1400"/>
        </a:p>
      </xdr:txBody>
    </xdr:sp>
    <xdr:clientData fLocksWithSheet="0"/>
  </xdr:oneCellAnchor>
  <xdr:oneCellAnchor>
    <xdr:from>
      <xdr:col>13</xdr:col>
      <xdr:colOff>523875</xdr:colOff>
      <xdr:row>1</xdr:row>
      <xdr:rowOff>38100</xdr:rowOff>
    </xdr:from>
    <xdr:ext cx="4267200" cy="2800350"/>
    <xdr:sp macro="" textlink="">
      <xdr:nvSpPr>
        <xdr:cNvPr id="15" name="Shape 15">
          <a:extLst>
            <a:ext uri="{FF2B5EF4-FFF2-40B4-BE49-F238E27FC236}">
              <a16:creationId xmlns:a16="http://schemas.microsoft.com/office/drawing/2014/main" id="{00000000-0008-0000-0B00-00000F000000}"/>
            </a:ext>
          </a:extLst>
        </xdr:cNvPr>
        <xdr:cNvSpPr/>
      </xdr:nvSpPr>
      <xdr:spPr>
        <a:xfrm>
          <a:off x="3221925" y="2384588"/>
          <a:ext cx="4248150" cy="2790825"/>
        </a:xfrm>
        <a:prstGeom prst="roundRect">
          <a:avLst>
            <a:gd name="adj" fmla="val 16667"/>
          </a:avLst>
        </a:prstGeom>
        <a:solidFill>
          <a:schemeClr val="dk2"/>
        </a:solidFill>
        <a:ln w="12700" cap="flat" cmpd="sng">
          <a:solidFill>
            <a:srgbClr val="264159"/>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19050</xdr:colOff>
      <xdr:row>2</xdr:row>
      <xdr:rowOff>19050</xdr:rowOff>
    </xdr:from>
    <xdr:ext cx="3981450" cy="2457450"/>
    <xdr:sp macro="" textlink="">
      <xdr:nvSpPr>
        <xdr:cNvPr id="18" name="Shape 18">
          <a:extLst>
            <a:ext uri="{FF2B5EF4-FFF2-40B4-BE49-F238E27FC236}">
              <a16:creationId xmlns:a16="http://schemas.microsoft.com/office/drawing/2014/main" id="{00000000-0008-0000-0B00-000012000000}"/>
            </a:ext>
          </a:extLst>
        </xdr:cNvPr>
        <xdr:cNvSpPr txBox="1"/>
      </xdr:nvSpPr>
      <xdr:spPr>
        <a:xfrm>
          <a:off x="3360038" y="2556038"/>
          <a:ext cx="3971925" cy="2447925"/>
        </a:xfrm>
        <a:prstGeom prst="rect">
          <a:avLst/>
        </a:prstGeom>
        <a:solidFill>
          <a:schemeClr val="dk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chemeClr val="lt1"/>
              </a:solidFill>
              <a:latin typeface="Avenir"/>
              <a:ea typeface="Avenir"/>
              <a:cs typeface="Avenir"/>
              <a:sym typeface="Avenir"/>
            </a:rPr>
            <a:t>En la columna H insertar el resultado de los examenes realizados a los estudiantes, teniendo en cuenta la siguiente ponderacion para cada uno de los examenes:</a:t>
          </a:r>
          <a:endParaRPr sz="1400"/>
        </a:p>
        <a:p>
          <a:pPr marL="0" lvl="0" indent="0" algn="l" rtl="0">
            <a:spcBef>
              <a:spcPts val="0"/>
            </a:spcBef>
            <a:spcAft>
              <a:spcPts val="0"/>
            </a:spcAft>
            <a:buNone/>
          </a:pPr>
          <a:endParaRPr sz="1200" b="1">
            <a:solidFill>
              <a:schemeClr val="lt1"/>
            </a:solidFill>
            <a:latin typeface="Avenir"/>
            <a:ea typeface="Avenir"/>
            <a:cs typeface="Avenir"/>
            <a:sym typeface="Avenir"/>
          </a:endParaRPr>
        </a:p>
        <a:p>
          <a:pPr marL="0" lvl="0" indent="0" algn="l" rtl="0">
            <a:spcBef>
              <a:spcPts val="0"/>
            </a:spcBef>
            <a:spcAft>
              <a:spcPts val="0"/>
            </a:spcAft>
            <a:buNone/>
          </a:pPr>
          <a:r>
            <a:rPr lang="en-US" sz="1000" b="1">
              <a:solidFill>
                <a:schemeClr val="lt1"/>
              </a:solidFill>
              <a:latin typeface="Avenir"/>
              <a:ea typeface="Avenir"/>
              <a:cs typeface="Avenir"/>
              <a:sym typeface="Avenir"/>
            </a:rPr>
            <a:t>Exam1: 20%</a:t>
          </a:r>
          <a:endParaRPr sz="1400"/>
        </a:p>
        <a:p>
          <a:pPr marL="0" lvl="0" indent="0" algn="l" rtl="0">
            <a:spcBef>
              <a:spcPts val="0"/>
            </a:spcBef>
            <a:spcAft>
              <a:spcPts val="0"/>
            </a:spcAft>
            <a:buNone/>
          </a:pPr>
          <a:r>
            <a:rPr lang="en-US" sz="1000" b="1">
              <a:solidFill>
                <a:schemeClr val="lt1"/>
              </a:solidFill>
              <a:latin typeface="Avenir"/>
              <a:ea typeface="Avenir"/>
              <a:cs typeface="Avenir"/>
              <a:sym typeface="Avenir"/>
            </a:rPr>
            <a:t>Exam2: 30%</a:t>
          </a:r>
          <a:endParaRPr sz="1400"/>
        </a:p>
        <a:p>
          <a:pPr marL="0" lvl="0" indent="0" algn="l" rtl="0">
            <a:spcBef>
              <a:spcPts val="0"/>
            </a:spcBef>
            <a:spcAft>
              <a:spcPts val="0"/>
            </a:spcAft>
            <a:buNone/>
          </a:pPr>
          <a:r>
            <a:rPr lang="en-US" sz="1000" b="1">
              <a:solidFill>
                <a:schemeClr val="lt1"/>
              </a:solidFill>
              <a:latin typeface="Avenir"/>
              <a:ea typeface="Avenir"/>
              <a:cs typeface="Avenir"/>
              <a:sym typeface="Avenir"/>
            </a:rPr>
            <a:t>Exam3: 50%</a:t>
          </a:r>
          <a:endParaRPr sz="1400"/>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r>
            <a:rPr lang="en-US" sz="1000" b="1">
              <a:solidFill>
                <a:schemeClr val="lt1"/>
              </a:solidFill>
              <a:latin typeface="Avenir"/>
              <a:ea typeface="Avenir"/>
              <a:cs typeface="Avenir"/>
              <a:sym typeface="Avenir"/>
            </a:rPr>
            <a:t>Nota: Utilizar los criterios senalados en azul para asignar la nota</a:t>
          </a:r>
          <a:endParaRPr sz="1400"/>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r>
            <a:rPr lang="en-US" sz="1600" b="1">
              <a:solidFill>
                <a:schemeClr val="lt1"/>
              </a:solidFill>
              <a:latin typeface="Avenir"/>
              <a:ea typeface="Avenir"/>
              <a:cs typeface="Avenir"/>
              <a:sym typeface="Avenir"/>
            </a:rPr>
            <a:t>1 Punto</a:t>
          </a:r>
          <a:endParaRPr sz="1600" b="1">
            <a:solidFill>
              <a:schemeClr val="lt1"/>
            </a:solidFill>
            <a:latin typeface="Avenir"/>
            <a:ea typeface="Avenir"/>
            <a:cs typeface="Avenir"/>
            <a:sym typeface="Avenir"/>
          </a:endParaRPr>
        </a:p>
      </xdr:txBody>
    </xdr:sp>
    <xdr:clientData fLocksWithSheet="0"/>
  </xdr:oneCellAnchor>
</xdr:wsDr>
</file>

<file path=xl/drawings/drawing9.xml><?xml version="1.0" encoding="utf-8"?>
<xdr:wsDr xmlns:xdr="http://schemas.openxmlformats.org/drawingml/2006/spreadsheetDrawing" xmlns:a="http://schemas.openxmlformats.org/drawingml/2006/main">
  <xdr:oneCellAnchor>
    <xdr:from>
      <xdr:col>14</xdr:col>
      <xdr:colOff>571500</xdr:colOff>
      <xdr:row>11</xdr:row>
      <xdr:rowOff>0</xdr:rowOff>
    </xdr:from>
    <xdr:ext cx="1933575" cy="457200"/>
    <xdr:sp macro="" textlink="">
      <xdr:nvSpPr>
        <xdr:cNvPr id="19" name="Shape 19">
          <a:extLst>
            <a:ext uri="{FF2B5EF4-FFF2-40B4-BE49-F238E27FC236}">
              <a16:creationId xmlns:a16="http://schemas.microsoft.com/office/drawing/2014/main" id="{00000000-0008-0000-0C00-000013000000}"/>
            </a:ext>
          </a:extLst>
        </xdr:cNvPr>
        <xdr:cNvSpPr txBox="1"/>
      </xdr:nvSpPr>
      <xdr:spPr>
        <a:xfrm>
          <a:off x="4383975" y="3556163"/>
          <a:ext cx="1924050" cy="4476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a:solidFill>
                <a:schemeClr val="lt1"/>
              </a:solidFill>
              <a:latin typeface="Arial"/>
              <a:ea typeface="Arial"/>
              <a:cs typeface="Arial"/>
              <a:sym typeface="Arial"/>
            </a:rPr>
            <a:t>Score: 1 Point.</a:t>
          </a:r>
          <a:endParaRPr sz="1400"/>
        </a:p>
      </xdr:txBody>
    </xdr:sp>
    <xdr:clientData fLocksWithSheet="0"/>
  </xdr:oneCellAnchor>
  <xdr:oneCellAnchor>
    <xdr:from>
      <xdr:col>14</xdr:col>
      <xdr:colOff>600075</xdr:colOff>
      <xdr:row>1</xdr:row>
      <xdr:rowOff>66675</xdr:rowOff>
    </xdr:from>
    <xdr:ext cx="4486275" cy="2209800"/>
    <xdr:sp macro="" textlink="">
      <xdr:nvSpPr>
        <xdr:cNvPr id="20" name="Shape 20">
          <a:extLst>
            <a:ext uri="{FF2B5EF4-FFF2-40B4-BE49-F238E27FC236}">
              <a16:creationId xmlns:a16="http://schemas.microsoft.com/office/drawing/2014/main" id="{00000000-0008-0000-0C00-000014000000}"/>
            </a:ext>
          </a:extLst>
        </xdr:cNvPr>
        <xdr:cNvSpPr/>
      </xdr:nvSpPr>
      <xdr:spPr>
        <a:xfrm>
          <a:off x="3107625" y="2679863"/>
          <a:ext cx="4476750" cy="2200275"/>
        </a:xfrm>
        <a:prstGeom prst="roundRect">
          <a:avLst>
            <a:gd name="adj" fmla="val 16667"/>
          </a:avLst>
        </a:prstGeom>
        <a:solidFill>
          <a:schemeClr val="dk2"/>
        </a:solidFill>
        <a:ln w="12700" cap="flat" cmpd="sng">
          <a:solidFill>
            <a:srgbClr val="264159"/>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15</xdr:col>
      <xdr:colOff>190500</xdr:colOff>
      <xdr:row>2</xdr:row>
      <xdr:rowOff>19050</xdr:rowOff>
    </xdr:from>
    <xdr:ext cx="4191000" cy="1924050"/>
    <xdr:sp macro="" textlink="">
      <xdr:nvSpPr>
        <xdr:cNvPr id="21" name="Shape 21">
          <a:extLst>
            <a:ext uri="{FF2B5EF4-FFF2-40B4-BE49-F238E27FC236}">
              <a16:creationId xmlns:a16="http://schemas.microsoft.com/office/drawing/2014/main" id="{00000000-0008-0000-0C00-000015000000}"/>
            </a:ext>
          </a:extLst>
        </xdr:cNvPr>
        <xdr:cNvSpPr txBox="1"/>
      </xdr:nvSpPr>
      <xdr:spPr>
        <a:xfrm>
          <a:off x="3255263" y="2822738"/>
          <a:ext cx="4181475" cy="1914525"/>
        </a:xfrm>
        <a:prstGeom prst="rect">
          <a:avLst/>
        </a:prstGeom>
        <a:solidFill>
          <a:schemeClr val="dk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200" b="1">
            <a:solidFill>
              <a:schemeClr val="lt1"/>
            </a:solidFill>
            <a:latin typeface="Avenir"/>
            <a:ea typeface="Avenir"/>
            <a:cs typeface="Avenir"/>
            <a:sym typeface="Avenir"/>
          </a:endParaRPr>
        </a:p>
        <a:p>
          <a:pPr marL="0" lvl="0" indent="0" algn="l" rtl="0">
            <a:spcBef>
              <a:spcPts val="0"/>
            </a:spcBef>
            <a:spcAft>
              <a:spcPts val="0"/>
            </a:spcAft>
            <a:buNone/>
          </a:pPr>
          <a:r>
            <a:rPr lang="en-US" sz="1400" b="1">
              <a:solidFill>
                <a:schemeClr val="lt1"/>
              </a:solidFill>
              <a:latin typeface="Avenir"/>
              <a:ea typeface="Avenir"/>
              <a:cs typeface="Avenir"/>
              <a:sym typeface="Avenir"/>
            </a:rPr>
            <a:t>Utilizando una funcion de excel complete los espacios en gris con la informacion contenida en las celdas marcadas de azul</a:t>
          </a:r>
          <a:endParaRPr sz="1400"/>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r>
            <a:rPr lang="en-US" sz="1600" b="1">
              <a:solidFill>
                <a:schemeClr val="lt1"/>
              </a:solidFill>
              <a:latin typeface="Avenir"/>
              <a:ea typeface="Avenir"/>
              <a:cs typeface="Avenir"/>
              <a:sym typeface="Avenir"/>
            </a:rPr>
            <a:t>1 Punto</a:t>
          </a:r>
          <a:endParaRPr sz="1600" b="1">
            <a:solidFill>
              <a:schemeClr val="lt1"/>
            </a:solidFill>
            <a:latin typeface="Avenir"/>
            <a:ea typeface="Avenir"/>
            <a:cs typeface="Avenir"/>
            <a:sym typeface="Avenir"/>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dr:oneCellAnchor>
    <xdr:from>
      <xdr:col>7</xdr:col>
      <xdr:colOff>600075</xdr:colOff>
      <xdr:row>9</xdr:row>
      <xdr:rowOff>161925</xdr:rowOff>
    </xdr:from>
    <xdr:ext cx="1933575" cy="485775"/>
    <xdr:sp macro="" textlink="">
      <xdr:nvSpPr>
        <xdr:cNvPr id="22" name="Shape 22">
          <a:extLst>
            <a:ext uri="{FF2B5EF4-FFF2-40B4-BE49-F238E27FC236}">
              <a16:creationId xmlns:a16="http://schemas.microsoft.com/office/drawing/2014/main" id="{00000000-0008-0000-0D00-000016000000}"/>
            </a:ext>
          </a:extLst>
        </xdr:cNvPr>
        <xdr:cNvSpPr txBox="1"/>
      </xdr:nvSpPr>
      <xdr:spPr>
        <a:xfrm>
          <a:off x="4383975" y="3541875"/>
          <a:ext cx="1924050" cy="4762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a:solidFill>
                <a:schemeClr val="lt1"/>
              </a:solidFill>
              <a:latin typeface="Arial"/>
              <a:ea typeface="Arial"/>
              <a:cs typeface="Arial"/>
              <a:sym typeface="Arial"/>
            </a:rPr>
            <a:t>Score: 1 Point.</a:t>
          </a:r>
          <a:endParaRPr sz="1400"/>
        </a:p>
      </xdr:txBody>
    </xdr:sp>
    <xdr:clientData fLocksWithSheet="0"/>
  </xdr:oneCellAnchor>
  <xdr:oneCellAnchor>
    <xdr:from>
      <xdr:col>7</xdr:col>
      <xdr:colOff>590550</xdr:colOff>
      <xdr:row>0</xdr:row>
      <xdr:rowOff>152400</xdr:rowOff>
    </xdr:from>
    <xdr:ext cx="4486275" cy="2247900"/>
    <xdr:sp macro="" textlink="">
      <xdr:nvSpPr>
        <xdr:cNvPr id="23" name="Shape 23">
          <a:extLst>
            <a:ext uri="{FF2B5EF4-FFF2-40B4-BE49-F238E27FC236}">
              <a16:creationId xmlns:a16="http://schemas.microsoft.com/office/drawing/2014/main" id="{00000000-0008-0000-0D00-000017000000}"/>
            </a:ext>
          </a:extLst>
        </xdr:cNvPr>
        <xdr:cNvSpPr/>
      </xdr:nvSpPr>
      <xdr:spPr>
        <a:xfrm>
          <a:off x="3107625" y="2660813"/>
          <a:ext cx="4476750" cy="2238375"/>
        </a:xfrm>
        <a:prstGeom prst="roundRect">
          <a:avLst>
            <a:gd name="adj" fmla="val 16667"/>
          </a:avLst>
        </a:prstGeom>
        <a:solidFill>
          <a:schemeClr val="dk2"/>
        </a:solidFill>
        <a:ln w="12700" cap="flat" cmpd="sng">
          <a:solidFill>
            <a:srgbClr val="264159"/>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8</xdr:col>
      <xdr:colOff>76200</xdr:colOff>
      <xdr:row>1</xdr:row>
      <xdr:rowOff>133350</xdr:rowOff>
    </xdr:from>
    <xdr:ext cx="4267200" cy="1962150"/>
    <xdr:sp macro="" textlink="">
      <xdr:nvSpPr>
        <xdr:cNvPr id="24" name="Shape 24">
          <a:extLst>
            <a:ext uri="{FF2B5EF4-FFF2-40B4-BE49-F238E27FC236}">
              <a16:creationId xmlns:a16="http://schemas.microsoft.com/office/drawing/2014/main" id="{00000000-0008-0000-0D00-000018000000}"/>
            </a:ext>
          </a:extLst>
        </xdr:cNvPr>
        <xdr:cNvSpPr txBox="1"/>
      </xdr:nvSpPr>
      <xdr:spPr>
        <a:xfrm>
          <a:off x="3217163" y="2803688"/>
          <a:ext cx="4257675" cy="1952625"/>
        </a:xfrm>
        <a:prstGeom prst="rect">
          <a:avLst/>
        </a:prstGeom>
        <a:solidFill>
          <a:schemeClr val="dk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200" b="1">
            <a:solidFill>
              <a:schemeClr val="lt1"/>
            </a:solidFill>
            <a:latin typeface="Avenir"/>
            <a:ea typeface="Avenir"/>
            <a:cs typeface="Avenir"/>
            <a:sym typeface="Avenir"/>
          </a:endParaRPr>
        </a:p>
        <a:p>
          <a:pPr marL="0" lvl="0" indent="0" algn="l" rtl="0">
            <a:spcBef>
              <a:spcPts val="0"/>
            </a:spcBef>
            <a:spcAft>
              <a:spcPts val="0"/>
            </a:spcAft>
            <a:buNone/>
          </a:pPr>
          <a:r>
            <a:rPr lang="en-US" sz="1400" b="1">
              <a:solidFill>
                <a:schemeClr val="lt1"/>
              </a:solidFill>
              <a:latin typeface="Avenir"/>
              <a:ea typeface="Avenir"/>
              <a:cs typeface="Avenir"/>
              <a:sym typeface="Avenir"/>
            </a:rPr>
            <a:t>Utilizando una funcion de excel complete los espacios en gris con la informacion contenida en las celdas marcadas de azul</a:t>
          </a:r>
          <a:endParaRPr sz="1400"/>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r>
            <a:rPr lang="en-US" sz="1600" b="1">
              <a:solidFill>
                <a:schemeClr val="lt1"/>
              </a:solidFill>
              <a:latin typeface="Avenir"/>
              <a:ea typeface="Avenir"/>
              <a:cs typeface="Avenir"/>
              <a:sym typeface="Avenir"/>
            </a:rPr>
            <a:t>1 Punto</a:t>
          </a:r>
          <a:endParaRPr sz="1600" b="1">
            <a:solidFill>
              <a:schemeClr val="lt1"/>
            </a:solidFill>
            <a:latin typeface="Avenir"/>
            <a:ea typeface="Avenir"/>
            <a:cs typeface="Avenir"/>
            <a:sym typeface="Avenir"/>
          </a:endParaRPr>
        </a:p>
      </xdr:txBody>
    </xdr: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10</xdr:col>
      <xdr:colOff>85725</xdr:colOff>
      <xdr:row>1</xdr:row>
      <xdr:rowOff>19050</xdr:rowOff>
    </xdr:from>
    <xdr:ext cx="876300" cy="400050"/>
    <xdr:sp macro="" textlink="">
      <xdr:nvSpPr>
        <xdr:cNvPr id="25" name="Shape 25">
          <a:extLst>
            <a:ext uri="{FF2B5EF4-FFF2-40B4-BE49-F238E27FC236}">
              <a16:creationId xmlns:a16="http://schemas.microsoft.com/office/drawing/2014/main" id="{00000000-0008-0000-0E00-000019000000}"/>
            </a:ext>
          </a:extLst>
        </xdr:cNvPr>
        <xdr:cNvSpPr txBox="1"/>
      </xdr:nvSpPr>
      <xdr:spPr>
        <a:xfrm>
          <a:off x="4912613" y="3579975"/>
          <a:ext cx="866775" cy="4000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800">
              <a:solidFill>
                <a:schemeClr val="lt1"/>
              </a:solidFill>
              <a:latin typeface="Arial"/>
              <a:ea typeface="Arial"/>
              <a:cs typeface="Arial"/>
              <a:sym typeface="Arial"/>
            </a:rPr>
            <a:t>Test!!</a:t>
          </a:r>
          <a:endParaRPr sz="1400"/>
        </a:p>
      </xdr:txBody>
    </xdr:sp>
    <xdr:clientData fLocksWithSheet="0"/>
  </xdr:oneCellAnchor>
  <xdr:oneCellAnchor>
    <xdr:from>
      <xdr:col>10</xdr:col>
      <xdr:colOff>257175</xdr:colOff>
      <xdr:row>9</xdr:row>
      <xdr:rowOff>47625</xdr:rowOff>
    </xdr:from>
    <xdr:ext cx="1943100" cy="457200"/>
    <xdr:sp macro="" textlink="">
      <xdr:nvSpPr>
        <xdr:cNvPr id="26" name="Shape 26">
          <a:extLst>
            <a:ext uri="{FF2B5EF4-FFF2-40B4-BE49-F238E27FC236}">
              <a16:creationId xmlns:a16="http://schemas.microsoft.com/office/drawing/2014/main" id="{00000000-0008-0000-0E00-00001A000000}"/>
            </a:ext>
          </a:extLst>
        </xdr:cNvPr>
        <xdr:cNvSpPr txBox="1"/>
      </xdr:nvSpPr>
      <xdr:spPr>
        <a:xfrm>
          <a:off x="4379213" y="3556163"/>
          <a:ext cx="1933575" cy="4476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a:solidFill>
                <a:schemeClr val="lt1"/>
              </a:solidFill>
              <a:latin typeface="Arial"/>
              <a:ea typeface="Arial"/>
              <a:cs typeface="Arial"/>
              <a:sym typeface="Arial"/>
            </a:rPr>
            <a:t>Score: 2 Points.</a:t>
          </a:r>
          <a:endParaRPr sz="1400"/>
        </a:p>
      </xdr:txBody>
    </xdr:sp>
    <xdr:clientData fLocksWithSheet="0"/>
  </xdr:oneCellAnchor>
  <xdr:oneCellAnchor>
    <xdr:from>
      <xdr:col>9</xdr:col>
      <xdr:colOff>514350</xdr:colOff>
      <xdr:row>1</xdr:row>
      <xdr:rowOff>0</xdr:rowOff>
    </xdr:from>
    <xdr:ext cx="4486275" cy="2238375"/>
    <xdr:sp macro="" textlink="">
      <xdr:nvSpPr>
        <xdr:cNvPr id="27" name="Shape 27">
          <a:extLst>
            <a:ext uri="{FF2B5EF4-FFF2-40B4-BE49-F238E27FC236}">
              <a16:creationId xmlns:a16="http://schemas.microsoft.com/office/drawing/2014/main" id="{00000000-0008-0000-0E00-00001B000000}"/>
            </a:ext>
          </a:extLst>
        </xdr:cNvPr>
        <xdr:cNvSpPr/>
      </xdr:nvSpPr>
      <xdr:spPr>
        <a:xfrm>
          <a:off x="3107625" y="2670338"/>
          <a:ext cx="4476750" cy="2219325"/>
        </a:xfrm>
        <a:prstGeom prst="roundRect">
          <a:avLst>
            <a:gd name="adj" fmla="val 16667"/>
          </a:avLst>
        </a:prstGeom>
        <a:solidFill>
          <a:schemeClr val="dk2"/>
        </a:solidFill>
        <a:ln w="12700" cap="flat" cmpd="sng">
          <a:solidFill>
            <a:srgbClr val="264159"/>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0</xdr:colOff>
      <xdr:row>1</xdr:row>
      <xdr:rowOff>171450</xdr:rowOff>
    </xdr:from>
    <xdr:ext cx="4267200" cy="1962150"/>
    <xdr:sp macro="" textlink="">
      <xdr:nvSpPr>
        <xdr:cNvPr id="28" name="Shape 28">
          <a:extLst>
            <a:ext uri="{FF2B5EF4-FFF2-40B4-BE49-F238E27FC236}">
              <a16:creationId xmlns:a16="http://schemas.microsoft.com/office/drawing/2014/main" id="{00000000-0008-0000-0E00-00001C000000}"/>
            </a:ext>
          </a:extLst>
        </xdr:cNvPr>
        <xdr:cNvSpPr txBox="1"/>
      </xdr:nvSpPr>
      <xdr:spPr>
        <a:xfrm>
          <a:off x="3217163" y="2803688"/>
          <a:ext cx="4257675" cy="1952625"/>
        </a:xfrm>
        <a:prstGeom prst="rect">
          <a:avLst/>
        </a:prstGeom>
        <a:solidFill>
          <a:schemeClr val="dk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200" b="1">
            <a:solidFill>
              <a:schemeClr val="lt1"/>
            </a:solidFill>
            <a:latin typeface="Avenir"/>
            <a:ea typeface="Avenir"/>
            <a:cs typeface="Avenir"/>
            <a:sym typeface="Avenir"/>
          </a:endParaRPr>
        </a:p>
        <a:p>
          <a:pPr marL="0" lvl="0" indent="0" algn="l" rtl="0">
            <a:spcBef>
              <a:spcPts val="0"/>
            </a:spcBef>
            <a:spcAft>
              <a:spcPts val="0"/>
            </a:spcAft>
            <a:buNone/>
          </a:pPr>
          <a:r>
            <a:rPr lang="en-US" sz="1400" b="1">
              <a:solidFill>
                <a:schemeClr val="lt1"/>
              </a:solidFill>
              <a:latin typeface="Avenir"/>
              <a:ea typeface="Avenir"/>
              <a:cs typeface="Avenir"/>
              <a:sym typeface="Avenir"/>
            </a:rPr>
            <a:t>Calcule y complete la informacion de las celdas marcadas con color gris</a:t>
          </a:r>
          <a:endParaRPr sz="1400"/>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r>
            <a:rPr lang="en-US" sz="1600" b="1">
              <a:solidFill>
                <a:schemeClr val="lt1"/>
              </a:solidFill>
              <a:latin typeface="Avenir"/>
              <a:ea typeface="Avenir"/>
              <a:cs typeface="Avenir"/>
              <a:sym typeface="Avenir"/>
            </a:rPr>
            <a:t>2 Puntos</a:t>
          </a:r>
          <a:endParaRPr sz="1600" b="1">
            <a:solidFill>
              <a:schemeClr val="lt1"/>
            </a:solidFill>
            <a:latin typeface="Avenir"/>
            <a:ea typeface="Avenir"/>
            <a:cs typeface="Avenir"/>
            <a:sym typeface="Avenir"/>
          </a:endParaRPr>
        </a:p>
      </xdr:txBody>
    </xdr: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9</xdr:col>
      <xdr:colOff>733425</xdr:colOff>
      <xdr:row>14</xdr:row>
      <xdr:rowOff>57150</xdr:rowOff>
    </xdr:from>
    <xdr:ext cx="1924050" cy="457200"/>
    <xdr:sp macro="" textlink="">
      <xdr:nvSpPr>
        <xdr:cNvPr id="29" name="Shape 29">
          <a:extLst>
            <a:ext uri="{FF2B5EF4-FFF2-40B4-BE49-F238E27FC236}">
              <a16:creationId xmlns:a16="http://schemas.microsoft.com/office/drawing/2014/main" id="{00000000-0008-0000-0F00-00001D000000}"/>
            </a:ext>
          </a:extLst>
        </xdr:cNvPr>
        <xdr:cNvSpPr txBox="1"/>
      </xdr:nvSpPr>
      <xdr:spPr>
        <a:xfrm>
          <a:off x="4388738" y="3556163"/>
          <a:ext cx="1914525" cy="4476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a:solidFill>
                <a:schemeClr val="lt1"/>
              </a:solidFill>
              <a:latin typeface="Arial"/>
              <a:ea typeface="Arial"/>
              <a:cs typeface="Arial"/>
              <a:sym typeface="Arial"/>
            </a:rPr>
            <a:t>Score: 2 Points.</a:t>
          </a:r>
          <a:endParaRPr sz="1400"/>
        </a:p>
      </xdr:txBody>
    </xdr:sp>
    <xdr:clientData fLocksWithSheet="0"/>
  </xdr:oneCellAnchor>
  <xdr:oneCellAnchor>
    <xdr:from>
      <xdr:col>7</xdr:col>
      <xdr:colOff>2171700</xdr:colOff>
      <xdr:row>12</xdr:row>
      <xdr:rowOff>66675</xdr:rowOff>
    </xdr:from>
    <xdr:ext cx="4448175" cy="2238375"/>
    <xdr:sp macro="" textlink="">
      <xdr:nvSpPr>
        <xdr:cNvPr id="30" name="Shape 30">
          <a:extLst>
            <a:ext uri="{FF2B5EF4-FFF2-40B4-BE49-F238E27FC236}">
              <a16:creationId xmlns:a16="http://schemas.microsoft.com/office/drawing/2014/main" id="{00000000-0008-0000-0F00-00001E000000}"/>
            </a:ext>
          </a:extLst>
        </xdr:cNvPr>
        <xdr:cNvSpPr/>
      </xdr:nvSpPr>
      <xdr:spPr>
        <a:xfrm>
          <a:off x="3131438" y="2670338"/>
          <a:ext cx="4429125" cy="2219325"/>
        </a:xfrm>
        <a:prstGeom prst="roundRect">
          <a:avLst>
            <a:gd name="adj" fmla="val 16667"/>
          </a:avLst>
        </a:prstGeom>
        <a:solidFill>
          <a:schemeClr val="dk2"/>
        </a:solidFill>
        <a:ln w="12700" cap="flat" cmpd="sng">
          <a:solidFill>
            <a:srgbClr val="264159"/>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8</xdr:col>
      <xdr:colOff>171450</xdr:colOff>
      <xdr:row>13</xdr:row>
      <xdr:rowOff>38100</xdr:rowOff>
    </xdr:from>
    <xdr:ext cx="4324350" cy="1962150"/>
    <xdr:sp macro="" textlink="">
      <xdr:nvSpPr>
        <xdr:cNvPr id="31" name="Shape 31">
          <a:extLst>
            <a:ext uri="{FF2B5EF4-FFF2-40B4-BE49-F238E27FC236}">
              <a16:creationId xmlns:a16="http://schemas.microsoft.com/office/drawing/2014/main" id="{00000000-0008-0000-0F00-00001F000000}"/>
            </a:ext>
          </a:extLst>
        </xdr:cNvPr>
        <xdr:cNvSpPr txBox="1"/>
      </xdr:nvSpPr>
      <xdr:spPr>
        <a:xfrm>
          <a:off x="3188588" y="2803688"/>
          <a:ext cx="4314825" cy="1952625"/>
        </a:xfrm>
        <a:prstGeom prst="rect">
          <a:avLst/>
        </a:prstGeom>
        <a:solidFill>
          <a:schemeClr val="dk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200" b="1">
            <a:solidFill>
              <a:schemeClr val="lt1"/>
            </a:solidFill>
            <a:latin typeface="Avenir"/>
            <a:ea typeface="Avenir"/>
            <a:cs typeface="Avenir"/>
            <a:sym typeface="Avenir"/>
          </a:endParaRPr>
        </a:p>
        <a:p>
          <a:pPr marL="0" lvl="0" indent="0" algn="l" rtl="0">
            <a:spcBef>
              <a:spcPts val="0"/>
            </a:spcBef>
            <a:spcAft>
              <a:spcPts val="0"/>
            </a:spcAft>
            <a:buNone/>
          </a:pPr>
          <a:r>
            <a:rPr lang="en-US" sz="1400" b="1">
              <a:solidFill>
                <a:schemeClr val="lt1"/>
              </a:solidFill>
              <a:latin typeface="Avenir"/>
              <a:ea typeface="Avenir"/>
              <a:cs typeface="Avenir"/>
              <a:sym typeface="Avenir"/>
            </a:rPr>
            <a:t>Utilizando las formulas de excel complete todas las celdas debajo de las columnas marcadas con verde. Use como referencia las dos primeras filas de la tabla</a:t>
          </a:r>
          <a:endParaRPr sz="1400"/>
        </a:p>
        <a:p>
          <a:pPr marL="0" lvl="0" indent="0" algn="l" rtl="0">
            <a:spcBef>
              <a:spcPts val="0"/>
            </a:spcBef>
            <a:spcAft>
              <a:spcPts val="0"/>
            </a:spcAft>
            <a:buNone/>
          </a:pPr>
          <a:endParaRPr sz="1400" b="1">
            <a:solidFill>
              <a:schemeClr val="lt1"/>
            </a:solidFill>
            <a:latin typeface="Avenir"/>
            <a:ea typeface="Avenir"/>
            <a:cs typeface="Avenir"/>
            <a:sym typeface="Avenir"/>
          </a:endParaRPr>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r>
            <a:rPr lang="en-US" sz="1600" b="1">
              <a:solidFill>
                <a:schemeClr val="lt1"/>
              </a:solidFill>
              <a:latin typeface="Avenir"/>
              <a:ea typeface="Avenir"/>
              <a:cs typeface="Avenir"/>
              <a:sym typeface="Avenir"/>
            </a:rPr>
            <a:t>2 Puntos</a:t>
          </a:r>
          <a:endParaRPr sz="1600" b="1">
            <a:solidFill>
              <a:schemeClr val="lt1"/>
            </a:solidFill>
            <a:latin typeface="Avenir"/>
            <a:ea typeface="Avenir"/>
            <a:cs typeface="Avenir"/>
            <a:sym typeface="Avenir"/>
          </a:endParaRPr>
        </a:p>
      </xdr:txBody>
    </xdr: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8</xdr:col>
      <xdr:colOff>0</xdr:colOff>
      <xdr:row>12</xdr:row>
      <xdr:rowOff>95250</xdr:rowOff>
    </xdr:from>
    <xdr:ext cx="400050" cy="457200"/>
    <xdr:sp macro="" textlink="">
      <xdr:nvSpPr>
        <xdr:cNvPr id="32" name="Shape 32">
          <a:extLst>
            <a:ext uri="{FF2B5EF4-FFF2-40B4-BE49-F238E27FC236}">
              <a16:creationId xmlns:a16="http://schemas.microsoft.com/office/drawing/2014/main" id="{00000000-0008-0000-1000-000020000000}"/>
            </a:ext>
          </a:extLst>
        </xdr:cNvPr>
        <xdr:cNvSpPr txBox="1"/>
      </xdr:nvSpPr>
      <xdr:spPr>
        <a:xfrm>
          <a:off x="5150738" y="3556163"/>
          <a:ext cx="390525" cy="4476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a:solidFill>
                <a:schemeClr val="lt1"/>
              </a:solidFill>
              <a:latin typeface="Arial"/>
              <a:ea typeface="Arial"/>
              <a:cs typeface="Arial"/>
              <a:sym typeface="Arial"/>
            </a:rPr>
            <a:t>Score: 2 Points.</a:t>
          </a:r>
          <a:endParaRPr sz="1400"/>
        </a:p>
      </xdr:txBody>
    </xdr:sp>
    <xdr:clientData fLocksWithSheet="0"/>
  </xdr:oneCellAnchor>
  <xdr:oneCellAnchor>
    <xdr:from>
      <xdr:col>7</xdr:col>
      <xdr:colOff>28575</xdr:colOff>
      <xdr:row>17</xdr:row>
      <xdr:rowOff>66675</xdr:rowOff>
    </xdr:from>
    <xdr:ext cx="5705475" cy="2238375"/>
    <xdr:sp macro="" textlink="">
      <xdr:nvSpPr>
        <xdr:cNvPr id="33" name="Shape 33">
          <a:extLst>
            <a:ext uri="{FF2B5EF4-FFF2-40B4-BE49-F238E27FC236}">
              <a16:creationId xmlns:a16="http://schemas.microsoft.com/office/drawing/2014/main" id="{00000000-0008-0000-1000-000021000000}"/>
            </a:ext>
          </a:extLst>
        </xdr:cNvPr>
        <xdr:cNvSpPr/>
      </xdr:nvSpPr>
      <xdr:spPr>
        <a:xfrm>
          <a:off x="2502788" y="2670338"/>
          <a:ext cx="5686425" cy="2219325"/>
        </a:xfrm>
        <a:prstGeom prst="roundRect">
          <a:avLst>
            <a:gd name="adj" fmla="val 16667"/>
          </a:avLst>
        </a:prstGeom>
        <a:solidFill>
          <a:schemeClr val="dk2"/>
        </a:solidFill>
        <a:ln w="12700" cap="flat" cmpd="sng">
          <a:solidFill>
            <a:srgbClr val="264159"/>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219075</xdr:colOff>
      <xdr:row>18</xdr:row>
      <xdr:rowOff>38100</xdr:rowOff>
    </xdr:from>
    <xdr:ext cx="5334000" cy="1971675"/>
    <xdr:sp macro="" textlink="">
      <xdr:nvSpPr>
        <xdr:cNvPr id="34" name="Shape 34">
          <a:extLst>
            <a:ext uri="{FF2B5EF4-FFF2-40B4-BE49-F238E27FC236}">
              <a16:creationId xmlns:a16="http://schemas.microsoft.com/office/drawing/2014/main" id="{00000000-0008-0000-1000-000022000000}"/>
            </a:ext>
          </a:extLst>
        </xdr:cNvPr>
        <xdr:cNvSpPr txBox="1"/>
      </xdr:nvSpPr>
      <xdr:spPr>
        <a:xfrm>
          <a:off x="2688525" y="2803676"/>
          <a:ext cx="5315100" cy="1952700"/>
        </a:xfrm>
        <a:prstGeom prst="rect">
          <a:avLst/>
        </a:prstGeom>
        <a:solidFill>
          <a:schemeClr val="dk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200" b="1">
            <a:solidFill>
              <a:schemeClr val="lt1"/>
            </a:solidFill>
            <a:latin typeface="Avenir"/>
            <a:ea typeface="Avenir"/>
            <a:cs typeface="Avenir"/>
            <a:sym typeface="Avenir"/>
          </a:endParaRPr>
        </a:p>
        <a:p>
          <a:pPr marL="0" lvl="0" indent="0" algn="l" rtl="0">
            <a:spcBef>
              <a:spcPts val="0"/>
            </a:spcBef>
            <a:spcAft>
              <a:spcPts val="0"/>
            </a:spcAft>
            <a:buNone/>
          </a:pPr>
          <a:r>
            <a:rPr lang="en-US" sz="1400" b="1">
              <a:solidFill>
                <a:schemeClr val="lt1"/>
              </a:solidFill>
              <a:latin typeface="Avenir"/>
              <a:ea typeface="Avenir"/>
              <a:cs typeface="Avenir"/>
              <a:sym typeface="Avenir"/>
            </a:rPr>
            <a:t>Inserte una tabla dinamica que resuma el promedio de salario por departamento y por status marital </a:t>
          </a:r>
          <a:endParaRPr sz="1400"/>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r>
            <a:rPr lang="en-US" sz="1600" b="1">
              <a:solidFill>
                <a:schemeClr val="lt1"/>
              </a:solidFill>
              <a:latin typeface="Avenir"/>
              <a:ea typeface="Avenir"/>
              <a:cs typeface="Avenir"/>
              <a:sym typeface="Avenir"/>
            </a:rPr>
            <a:t>2 Puntos</a:t>
          </a:r>
          <a:endParaRPr sz="1600" b="1">
            <a:solidFill>
              <a:schemeClr val="lt1"/>
            </a:solidFill>
            <a:latin typeface="Avenir"/>
            <a:ea typeface="Avenir"/>
            <a:cs typeface="Avenir"/>
            <a:sym typeface="Avenir"/>
          </a:endParaRPr>
        </a:p>
      </xdr:txBody>
    </xdr: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1</xdr:col>
      <xdr:colOff>28575</xdr:colOff>
      <xdr:row>0</xdr:row>
      <xdr:rowOff>0</xdr:rowOff>
    </xdr:from>
    <xdr:ext cx="2867025" cy="971550"/>
    <xdr:pic>
      <xdr:nvPicPr>
        <xdr:cNvPr id="2" name="image2.png">
          <a:extLst>
            <a:ext uri="{FF2B5EF4-FFF2-40B4-BE49-F238E27FC236}">
              <a16:creationId xmlns:a16="http://schemas.microsoft.com/office/drawing/2014/main" id="{00000000-0008-0000-1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dr:oneCellAnchor>
    <xdr:from>
      <xdr:col>1</xdr:col>
      <xdr:colOff>123825</xdr:colOff>
      <xdr:row>0</xdr:row>
      <xdr:rowOff>57150</xdr:rowOff>
    </xdr:from>
    <xdr:ext cx="2571750" cy="876300"/>
    <xdr:pic>
      <xdr:nvPicPr>
        <xdr:cNvPr id="2" name="image1.png">
          <a:extLst>
            <a:ext uri="{FF2B5EF4-FFF2-40B4-BE49-F238E27FC236}">
              <a16:creationId xmlns:a16="http://schemas.microsoft.com/office/drawing/2014/main" id="{00000000-0008-0000-1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dr:oneCellAnchor>
    <xdr:from>
      <xdr:col>1</xdr:col>
      <xdr:colOff>123825</xdr:colOff>
      <xdr:row>0</xdr:row>
      <xdr:rowOff>57150</xdr:rowOff>
    </xdr:from>
    <xdr:ext cx="2571750" cy="876300"/>
    <xdr:pic>
      <xdr:nvPicPr>
        <xdr:cNvPr id="2" name="image1.png">
          <a:extLst>
            <a:ext uri="{FF2B5EF4-FFF2-40B4-BE49-F238E27FC236}">
              <a16:creationId xmlns:a16="http://schemas.microsoft.com/office/drawing/2014/main" id="{00000000-0008-0000-1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dr:oneCellAnchor>
    <xdr:from>
      <xdr:col>1</xdr:col>
      <xdr:colOff>123825</xdr:colOff>
      <xdr:row>0</xdr:row>
      <xdr:rowOff>57150</xdr:rowOff>
    </xdr:from>
    <xdr:ext cx="2571750" cy="876300"/>
    <xdr:pic>
      <xdr:nvPicPr>
        <xdr:cNvPr id="2" name="image1.png">
          <a:extLst>
            <a:ext uri="{FF2B5EF4-FFF2-40B4-BE49-F238E27FC236}">
              <a16:creationId xmlns:a16="http://schemas.microsoft.com/office/drawing/2014/main" id="{00000000-0008-0000-1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dr:oneCellAnchor>
    <xdr:from>
      <xdr:col>11</xdr:col>
      <xdr:colOff>219075</xdr:colOff>
      <xdr:row>30</xdr:row>
      <xdr:rowOff>9525</xdr:rowOff>
    </xdr:from>
    <xdr:ext cx="1952625" cy="457200"/>
    <xdr:sp macro="" textlink="">
      <xdr:nvSpPr>
        <xdr:cNvPr id="35" name="Shape 35">
          <a:extLst>
            <a:ext uri="{FF2B5EF4-FFF2-40B4-BE49-F238E27FC236}">
              <a16:creationId xmlns:a16="http://schemas.microsoft.com/office/drawing/2014/main" id="{00000000-0008-0000-1500-000023000000}"/>
            </a:ext>
          </a:extLst>
        </xdr:cNvPr>
        <xdr:cNvSpPr txBox="1"/>
      </xdr:nvSpPr>
      <xdr:spPr>
        <a:xfrm>
          <a:off x="4374450" y="3556163"/>
          <a:ext cx="1943100" cy="4476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a:solidFill>
                <a:schemeClr val="lt1"/>
              </a:solidFill>
              <a:latin typeface="Arial"/>
              <a:ea typeface="Arial"/>
              <a:cs typeface="Arial"/>
              <a:sym typeface="Arial"/>
            </a:rPr>
            <a:t>Score: 2 Points.</a:t>
          </a:r>
          <a:endParaRPr sz="1400"/>
        </a:p>
      </xdr:txBody>
    </xdr:sp>
    <xdr:clientData fLocksWithSheet="0"/>
  </xdr:oneCellAnchor>
  <xdr:oneCellAnchor>
    <xdr:from>
      <xdr:col>11</xdr:col>
      <xdr:colOff>828675</xdr:colOff>
      <xdr:row>8</xdr:row>
      <xdr:rowOff>66675</xdr:rowOff>
    </xdr:from>
    <xdr:ext cx="4514850" cy="5048250"/>
    <xdr:sp macro="" textlink="">
      <xdr:nvSpPr>
        <xdr:cNvPr id="36" name="Shape 36">
          <a:extLst>
            <a:ext uri="{FF2B5EF4-FFF2-40B4-BE49-F238E27FC236}">
              <a16:creationId xmlns:a16="http://schemas.microsoft.com/office/drawing/2014/main" id="{00000000-0008-0000-1500-000024000000}"/>
            </a:ext>
          </a:extLst>
        </xdr:cNvPr>
        <xdr:cNvSpPr/>
      </xdr:nvSpPr>
      <xdr:spPr>
        <a:xfrm>
          <a:off x="3098100" y="1260638"/>
          <a:ext cx="4495800" cy="5038725"/>
        </a:xfrm>
        <a:prstGeom prst="roundRect">
          <a:avLst>
            <a:gd name="adj" fmla="val 16667"/>
          </a:avLst>
        </a:prstGeom>
        <a:solidFill>
          <a:schemeClr val="dk2"/>
        </a:solidFill>
        <a:ln w="12700" cap="flat" cmpd="sng">
          <a:solidFill>
            <a:srgbClr val="264159"/>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11</xdr:col>
      <xdr:colOff>1028700</xdr:colOff>
      <xdr:row>9</xdr:row>
      <xdr:rowOff>133350</xdr:rowOff>
    </xdr:from>
    <xdr:ext cx="4124325" cy="4857750"/>
    <xdr:sp macro="" textlink="">
      <xdr:nvSpPr>
        <xdr:cNvPr id="37" name="Shape 37">
          <a:extLst>
            <a:ext uri="{FF2B5EF4-FFF2-40B4-BE49-F238E27FC236}">
              <a16:creationId xmlns:a16="http://schemas.microsoft.com/office/drawing/2014/main" id="{00000000-0008-0000-1500-000025000000}"/>
            </a:ext>
          </a:extLst>
        </xdr:cNvPr>
        <xdr:cNvSpPr txBox="1"/>
      </xdr:nvSpPr>
      <xdr:spPr>
        <a:xfrm>
          <a:off x="3288600" y="1355888"/>
          <a:ext cx="4114800" cy="4848225"/>
        </a:xfrm>
        <a:prstGeom prst="rect">
          <a:avLst/>
        </a:prstGeom>
        <a:solidFill>
          <a:schemeClr val="dk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200" b="1">
            <a:solidFill>
              <a:schemeClr val="lt1"/>
            </a:solidFill>
            <a:latin typeface="Avenir"/>
            <a:ea typeface="Avenir"/>
            <a:cs typeface="Avenir"/>
            <a:sym typeface="Avenir"/>
          </a:endParaRPr>
        </a:p>
        <a:p>
          <a:pPr marL="0" lvl="0" indent="0" algn="l" rtl="0">
            <a:spcBef>
              <a:spcPts val="0"/>
            </a:spcBef>
            <a:spcAft>
              <a:spcPts val="0"/>
            </a:spcAft>
            <a:buNone/>
          </a:pPr>
          <a:r>
            <a:rPr lang="en-US" sz="1400" b="1">
              <a:solidFill>
                <a:schemeClr val="lt1"/>
              </a:solidFill>
              <a:latin typeface="Avenir"/>
              <a:ea typeface="Avenir"/>
              <a:cs typeface="Avenir"/>
              <a:sym typeface="Avenir"/>
            </a:rPr>
            <a:t>En la celda M3 cree una funciona que devuelva los valores de la matriz senalada en azul. Este dato debe depender de los valores presentes en las celdas M1 y M2 </a:t>
          </a:r>
          <a:endParaRPr sz="1400"/>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r>
            <a:rPr lang="en-US" sz="1600" b="1">
              <a:solidFill>
                <a:schemeClr val="lt1"/>
              </a:solidFill>
              <a:latin typeface="Avenir"/>
              <a:ea typeface="Avenir"/>
              <a:cs typeface="Avenir"/>
              <a:sym typeface="Avenir"/>
            </a:rPr>
            <a:t>2 Puntos</a:t>
          </a:r>
          <a:endParaRPr sz="1600" b="1">
            <a:solidFill>
              <a:schemeClr val="lt1"/>
            </a:solidFill>
            <a:latin typeface="Avenir"/>
            <a:ea typeface="Avenir"/>
            <a:cs typeface="Avenir"/>
            <a:sym typeface="Avenir"/>
          </a:endParaRPr>
        </a:p>
      </xdr:txBody>
    </xdr:sp>
    <xdr:clientData fLocksWithSheet="0"/>
  </xdr:oneCellAnchor>
</xdr:wsDr>
</file>

<file path=xl/drawings/drawing19.xml><?xml version="1.0" encoding="utf-8"?>
<xdr:wsDr xmlns:xdr="http://schemas.openxmlformats.org/drawingml/2006/spreadsheetDrawing" xmlns:a="http://schemas.openxmlformats.org/drawingml/2006/main">
  <xdr:oneCellAnchor>
    <xdr:from>
      <xdr:col>14</xdr:col>
      <xdr:colOff>571500</xdr:colOff>
      <xdr:row>11</xdr:row>
      <xdr:rowOff>0</xdr:rowOff>
    </xdr:from>
    <xdr:ext cx="1933575" cy="457200"/>
    <xdr:sp macro="" textlink="">
      <xdr:nvSpPr>
        <xdr:cNvPr id="19" name="Shape 19">
          <a:extLst>
            <a:ext uri="{FF2B5EF4-FFF2-40B4-BE49-F238E27FC236}">
              <a16:creationId xmlns:a16="http://schemas.microsoft.com/office/drawing/2014/main" id="{00000000-0008-0000-1600-000013000000}"/>
            </a:ext>
          </a:extLst>
        </xdr:cNvPr>
        <xdr:cNvSpPr txBox="1"/>
      </xdr:nvSpPr>
      <xdr:spPr>
        <a:xfrm>
          <a:off x="4383975" y="3556163"/>
          <a:ext cx="1924050" cy="4476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a:solidFill>
                <a:schemeClr val="lt1"/>
              </a:solidFill>
              <a:latin typeface="Arial"/>
              <a:ea typeface="Arial"/>
              <a:cs typeface="Arial"/>
              <a:sym typeface="Arial"/>
            </a:rPr>
            <a:t>Score: 1 Point.</a:t>
          </a:r>
          <a:endParaRPr sz="1400"/>
        </a:p>
      </xdr:txBody>
    </xdr:sp>
    <xdr:clientData fLocksWithSheet="0"/>
  </xdr:oneCellAnchor>
  <xdr:oneCellAnchor>
    <xdr:from>
      <xdr:col>14</xdr:col>
      <xdr:colOff>600075</xdr:colOff>
      <xdr:row>1</xdr:row>
      <xdr:rowOff>66675</xdr:rowOff>
    </xdr:from>
    <xdr:ext cx="4486275" cy="2209800"/>
    <xdr:sp macro="" textlink="">
      <xdr:nvSpPr>
        <xdr:cNvPr id="20" name="Shape 20">
          <a:extLst>
            <a:ext uri="{FF2B5EF4-FFF2-40B4-BE49-F238E27FC236}">
              <a16:creationId xmlns:a16="http://schemas.microsoft.com/office/drawing/2014/main" id="{00000000-0008-0000-1600-000014000000}"/>
            </a:ext>
          </a:extLst>
        </xdr:cNvPr>
        <xdr:cNvSpPr/>
      </xdr:nvSpPr>
      <xdr:spPr>
        <a:xfrm>
          <a:off x="3107625" y="2679863"/>
          <a:ext cx="4476750" cy="2200275"/>
        </a:xfrm>
        <a:prstGeom prst="roundRect">
          <a:avLst>
            <a:gd name="adj" fmla="val 16667"/>
          </a:avLst>
        </a:prstGeom>
        <a:solidFill>
          <a:schemeClr val="dk2"/>
        </a:solidFill>
        <a:ln w="12700" cap="flat" cmpd="sng">
          <a:solidFill>
            <a:srgbClr val="264159"/>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15</xdr:col>
      <xdr:colOff>190500</xdr:colOff>
      <xdr:row>2</xdr:row>
      <xdr:rowOff>19050</xdr:rowOff>
    </xdr:from>
    <xdr:ext cx="4191000" cy="1924050"/>
    <xdr:sp macro="" textlink="">
      <xdr:nvSpPr>
        <xdr:cNvPr id="21" name="Shape 21">
          <a:extLst>
            <a:ext uri="{FF2B5EF4-FFF2-40B4-BE49-F238E27FC236}">
              <a16:creationId xmlns:a16="http://schemas.microsoft.com/office/drawing/2014/main" id="{00000000-0008-0000-1600-000015000000}"/>
            </a:ext>
          </a:extLst>
        </xdr:cNvPr>
        <xdr:cNvSpPr txBox="1"/>
      </xdr:nvSpPr>
      <xdr:spPr>
        <a:xfrm>
          <a:off x="3255263" y="2822738"/>
          <a:ext cx="4181475" cy="1914525"/>
        </a:xfrm>
        <a:prstGeom prst="rect">
          <a:avLst/>
        </a:prstGeom>
        <a:solidFill>
          <a:schemeClr val="dk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200" b="1">
            <a:solidFill>
              <a:schemeClr val="lt1"/>
            </a:solidFill>
            <a:latin typeface="Avenir"/>
            <a:ea typeface="Avenir"/>
            <a:cs typeface="Avenir"/>
            <a:sym typeface="Avenir"/>
          </a:endParaRPr>
        </a:p>
        <a:p>
          <a:pPr marL="0" lvl="0" indent="0" algn="l" rtl="0">
            <a:spcBef>
              <a:spcPts val="0"/>
            </a:spcBef>
            <a:spcAft>
              <a:spcPts val="0"/>
            </a:spcAft>
            <a:buNone/>
          </a:pPr>
          <a:r>
            <a:rPr lang="en-US" sz="1400" b="1">
              <a:solidFill>
                <a:schemeClr val="lt1"/>
              </a:solidFill>
              <a:latin typeface="Avenir"/>
              <a:ea typeface="Avenir"/>
              <a:cs typeface="Avenir"/>
              <a:sym typeface="Avenir"/>
            </a:rPr>
            <a:t>Utilizando una funcion de excel complete los espacios en gris con la informacion contenida en las celdas marcadas de azul</a:t>
          </a:r>
          <a:endParaRPr sz="1400"/>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endParaRPr sz="1000" b="1">
            <a:solidFill>
              <a:schemeClr val="lt1"/>
            </a:solidFill>
            <a:latin typeface="Avenir"/>
            <a:ea typeface="Avenir"/>
            <a:cs typeface="Avenir"/>
            <a:sym typeface="Avenir"/>
          </a:endParaRPr>
        </a:p>
        <a:p>
          <a:pPr marL="0" lvl="0" indent="0" algn="l" rtl="0">
            <a:spcBef>
              <a:spcPts val="0"/>
            </a:spcBef>
            <a:spcAft>
              <a:spcPts val="0"/>
            </a:spcAft>
            <a:buNone/>
          </a:pPr>
          <a:r>
            <a:rPr lang="en-US" sz="1600" b="1">
              <a:solidFill>
                <a:schemeClr val="lt1"/>
              </a:solidFill>
              <a:latin typeface="Avenir"/>
              <a:ea typeface="Avenir"/>
              <a:cs typeface="Avenir"/>
              <a:sym typeface="Avenir"/>
            </a:rPr>
            <a:t>1 Punto</a:t>
          </a:r>
          <a:endParaRPr sz="1600" b="1">
            <a:solidFill>
              <a:schemeClr val="lt1"/>
            </a:solidFill>
            <a:latin typeface="Avenir"/>
            <a:ea typeface="Avenir"/>
            <a:cs typeface="Avenir"/>
            <a:sym typeface="Avenir"/>
          </a:endParaRPr>
        </a:p>
      </xdr:txBody>
    </xdr:sp>
    <xdr:clientData fLocksWithSheet="0"/>
  </xdr:oneCellAnchor>
</xdr:wsDr>
</file>

<file path=xl/drawings/drawing20.xml><?xml version="1.0" encoding="utf-8"?>
<xdr:wsDr xmlns:xdr="http://schemas.openxmlformats.org/drawingml/2006/spreadsheetDrawing" xmlns:a="http://schemas.openxmlformats.org/drawingml/2006/main">
  <xdr:oneCellAnchor>
    <xdr:from>
      <xdr:col>1</xdr:col>
      <xdr:colOff>28575</xdr:colOff>
      <xdr:row>0</xdr:row>
      <xdr:rowOff>0</xdr:rowOff>
    </xdr:from>
    <xdr:ext cx="2867025" cy="971550"/>
    <xdr:pic>
      <xdr:nvPicPr>
        <xdr:cNvPr id="2" name="image2.png">
          <a:extLst>
            <a:ext uri="{FF2B5EF4-FFF2-40B4-BE49-F238E27FC236}">
              <a16:creationId xmlns:a16="http://schemas.microsoft.com/office/drawing/2014/main" id="{00000000-0008-0000-1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dr:oneCellAnchor>
    <xdr:from>
      <xdr:col>1</xdr:col>
      <xdr:colOff>28575</xdr:colOff>
      <xdr:row>0</xdr:row>
      <xdr:rowOff>0</xdr:rowOff>
    </xdr:from>
    <xdr:ext cx="2867025" cy="971550"/>
    <xdr:pic>
      <xdr:nvPicPr>
        <xdr:cNvPr id="2" name="image2.png">
          <a:extLst>
            <a:ext uri="{FF2B5EF4-FFF2-40B4-BE49-F238E27FC236}">
              <a16:creationId xmlns:a16="http://schemas.microsoft.com/office/drawing/2014/main" id="{00000000-0008-0000-1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arving Bustinza" refreshedDate="45456.655634722221" refreshedVersion="8" recordCount="99" xr:uid="{00000000-000A-0000-FFFF-FFFF01000000}">
  <cacheSource type="worksheet">
    <worksheetSource ref="A1:F100" sheet="S11"/>
  </cacheSource>
  <cacheFields count="6">
    <cacheField name="ID" numFmtId="0">
      <sharedItems containsSemiMixedTypes="0" containsString="0" containsNumber="1" containsInteger="1" minValue="1" maxValue="99"/>
    </cacheField>
    <cacheField name="Dob" numFmtId="14">
      <sharedItems containsSemiMixedTypes="0" containsNonDate="0" containsDate="1" containsString="0" minDate="1939-08-01T00:00:00" maxDate="1982-01-24T00:00:00"/>
    </cacheField>
    <cacheField name="Salary" numFmtId="4">
      <sharedItems containsSemiMixedTypes="0" containsString="0" containsNumber="1" containsInteger="1" minValue="9500" maxValue="57250"/>
    </cacheField>
    <cacheField name="Sex" numFmtId="0">
      <sharedItems containsSemiMixedTypes="0" containsString="0" containsNumber="1" containsInteger="1" minValue="1" maxValue="2"/>
    </cacheField>
    <cacheField name="Marital Status" numFmtId="0">
      <sharedItems count="3">
        <s v="Mar"/>
        <s v="Sin"/>
        <s v="Div"/>
      </sharedItems>
    </cacheField>
    <cacheField name="Department" numFmtId="0">
      <sharedItems count="7">
        <s v="Clerical"/>
        <s v="Warehousing"/>
        <s v="Operations"/>
        <s v="Sales"/>
        <s v="Accounts"/>
        <s v="Finance"/>
        <s v="Personnel"/>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arving Bustinza" refreshedDate="45456.655635532406" refreshedVersion="8" recordCount="294" xr:uid="{00000000-000A-0000-FFFF-FFFF00000000}">
  <cacheSource type="worksheet">
    <worksheetSource ref="A1:B295" sheet="S1"/>
  </cacheSource>
  <cacheFields count="2">
    <cacheField name="FRUIT" numFmtId="0">
      <sharedItems count="5">
        <s v="Banana"/>
        <s v="Apple"/>
        <s v="Pear"/>
        <s v="Kiwi"/>
        <s v="Strawberry"/>
      </sharedItems>
    </cacheField>
    <cacheField name="MONTH" numFmtId="0">
      <sharedItems count="12">
        <s v="January"/>
        <s v="February"/>
        <s v="March"/>
        <s v="April"/>
        <s v="May"/>
        <s v="June"/>
        <s v="July"/>
        <s v="August"/>
        <s v="September"/>
        <s v="October"/>
        <s v="November"/>
        <s v="Decembe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n v="1"/>
    <d v="1966-08-02T00:00:00"/>
    <n v="24500"/>
    <n v="1"/>
    <x v="0"/>
    <x v="0"/>
  </r>
  <r>
    <n v="2"/>
    <d v="1980-07-23T00:00:00"/>
    <n v="11250"/>
    <n v="1"/>
    <x v="1"/>
    <x v="1"/>
  </r>
  <r>
    <n v="3"/>
    <d v="1948-11-15T00:00:00"/>
    <n v="41500"/>
    <n v="1"/>
    <x v="0"/>
    <x v="2"/>
  </r>
  <r>
    <n v="4"/>
    <d v="1939-08-01T00:00:00"/>
    <n v="57250"/>
    <n v="1"/>
    <x v="2"/>
    <x v="3"/>
  </r>
  <r>
    <n v="5"/>
    <d v="1970-07-21T00:00:00"/>
    <n v="28750"/>
    <n v="1"/>
    <x v="0"/>
    <x v="3"/>
  </r>
  <r>
    <n v="6"/>
    <d v="1955-05-24T00:00:00"/>
    <n v="38000"/>
    <n v="2"/>
    <x v="1"/>
    <x v="3"/>
  </r>
  <r>
    <n v="7"/>
    <d v="1962-04-26T00:00:00"/>
    <n v="28300"/>
    <n v="2"/>
    <x v="1"/>
    <x v="3"/>
  </r>
  <r>
    <n v="8"/>
    <d v="1971-04-21T00:00:00"/>
    <n v="14000"/>
    <n v="1"/>
    <x v="1"/>
    <x v="1"/>
  </r>
  <r>
    <n v="9"/>
    <d v="1958-06-05T00:00:00"/>
    <n v="16322"/>
    <n v="2"/>
    <x v="0"/>
    <x v="4"/>
  </r>
  <r>
    <n v="10"/>
    <d v="1981-10-23T00:00:00"/>
    <n v="10750"/>
    <n v="1"/>
    <x v="1"/>
    <x v="1"/>
  </r>
  <r>
    <n v="11"/>
    <d v="1975-09-15T00:00:00"/>
    <n v="14000"/>
    <n v="1"/>
    <x v="1"/>
    <x v="3"/>
  </r>
  <r>
    <n v="12"/>
    <d v="1980-12-16T00:00:00"/>
    <n v="9500"/>
    <n v="2"/>
    <x v="1"/>
    <x v="2"/>
  </r>
  <r>
    <n v="13"/>
    <d v="1962-05-04T00:00:00"/>
    <n v="15999"/>
    <n v="1"/>
    <x v="0"/>
    <x v="1"/>
  </r>
  <r>
    <n v="14"/>
    <d v="1949-12-25T00:00:00"/>
    <n v="15500"/>
    <n v="2"/>
    <x v="1"/>
    <x v="1"/>
  </r>
  <r>
    <n v="15"/>
    <d v="1969-09-03T00:00:00"/>
    <n v="16500"/>
    <n v="1"/>
    <x v="2"/>
    <x v="3"/>
  </r>
  <r>
    <n v="16"/>
    <d v="1972-10-21T00:00:00"/>
    <n v="13250"/>
    <n v="2"/>
    <x v="0"/>
    <x v="0"/>
  </r>
  <r>
    <n v="17"/>
    <d v="1978-04-23T00:00:00"/>
    <n v="13750"/>
    <n v="1"/>
    <x v="1"/>
    <x v="3"/>
  </r>
  <r>
    <n v="18"/>
    <d v="1959-09-16T00:00:00"/>
    <n v="25675"/>
    <n v="1"/>
    <x v="0"/>
    <x v="2"/>
  </r>
  <r>
    <n v="19"/>
    <d v="1966-08-02T00:00:00"/>
    <n v="27000"/>
    <n v="1"/>
    <x v="0"/>
    <x v="5"/>
  </r>
  <r>
    <n v="20"/>
    <d v="1969-10-23T00:00:00"/>
    <n v="17000"/>
    <n v="2"/>
    <x v="1"/>
    <x v="0"/>
  </r>
  <r>
    <n v="21"/>
    <d v="1960-11-05T00:00:00"/>
    <n v="14250"/>
    <n v="2"/>
    <x v="1"/>
    <x v="0"/>
  </r>
  <r>
    <n v="22"/>
    <d v="1959-11-04T00:00:00"/>
    <n v="30950"/>
    <n v="2"/>
    <x v="1"/>
    <x v="3"/>
  </r>
  <r>
    <n v="23"/>
    <d v="1976-08-19T00:00:00"/>
    <n v="12250"/>
    <n v="2"/>
    <x v="1"/>
    <x v="3"/>
  </r>
  <r>
    <n v="24"/>
    <d v="1979-09-09T00:00:00"/>
    <n v="11750"/>
    <n v="2"/>
    <x v="1"/>
    <x v="3"/>
  </r>
  <r>
    <n v="25"/>
    <d v="1965-05-12T00:00:00"/>
    <n v="24000"/>
    <n v="1"/>
    <x v="0"/>
    <x v="2"/>
  </r>
  <r>
    <n v="26"/>
    <d v="1963-10-22T00:00:00"/>
    <n v="31000"/>
    <n v="1"/>
    <x v="0"/>
    <x v="2"/>
  </r>
  <r>
    <n v="27"/>
    <d v="1961-05-15T00:00:00"/>
    <n v="32000"/>
    <n v="1"/>
    <x v="1"/>
    <x v="3"/>
  </r>
  <r>
    <n v="28"/>
    <d v="1962-03-20T00:00:00"/>
    <n v="33000"/>
    <n v="1"/>
    <x v="1"/>
    <x v="2"/>
  </r>
  <r>
    <n v="29"/>
    <d v="1962-09-29T00:00:00"/>
    <n v="20950"/>
    <n v="1"/>
    <x v="1"/>
    <x v="2"/>
  </r>
  <r>
    <n v="30"/>
    <d v="1961-06-25T00:00:00"/>
    <n v="17200"/>
    <n v="1"/>
    <x v="1"/>
    <x v="3"/>
  </r>
  <r>
    <n v="31"/>
    <d v="1978-10-19T00:00:00"/>
    <n v="13250"/>
    <n v="2"/>
    <x v="1"/>
    <x v="1"/>
  </r>
  <r>
    <n v="32"/>
    <d v="1967-11-15T00:00:00"/>
    <n v="24580"/>
    <n v="1"/>
    <x v="1"/>
    <x v="3"/>
  </r>
  <r>
    <n v="33"/>
    <d v="1978-05-12T00:00:00"/>
    <n v="14750"/>
    <n v="1"/>
    <x v="1"/>
    <x v="3"/>
  </r>
  <r>
    <n v="34"/>
    <d v="1965-04-28T00:00:00"/>
    <n v="30500"/>
    <n v="2"/>
    <x v="1"/>
    <x v="3"/>
  </r>
  <r>
    <n v="35"/>
    <d v="1975-05-12T00:00:00"/>
    <n v="10950"/>
    <n v="2"/>
    <x v="1"/>
    <x v="0"/>
  </r>
  <r>
    <n v="36"/>
    <d v="1974-07-23T00:00:00"/>
    <n v="14500"/>
    <n v="1"/>
    <x v="1"/>
    <x v="1"/>
  </r>
  <r>
    <n v="37"/>
    <d v="1955-10-23T00:00:00"/>
    <n v="28500"/>
    <n v="1"/>
    <x v="0"/>
    <x v="1"/>
  </r>
  <r>
    <n v="38"/>
    <d v="1966-06-15T00:00:00"/>
    <n v="20500"/>
    <n v="1"/>
    <x v="0"/>
    <x v="0"/>
  </r>
  <r>
    <n v="39"/>
    <d v="1970-05-15T00:00:00"/>
    <n v="22000"/>
    <n v="1"/>
    <x v="0"/>
    <x v="2"/>
  </r>
  <r>
    <n v="40"/>
    <d v="1955-11-13T00:00:00"/>
    <n v="16550"/>
    <n v="2"/>
    <x v="1"/>
    <x v="2"/>
  </r>
  <r>
    <n v="41"/>
    <d v="1968-06-01T00:00:00"/>
    <n v="20500"/>
    <n v="1"/>
    <x v="1"/>
    <x v="1"/>
  </r>
  <r>
    <n v="42"/>
    <d v="1982-01-23T00:00:00"/>
    <n v="10600"/>
    <n v="1"/>
    <x v="1"/>
    <x v="2"/>
  </r>
  <r>
    <n v="43"/>
    <d v="1969-12-13T00:00:00"/>
    <n v="31250"/>
    <n v="2"/>
    <x v="0"/>
    <x v="3"/>
  </r>
  <r>
    <n v="44"/>
    <d v="1955-09-13T00:00:00"/>
    <n v="26250"/>
    <n v="1"/>
    <x v="0"/>
    <x v="2"/>
  </r>
  <r>
    <n v="45"/>
    <d v="1974-12-21T00:00:00"/>
    <n v="10500"/>
    <n v="1"/>
    <x v="1"/>
    <x v="3"/>
  </r>
  <r>
    <n v="46"/>
    <d v="1959-09-21T00:00:00"/>
    <n v="17600"/>
    <n v="2"/>
    <x v="0"/>
    <x v="3"/>
  </r>
  <r>
    <n v="47"/>
    <d v="1963-05-22T00:00:00"/>
    <n v="20750"/>
    <n v="2"/>
    <x v="0"/>
    <x v="0"/>
  </r>
  <r>
    <n v="48"/>
    <d v="1960-05-12T00:00:00"/>
    <n v="24680"/>
    <n v="1"/>
    <x v="0"/>
    <x v="2"/>
  </r>
  <r>
    <n v="49"/>
    <d v="1970-10-21T00:00:00"/>
    <n v="16250"/>
    <n v="2"/>
    <x v="1"/>
    <x v="0"/>
  </r>
  <r>
    <n v="50"/>
    <d v="1966-02-02T00:00:00"/>
    <n v="43250"/>
    <n v="1"/>
    <x v="0"/>
    <x v="2"/>
  </r>
  <r>
    <n v="51"/>
    <d v="1952-02-01T00:00:00"/>
    <n v="31500"/>
    <n v="1"/>
    <x v="0"/>
    <x v="0"/>
  </r>
  <r>
    <n v="52"/>
    <d v="1961-06-01T00:00:00"/>
    <n v="30750"/>
    <n v="1"/>
    <x v="0"/>
    <x v="6"/>
  </r>
  <r>
    <n v="53"/>
    <d v="1973-07-14T00:00:00"/>
    <n v="12000"/>
    <n v="2"/>
    <x v="1"/>
    <x v="0"/>
  </r>
  <r>
    <n v="54"/>
    <d v="1965-11-12T00:00:00"/>
    <n v="15750"/>
    <n v="1"/>
    <x v="2"/>
    <x v="1"/>
  </r>
  <r>
    <n v="55"/>
    <d v="1970-10-23T00:00:00"/>
    <n v="20000"/>
    <n v="1"/>
    <x v="1"/>
    <x v="1"/>
  </r>
  <r>
    <n v="56"/>
    <d v="1963-06-01T00:00:00"/>
    <n v="27000"/>
    <n v="1"/>
    <x v="1"/>
    <x v="2"/>
  </r>
  <r>
    <n v="57"/>
    <d v="1971-06-22T00:00:00"/>
    <n v="27250"/>
    <n v="1"/>
    <x v="1"/>
    <x v="6"/>
  </r>
  <r>
    <n v="58"/>
    <d v="1967-05-15T00:00:00"/>
    <n v="23500"/>
    <n v="2"/>
    <x v="1"/>
    <x v="2"/>
  </r>
  <r>
    <n v="59"/>
    <d v="1949-10-11T00:00:00"/>
    <n v="15500"/>
    <n v="2"/>
    <x v="0"/>
    <x v="0"/>
  </r>
  <r>
    <n v="60"/>
    <d v="1959-02-13T00:00:00"/>
    <n v="31500"/>
    <n v="1"/>
    <x v="0"/>
    <x v="6"/>
  </r>
  <r>
    <n v="61"/>
    <d v="1955-10-31T00:00:00"/>
    <n v="20520"/>
    <n v="2"/>
    <x v="2"/>
    <x v="1"/>
  </r>
  <r>
    <n v="62"/>
    <d v="1967-04-12T00:00:00"/>
    <n v="21500"/>
    <n v="1"/>
    <x v="2"/>
    <x v="0"/>
  </r>
  <r>
    <n v="63"/>
    <d v="1966-04-25T00:00:00"/>
    <n v="15500"/>
    <n v="1"/>
    <x v="0"/>
    <x v="1"/>
  </r>
  <r>
    <n v="64"/>
    <d v="1950-05-06T00:00:00"/>
    <n v="25000"/>
    <n v="1"/>
    <x v="0"/>
    <x v="2"/>
  </r>
  <r>
    <n v="65"/>
    <d v="1973-02-01T00:00:00"/>
    <n v="18350"/>
    <n v="1"/>
    <x v="2"/>
    <x v="1"/>
  </r>
  <r>
    <n v="66"/>
    <d v="1972-04-23T00:00:00"/>
    <n v="13500"/>
    <n v="2"/>
    <x v="1"/>
    <x v="2"/>
  </r>
  <r>
    <n v="67"/>
    <d v="1957-06-03T00:00:00"/>
    <n v="14500"/>
    <n v="2"/>
    <x v="0"/>
    <x v="0"/>
  </r>
  <r>
    <n v="68"/>
    <d v="1955-05-04T00:00:00"/>
    <n v="25250"/>
    <n v="1"/>
    <x v="0"/>
    <x v="3"/>
  </r>
  <r>
    <n v="69"/>
    <d v="1978-05-13T00:00:00"/>
    <n v="13000"/>
    <n v="2"/>
    <x v="1"/>
    <x v="6"/>
  </r>
  <r>
    <n v="70"/>
    <d v="1956-10-01T00:00:00"/>
    <n v="41000"/>
    <n v="1"/>
    <x v="0"/>
    <x v="3"/>
  </r>
  <r>
    <n v="71"/>
    <d v="1959-09-05T00:00:00"/>
    <n v="16250"/>
    <n v="1"/>
    <x v="0"/>
    <x v="1"/>
  </r>
  <r>
    <n v="72"/>
    <d v="1951-09-05T00:00:00"/>
    <n v="14500"/>
    <n v="1"/>
    <x v="0"/>
    <x v="1"/>
  </r>
  <r>
    <n v="73"/>
    <d v="1979-04-12T00:00:00"/>
    <n v="14500"/>
    <n v="2"/>
    <x v="0"/>
    <x v="3"/>
  </r>
  <r>
    <n v="74"/>
    <d v="1979-06-19T00:00:00"/>
    <n v="10250"/>
    <n v="2"/>
    <x v="2"/>
    <x v="1"/>
  </r>
  <r>
    <n v="75"/>
    <d v="1964-06-01T00:00:00"/>
    <n v="20590"/>
    <n v="1"/>
    <x v="1"/>
    <x v="2"/>
  </r>
  <r>
    <n v="76"/>
    <d v="1955-06-13T00:00:00"/>
    <n v="47000"/>
    <n v="2"/>
    <x v="2"/>
    <x v="2"/>
  </r>
  <r>
    <n v="77"/>
    <d v="1949-09-12T00:00:00"/>
    <n v="45250"/>
    <n v="1"/>
    <x v="0"/>
    <x v="2"/>
  </r>
  <r>
    <n v="78"/>
    <d v="1965-09-16T00:00:00"/>
    <n v="38000"/>
    <n v="1"/>
    <x v="0"/>
    <x v="6"/>
  </r>
  <r>
    <n v="79"/>
    <d v="1949-12-02T00:00:00"/>
    <n v="20500"/>
    <n v="2"/>
    <x v="0"/>
    <x v="6"/>
  </r>
  <r>
    <n v="80"/>
    <d v="1961-04-13T00:00:00"/>
    <n v="19500"/>
    <n v="2"/>
    <x v="0"/>
    <x v="1"/>
  </r>
  <r>
    <n v="81"/>
    <d v="1966-06-01T00:00:00"/>
    <n v="17600"/>
    <n v="1"/>
    <x v="1"/>
    <x v="3"/>
  </r>
  <r>
    <n v="82"/>
    <d v="1976-02-23T00:00:00"/>
    <n v="10250"/>
    <n v="2"/>
    <x v="1"/>
    <x v="0"/>
  </r>
  <r>
    <n v="83"/>
    <d v="1976-02-23T00:00:00"/>
    <n v="11250"/>
    <n v="2"/>
    <x v="1"/>
    <x v="2"/>
  </r>
  <r>
    <n v="84"/>
    <d v="1969-12-01T00:00:00"/>
    <n v="15600"/>
    <n v="2"/>
    <x v="1"/>
    <x v="3"/>
  </r>
  <r>
    <n v="85"/>
    <d v="1967-01-23T00:00:00"/>
    <n v="17750"/>
    <n v="1"/>
    <x v="0"/>
    <x v="0"/>
  </r>
  <r>
    <n v="86"/>
    <d v="1954-08-15T00:00:00"/>
    <n v="24500"/>
    <n v="1"/>
    <x v="0"/>
    <x v="2"/>
  </r>
  <r>
    <n v="87"/>
    <d v="1978-04-15T00:00:00"/>
    <n v="10500"/>
    <n v="2"/>
    <x v="1"/>
    <x v="0"/>
  </r>
  <r>
    <n v="88"/>
    <d v="1949-01-12T00:00:00"/>
    <n v="22000"/>
    <n v="2"/>
    <x v="0"/>
    <x v="1"/>
  </r>
  <r>
    <n v="89"/>
    <d v="1948-04-22T00:00:00"/>
    <n v="22250"/>
    <n v="1"/>
    <x v="0"/>
    <x v="1"/>
  </r>
  <r>
    <n v="90"/>
    <d v="1974-05-01T00:00:00"/>
    <n v="10500"/>
    <n v="1"/>
    <x v="1"/>
    <x v="0"/>
  </r>
  <r>
    <n v="91"/>
    <d v="1970-10-13T00:00:00"/>
    <n v="19250"/>
    <n v="1"/>
    <x v="2"/>
    <x v="1"/>
  </r>
  <r>
    <n v="92"/>
    <d v="1965-08-22T00:00:00"/>
    <n v="18750"/>
    <n v="1"/>
    <x v="0"/>
    <x v="1"/>
  </r>
  <r>
    <n v="93"/>
    <d v="1963-04-23T00:00:00"/>
    <n v="34500"/>
    <n v="1"/>
    <x v="0"/>
    <x v="3"/>
  </r>
  <r>
    <n v="94"/>
    <d v="1978-06-15T00:00:00"/>
    <n v="10000"/>
    <n v="2"/>
    <x v="1"/>
    <x v="0"/>
  </r>
  <r>
    <n v="95"/>
    <d v="1975-01-15T00:00:00"/>
    <n v="10675"/>
    <n v="1"/>
    <x v="1"/>
    <x v="0"/>
  </r>
  <r>
    <n v="96"/>
    <d v="1959-07-23T00:00:00"/>
    <n v="47000"/>
    <n v="1"/>
    <x v="0"/>
    <x v="2"/>
  </r>
  <r>
    <n v="97"/>
    <d v="1955-02-12T00:00:00"/>
    <n v="24000"/>
    <n v="1"/>
    <x v="1"/>
    <x v="3"/>
  </r>
  <r>
    <n v="98"/>
    <d v="1954-06-18T00:00:00"/>
    <n v="49500"/>
    <n v="1"/>
    <x v="0"/>
    <x v="2"/>
  </r>
  <r>
    <n v="99"/>
    <d v="1963-10-01T00:00:00"/>
    <n v="40000"/>
    <n v="1"/>
    <x v="1"/>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4">
  <r>
    <x v="0"/>
    <x v="0"/>
  </r>
  <r>
    <x v="1"/>
    <x v="1"/>
  </r>
  <r>
    <x v="2"/>
    <x v="2"/>
  </r>
  <r>
    <x v="3"/>
    <x v="3"/>
  </r>
  <r>
    <x v="4"/>
    <x v="4"/>
  </r>
  <r>
    <x v="0"/>
    <x v="5"/>
  </r>
  <r>
    <x v="1"/>
    <x v="6"/>
  </r>
  <r>
    <x v="2"/>
    <x v="7"/>
  </r>
  <r>
    <x v="3"/>
    <x v="8"/>
  </r>
  <r>
    <x v="4"/>
    <x v="9"/>
  </r>
  <r>
    <x v="0"/>
    <x v="10"/>
  </r>
  <r>
    <x v="1"/>
    <x v="11"/>
  </r>
  <r>
    <x v="2"/>
    <x v="0"/>
  </r>
  <r>
    <x v="3"/>
    <x v="1"/>
  </r>
  <r>
    <x v="4"/>
    <x v="2"/>
  </r>
  <r>
    <x v="0"/>
    <x v="3"/>
  </r>
  <r>
    <x v="1"/>
    <x v="4"/>
  </r>
  <r>
    <x v="2"/>
    <x v="5"/>
  </r>
  <r>
    <x v="3"/>
    <x v="6"/>
  </r>
  <r>
    <x v="4"/>
    <x v="7"/>
  </r>
  <r>
    <x v="0"/>
    <x v="8"/>
  </r>
  <r>
    <x v="1"/>
    <x v="9"/>
  </r>
  <r>
    <x v="2"/>
    <x v="10"/>
  </r>
  <r>
    <x v="3"/>
    <x v="11"/>
  </r>
  <r>
    <x v="4"/>
    <x v="0"/>
  </r>
  <r>
    <x v="0"/>
    <x v="1"/>
  </r>
  <r>
    <x v="1"/>
    <x v="2"/>
  </r>
  <r>
    <x v="2"/>
    <x v="3"/>
  </r>
  <r>
    <x v="3"/>
    <x v="4"/>
  </r>
  <r>
    <x v="4"/>
    <x v="5"/>
  </r>
  <r>
    <x v="0"/>
    <x v="6"/>
  </r>
  <r>
    <x v="1"/>
    <x v="7"/>
  </r>
  <r>
    <x v="2"/>
    <x v="8"/>
  </r>
  <r>
    <x v="3"/>
    <x v="9"/>
  </r>
  <r>
    <x v="4"/>
    <x v="10"/>
  </r>
  <r>
    <x v="0"/>
    <x v="11"/>
  </r>
  <r>
    <x v="1"/>
    <x v="0"/>
  </r>
  <r>
    <x v="2"/>
    <x v="1"/>
  </r>
  <r>
    <x v="3"/>
    <x v="2"/>
  </r>
  <r>
    <x v="4"/>
    <x v="3"/>
  </r>
  <r>
    <x v="0"/>
    <x v="4"/>
  </r>
  <r>
    <x v="1"/>
    <x v="5"/>
  </r>
  <r>
    <x v="2"/>
    <x v="6"/>
  </r>
  <r>
    <x v="3"/>
    <x v="7"/>
  </r>
  <r>
    <x v="4"/>
    <x v="8"/>
  </r>
  <r>
    <x v="0"/>
    <x v="9"/>
  </r>
  <r>
    <x v="1"/>
    <x v="10"/>
  </r>
  <r>
    <x v="2"/>
    <x v="11"/>
  </r>
  <r>
    <x v="3"/>
    <x v="0"/>
  </r>
  <r>
    <x v="4"/>
    <x v="1"/>
  </r>
  <r>
    <x v="0"/>
    <x v="2"/>
  </r>
  <r>
    <x v="1"/>
    <x v="3"/>
  </r>
  <r>
    <x v="2"/>
    <x v="4"/>
  </r>
  <r>
    <x v="3"/>
    <x v="5"/>
  </r>
  <r>
    <x v="4"/>
    <x v="6"/>
  </r>
  <r>
    <x v="0"/>
    <x v="7"/>
  </r>
  <r>
    <x v="1"/>
    <x v="8"/>
  </r>
  <r>
    <x v="2"/>
    <x v="9"/>
  </r>
  <r>
    <x v="3"/>
    <x v="10"/>
  </r>
  <r>
    <x v="4"/>
    <x v="11"/>
  </r>
  <r>
    <x v="0"/>
    <x v="0"/>
  </r>
  <r>
    <x v="1"/>
    <x v="1"/>
  </r>
  <r>
    <x v="2"/>
    <x v="2"/>
  </r>
  <r>
    <x v="3"/>
    <x v="3"/>
  </r>
  <r>
    <x v="4"/>
    <x v="4"/>
  </r>
  <r>
    <x v="0"/>
    <x v="5"/>
  </r>
  <r>
    <x v="1"/>
    <x v="6"/>
  </r>
  <r>
    <x v="2"/>
    <x v="7"/>
  </r>
  <r>
    <x v="3"/>
    <x v="8"/>
  </r>
  <r>
    <x v="4"/>
    <x v="9"/>
  </r>
  <r>
    <x v="0"/>
    <x v="10"/>
  </r>
  <r>
    <x v="1"/>
    <x v="11"/>
  </r>
  <r>
    <x v="2"/>
    <x v="0"/>
  </r>
  <r>
    <x v="3"/>
    <x v="1"/>
  </r>
  <r>
    <x v="4"/>
    <x v="2"/>
  </r>
  <r>
    <x v="0"/>
    <x v="3"/>
  </r>
  <r>
    <x v="1"/>
    <x v="4"/>
  </r>
  <r>
    <x v="2"/>
    <x v="5"/>
  </r>
  <r>
    <x v="3"/>
    <x v="6"/>
  </r>
  <r>
    <x v="4"/>
    <x v="7"/>
  </r>
  <r>
    <x v="0"/>
    <x v="8"/>
  </r>
  <r>
    <x v="1"/>
    <x v="9"/>
  </r>
  <r>
    <x v="2"/>
    <x v="10"/>
  </r>
  <r>
    <x v="3"/>
    <x v="11"/>
  </r>
  <r>
    <x v="4"/>
    <x v="0"/>
  </r>
  <r>
    <x v="0"/>
    <x v="1"/>
  </r>
  <r>
    <x v="1"/>
    <x v="2"/>
  </r>
  <r>
    <x v="2"/>
    <x v="3"/>
  </r>
  <r>
    <x v="3"/>
    <x v="4"/>
  </r>
  <r>
    <x v="4"/>
    <x v="5"/>
  </r>
  <r>
    <x v="0"/>
    <x v="6"/>
  </r>
  <r>
    <x v="1"/>
    <x v="7"/>
  </r>
  <r>
    <x v="2"/>
    <x v="8"/>
  </r>
  <r>
    <x v="3"/>
    <x v="9"/>
  </r>
  <r>
    <x v="4"/>
    <x v="10"/>
  </r>
  <r>
    <x v="0"/>
    <x v="11"/>
  </r>
  <r>
    <x v="1"/>
    <x v="0"/>
  </r>
  <r>
    <x v="2"/>
    <x v="1"/>
  </r>
  <r>
    <x v="3"/>
    <x v="2"/>
  </r>
  <r>
    <x v="4"/>
    <x v="3"/>
  </r>
  <r>
    <x v="0"/>
    <x v="4"/>
  </r>
  <r>
    <x v="1"/>
    <x v="5"/>
  </r>
  <r>
    <x v="2"/>
    <x v="6"/>
  </r>
  <r>
    <x v="3"/>
    <x v="7"/>
  </r>
  <r>
    <x v="4"/>
    <x v="8"/>
  </r>
  <r>
    <x v="0"/>
    <x v="9"/>
  </r>
  <r>
    <x v="1"/>
    <x v="10"/>
  </r>
  <r>
    <x v="2"/>
    <x v="11"/>
  </r>
  <r>
    <x v="3"/>
    <x v="0"/>
  </r>
  <r>
    <x v="4"/>
    <x v="1"/>
  </r>
  <r>
    <x v="0"/>
    <x v="2"/>
  </r>
  <r>
    <x v="1"/>
    <x v="3"/>
  </r>
  <r>
    <x v="2"/>
    <x v="4"/>
  </r>
  <r>
    <x v="3"/>
    <x v="5"/>
  </r>
  <r>
    <x v="4"/>
    <x v="6"/>
  </r>
  <r>
    <x v="0"/>
    <x v="7"/>
  </r>
  <r>
    <x v="1"/>
    <x v="8"/>
  </r>
  <r>
    <x v="2"/>
    <x v="9"/>
  </r>
  <r>
    <x v="3"/>
    <x v="10"/>
  </r>
  <r>
    <x v="4"/>
    <x v="11"/>
  </r>
  <r>
    <x v="0"/>
    <x v="0"/>
  </r>
  <r>
    <x v="1"/>
    <x v="1"/>
  </r>
  <r>
    <x v="2"/>
    <x v="2"/>
  </r>
  <r>
    <x v="3"/>
    <x v="3"/>
  </r>
  <r>
    <x v="4"/>
    <x v="4"/>
  </r>
  <r>
    <x v="0"/>
    <x v="5"/>
  </r>
  <r>
    <x v="1"/>
    <x v="6"/>
  </r>
  <r>
    <x v="2"/>
    <x v="7"/>
  </r>
  <r>
    <x v="3"/>
    <x v="8"/>
  </r>
  <r>
    <x v="4"/>
    <x v="9"/>
  </r>
  <r>
    <x v="0"/>
    <x v="10"/>
  </r>
  <r>
    <x v="1"/>
    <x v="11"/>
  </r>
  <r>
    <x v="2"/>
    <x v="0"/>
  </r>
  <r>
    <x v="3"/>
    <x v="1"/>
  </r>
  <r>
    <x v="4"/>
    <x v="2"/>
  </r>
  <r>
    <x v="0"/>
    <x v="3"/>
  </r>
  <r>
    <x v="1"/>
    <x v="4"/>
  </r>
  <r>
    <x v="2"/>
    <x v="5"/>
  </r>
  <r>
    <x v="3"/>
    <x v="6"/>
  </r>
  <r>
    <x v="4"/>
    <x v="7"/>
  </r>
  <r>
    <x v="0"/>
    <x v="8"/>
  </r>
  <r>
    <x v="1"/>
    <x v="9"/>
  </r>
  <r>
    <x v="2"/>
    <x v="10"/>
  </r>
  <r>
    <x v="3"/>
    <x v="11"/>
  </r>
  <r>
    <x v="4"/>
    <x v="0"/>
  </r>
  <r>
    <x v="0"/>
    <x v="1"/>
  </r>
  <r>
    <x v="1"/>
    <x v="2"/>
  </r>
  <r>
    <x v="2"/>
    <x v="3"/>
  </r>
  <r>
    <x v="3"/>
    <x v="4"/>
  </r>
  <r>
    <x v="4"/>
    <x v="5"/>
  </r>
  <r>
    <x v="0"/>
    <x v="6"/>
  </r>
  <r>
    <x v="1"/>
    <x v="7"/>
  </r>
  <r>
    <x v="2"/>
    <x v="8"/>
  </r>
  <r>
    <x v="3"/>
    <x v="9"/>
  </r>
  <r>
    <x v="4"/>
    <x v="10"/>
  </r>
  <r>
    <x v="0"/>
    <x v="11"/>
  </r>
  <r>
    <x v="1"/>
    <x v="0"/>
  </r>
  <r>
    <x v="2"/>
    <x v="1"/>
  </r>
  <r>
    <x v="3"/>
    <x v="2"/>
  </r>
  <r>
    <x v="4"/>
    <x v="3"/>
  </r>
  <r>
    <x v="0"/>
    <x v="4"/>
  </r>
  <r>
    <x v="1"/>
    <x v="5"/>
  </r>
  <r>
    <x v="2"/>
    <x v="6"/>
  </r>
  <r>
    <x v="3"/>
    <x v="7"/>
  </r>
  <r>
    <x v="4"/>
    <x v="8"/>
  </r>
  <r>
    <x v="0"/>
    <x v="9"/>
  </r>
  <r>
    <x v="1"/>
    <x v="10"/>
  </r>
  <r>
    <x v="2"/>
    <x v="11"/>
  </r>
  <r>
    <x v="3"/>
    <x v="0"/>
  </r>
  <r>
    <x v="4"/>
    <x v="1"/>
  </r>
  <r>
    <x v="0"/>
    <x v="2"/>
  </r>
  <r>
    <x v="1"/>
    <x v="3"/>
  </r>
  <r>
    <x v="2"/>
    <x v="4"/>
  </r>
  <r>
    <x v="3"/>
    <x v="5"/>
  </r>
  <r>
    <x v="4"/>
    <x v="6"/>
  </r>
  <r>
    <x v="0"/>
    <x v="7"/>
  </r>
  <r>
    <x v="1"/>
    <x v="8"/>
  </r>
  <r>
    <x v="2"/>
    <x v="9"/>
  </r>
  <r>
    <x v="3"/>
    <x v="10"/>
  </r>
  <r>
    <x v="4"/>
    <x v="11"/>
  </r>
  <r>
    <x v="0"/>
    <x v="0"/>
  </r>
  <r>
    <x v="1"/>
    <x v="1"/>
  </r>
  <r>
    <x v="2"/>
    <x v="2"/>
  </r>
  <r>
    <x v="3"/>
    <x v="3"/>
  </r>
  <r>
    <x v="4"/>
    <x v="4"/>
  </r>
  <r>
    <x v="0"/>
    <x v="5"/>
  </r>
  <r>
    <x v="1"/>
    <x v="6"/>
  </r>
  <r>
    <x v="2"/>
    <x v="7"/>
  </r>
  <r>
    <x v="3"/>
    <x v="8"/>
  </r>
  <r>
    <x v="4"/>
    <x v="9"/>
  </r>
  <r>
    <x v="0"/>
    <x v="10"/>
  </r>
  <r>
    <x v="1"/>
    <x v="11"/>
  </r>
  <r>
    <x v="2"/>
    <x v="0"/>
  </r>
  <r>
    <x v="3"/>
    <x v="1"/>
  </r>
  <r>
    <x v="4"/>
    <x v="2"/>
  </r>
  <r>
    <x v="0"/>
    <x v="3"/>
  </r>
  <r>
    <x v="1"/>
    <x v="4"/>
  </r>
  <r>
    <x v="2"/>
    <x v="5"/>
  </r>
  <r>
    <x v="3"/>
    <x v="6"/>
  </r>
  <r>
    <x v="4"/>
    <x v="7"/>
  </r>
  <r>
    <x v="0"/>
    <x v="8"/>
  </r>
  <r>
    <x v="1"/>
    <x v="9"/>
  </r>
  <r>
    <x v="2"/>
    <x v="10"/>
  </r>
  <r>
    <x v="3"/>
    <x v="11"/>
  </r>
  <r>
    <x v="4"/>
    <x v="0"/>
  </r>
  <r>
    <x v="0"/>
    <x v="1"/>
  </r>
  <r>
    <x v="1"/>
    <x v="2"/>
  </r>
  <r>
    <x v="2"/>
    <x v="3"/>
  </r>
  <r>
    <x v="3"/>
    <x v="4"/>
  </r>
  <r>
    <x v="4"/>
    <x v="5"/>
  </r>
  <r>
    <x v="0"/>
    <x v="6"/>
  </r>
  <r>
    <x v="1"/>
    <x v="7"/>
  </r>
  <r>
    <x v="2"/>
    <x v="8"/>
  </r>
  <r>
    <x v="3"/>
    <x v="9"/>
  </r>
  <r>
    <x v="4"/>
    <x v="10"/>
  </r>
  <r>
    <x v="0"/>
    <x v="11"/>
  </r>
  <r>
    <x v="1"/>
    <x v="0"/>
  </r>
  <r>
    <x v="2"/>
    <x v="1"/>
  </r>
  <r>
    <x v="3"/>
    <x v="2"/>
  </r>
  <r>
    <x v="4"/>
    <x v="3"/>
  </r>
  <r>
    <x v="0"/>
    <x v="4"/>
  </r>
  <r>
    <x v="1"/>
    <x v="5"/>
  </r>
  <r>
    <x v="2"/>
    <x v="6"/>
  </r>
  <r>
    <x v="3"/>
    <x v="7"/>
  </r>
  <r>
    <x v="4"/>
    <x v="8"/>
  </r>
  <r>
    <x v="0"/>
    <x v="9"/>
  </r>
  <r>
    <x v="1"/>
    <x v="10"/>
  </r>
  <r>
    <x v="2"/>
    <x v="11"/>
  </r>
  <r>
    <x v="3"/>
    <x v="0"/>
  </r>
  <r>
    <x v="4"/>
    <x v="1"/>
  </r>
  <r>
    <x v="0"/>
    <x v="2"/>
  </r>
  <r>
    <x v="1"/>
    <x v="3"/>
  </r>
  <r>
    <x v="2"/>
    <x v="4"/>
  </r>
  <r>
    <x v="3"/>
    <x v="5"/>
  </r>
  <r>
    <x v="4"/>
    <x v="6"/>
  </r>
  <r>
    <x v="0"/>
    <x v="7"/>
  </r>
  <r>
    <x v="1"/>
    <x v="8"/>
  </r>
  <r>
    <x v="2"/>
    <x v="9"/>
  </r>
  <r>
    <x v="3"/>
    <x v="10"/>
  </r>
  <r>
    <x v="4"/>
    <x v="11"/>
  </r>
  <r>
    <x v="0"/>
    <x v="0"/>
  </r>
  <r>
    <x v="1"/>
    <x v="1"/>
  </r>
  <r>
    <x v="2"/>
    <x v="2"/>
  </r>
  <r>
    <x v="3"/>
    <x v="3"/>
  </r>
  <r>
    <x v="4"/>
    <x v="4"/>
  </r>
  <r>
    <x v="0"/>
    <x v="5"/>
  </r>
  <r>
    <x v="1"/>
    <x v="6"/>
  </r>
  <r>
    <x v="2"/>
    <x v="7"/>
  </r>
  <r>
    <x v="3"/>
    <x v="8"/>
  </r>
  <r>
    <x v="4"/>
    <x v="9"/>
  </r>
  <r>
    <x v="0"/>
    <x v="10"/>
  </r>
  <r>
    <x v="1"/>
    <x v="11"/>
  </r>
  <r>
    <x v="2"/>
    <x v="0"/>
  </r>
  <r>
    <x v="3"/>
    <x v="1"/>
  </r>
  <r>
    <x v="4"/>
    <x v="2"/>
  </r>
  <r>
    <x v="0"/>
    <x v="3"/>
  </r>
  <r>
    <x v="1"/>
    <x v="4"/>
  </r>
  <r>
    <x v="2"/>
    <x v="5"/>
  </r>
  <r>
    <x v="3"/>
    <x v="6"/>
  </r>
  <r>
    <x v="4"/>
    <x v="7"/>
  </r>
  <r>
    <x v="0"/>
    <x v="8"/>
  </r>
  <r>
    <x v="1"/>
    <x v="9"/>
  </r>
  <r>
    <x v="2"/>
    <x v="10"/>
  </r>
  <r>
    <x v="3"/>
    <x v="11"/>
  </r>
  <r>
    <x v="4"/>
    <x v="0"/>
  </r>
  <r>
    <x v="0"/>
    <x v="1"/>
  </r>
  <r>
    <x v="1"/>
    <x v="2"/>
  </r>
  <r>
    <x v="2"/>
    <x v="3"/>
  </r>
  <r>
    <x v="3"/>
    <x v="4"/>
  </r>
  <r>
    <x v="4"/>
    <x v="5"/>
  </r>
  <r>
    <x v="0"/>
    <x v="6"/>
  </r>
  <r>
    <x v="1"/>
    <x v="7"/>
  </r>
  <r>
    <x v="2"/>
    <x v="8"/>
  </r>
  <r>
    <x v="3"/>
    <x v="9"/>
  </r>
  <r>
    <x v="4"/>
    <x v="10"/>
  </r>
  <r>
    <x v="0"/>
    <x v="11"/>
  </r>
  <r>
    <x v="1"/>
    <x v="0"/>
  </r>
  <r>
    <x v="2"/>
    <x v="1"/>
  </r>
  <r>
    <x v="3"/>
    <x v="2"/>
  </r>
  <r>
    <x v="4"/>
    <x v="3"/>
  </r>
  <r>
    <x v="0"/>
    <x v="4"/>
  </r>
  <r>
    <x v="1"/>
    <x v="5"/>
  </r>
  <r>
    <x v="2"/>
    <x v="6"/>
  </r>
  <r>
    <x v="3"/>
    <x v="7"/>
  </r>
  <r>
    <x v="4"/>
    <x v="8"/>
  </r>
  <r>
    <x v="0"/>
    <x v="9"/>
  </r>
  <r>
    <x v="1"/>
    <x v="10"/>
  </r>
  <r>
    <x v="2"/>
    <x v="11"/>
  </r>
  <r>
    <x v="3"/>
    <x v="0"/>
  </r>
  <r>
    <x v="4"/>
    <x v="1"/>
  </r>
  <r>
    <x v="0"/>
    <x v="2"/>
  </r>
  <r>
    <x v="1"/>
    <x v="3"/>
  </r>
  <r>
    <x v="2"/>
    <x v="4"/>
  </r>
  <r>
    <x v="3"/>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Tabla dinámica 1" cacheId="14" applyNumberFormats="0" applyBorderFormats="0" applyFontFormats="0" applyPatternFormats="0" applyAlignmentFormats="0" applyWidthHeightFormats="0" dataCaption="" updatedVersion="8" compact="0" compactData="0">
  <location ref="A1:G15" firstHeaderRow="1" firstDataRow="2" firstDataCol="1"/>
  <pivotFields count="2">
    <pivotField name="FRUIT" axis="axisCol" compact="0" outline="0" multipleItemSelectionAllowed="1" showAll="0" sortType="ascending">
      <items count="6">
        <item x="1"/>
        <item x="0"/>
        <item x="3"/>
        <item x="2"/>
        <item x="4"/>
        <item t="default"/>
      </items>
    </pivotField>
    <pivotField name="MONTH" axis="axisRow" dataField="1" compact="0" outline="0" multipleItemSelectionAllowed="1" showAll="0" sortType="ascending">
      <items count="13">
        <item x="0"/>
        <item x="1"/>
        <item x="2"/>
        <item x="3"/>
        <item x="4"/>
        <item x="5"/>
        <item x="6"/>
        <item x="7"/>
        <item x="8"/>
        <item x="9"/>
        <item x="10"/>
        <item x="11"/>
        <item t="default"/>
      </items>
    </pivotField>
  </pivotFields>
  <rowFields count="1">
    <field x="1"/>
  </rowFields>
  <rowItems count="13">
    <i>
      <x/>
    </i>
    <i>
      <x v="1"/>
    </i>
    <i>
      <x v="2"/>
    </i>
    <i>
      <x v="3"/>
    </i>
    <i>
      <x v="4"/>
    </i>
    <i>
      <x v="5"/>
    </i>
    <i>
      <x v="6"/>
    </i>
    <i>
      <x v="7"/>
    </i>
    <i>
      <x v="8"/>
    </i>
    <i>
      <x v="9"/>
    </i>
    <i>
      <x v="10"/>
    </i>
    <i>
      <x v="11"/>
    </i>
    <i t="grand">
      <x/>
    </i>
  </rowItems>
  <colFields count="1">
    <field x="0"/>
  </colFields>
  <colItems count="6">
    <i>
      <x/>
    </i>
    <i>
      <x v="1"/>
    </i>
    <i>
      <x v="2"/>
    </i>
    <i>
      <x v="3"/>
    </i>
    <i>
      <x v="4"/>
    </i>
    <i t="grand">
      <x/>
    </i>
  </colItems>
  <dataFields count="1">
    <dataField name="COUNTA of MONTH" fld="1"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1000-000002000000}" name="S11" cacheId="9" applyNumberFormats="0" applyBorderFormats="0" applyFontFormats="0" applyPatternFormats="0" applyAlignmentFormats="0" applyWidthHeightFormats="0" dataCaption="" updatedVersion="8" compact="0" compactData="0">
  <location ref="S11:U31" firstHeaderRow="1" firstDataRow="1" firstDataCol="2"/>
  <pivotFields count="6">
    <pivotField name="ID" compact="0" outline="0" multipleItemSelectionAllowed="1" showAll="0"/>
    <pivotField name="Dob" compact="0" numFmtId="14" outline="0" multipleItemSelectionAllowed="1" showAll="0"/>
    <pivotField name="Salary" dataField="1" compact="0" numFmtId="4" outline="0" multipleItemSelectionAllowed="1" showAll="0"/>
    <pivotField name="Sex" compact="0" outline="0" multipleItemSelectionAllowed="1" showAll="0"/>
    <pivotField name="Marital Status" axis="axisRow" compact="0" outline="0" multipleItemSelectionAllowed="1" showAll="0" sortType="ascending">
      <items count="4">
        <item x="0"/>
        <item x="2"/>
        <item x="1"/>
        <item t="default"/>
      </items>
    </pivotField>
    <pivotField name="Department" axis="axisRow" compact="0" outline="0" multipleItemSelectionAllowed="1" showAll="0" sortType="ascending">
      <items count="8">
        <item x="4"/>
        <item x="0"/>
        <item x="5"/>
        <item x="2"/>
        <item x="6"/>
        <item x="3"/>
        <item x="1"/>
        <item t="default"/>
      </items>
    </pivotField>
  </pivotFields>
  <rowFields count="2">
    <field x="4"/>
    <field x="5"/>
  </rowFields>
  <rowItems count="20">
    <i>
      <x/>
      <x/>
    </i>
    <i r="1">
      <x v="1"/>
    </i>
    <i r="1">
      <x v="2"/>
    </i>
    <i r="1">
      <x v="3"/>
    </i>
    <i r="1">
      <x v="4"/>
    </i>
    <i r="1">
      <x v="5"/>
    </i>
    <i r="1">
      <x v="6"/>
    </i>
    <i t="default">
      <x/>
    </i>
    <i>
      <x v="1"/>
      <x v="1"/>
    </i>
    <i r="1">
      <x v="3"/>
    </i>
    <i r="1">
      <x v="5"/>
    </i>
    <i r="1">
      <x v="6"/>
    </i>
    <i t="default">
      <x v="1"/>
    </i>
    <i>
      <x v="2"/>
      <x v="1"/>
    </i>
    <i r="1">
      <x v="3"/>
    </i>
    <i r="1">
      <x v="4"/>
    </i>
    <i r="1">
      <x v="5"/>
    </i>
    <i r="1">
      <x v="6"/>
    </i>
    <i t="default">
      <x v="2"/>
    </i>
    <i t="grand">
      <x/>
    </i>
  </rowItems>
  <colItems count="1">
    <i/>
  </colItems>
  <dataFields count="1">
    <dataField name="AVERAGE of Salary" fld="2" subtotal="average"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1000-000001000000}" name="S11 2" cacheId="9" applyNumberFormats="0" applyBorderFormats="0" applyFontFormats="0" applyPatternFormats="0" applyAlignmentFormats="0" applyWidthHeightFormats="0" dataCaption="" updatedVersion="8" compact="0" compactData="0">
  <location ref="H32:J52" firstHeaderRow="1" firstDataRow="1" firstDataCol="2"/>
  <pivotFields count="6">
    <pivotField name="ID" compact="0" outline="0" multipleItemSelectionAllowed="1" showAll="0"/>
    <pivotField name="Dob" compact="0" numFmtId="14" outline="0" multipleItemSelectionAllowed="1" showAll="0"/>
    <pivotField name="Salary" dataField="1" compact="0" numFmtId="4" outline="0" multipleItemSelectionAllowed="1" showAll="0"/>
    <pivotField name="Sex" compact="0" outline="0" multipleItemSelectionAllowed="1" showAll="0"/>
    <pivotField name="Marital Status" axis="axisRow" compact="0" outline="0" multipleItemSelectionAllowed="1" showAll="0" sortType="ascending">
      <items count="4">
        <item x="0"/>
        <item x="2"/>
        <item x="1"/>
        <item t="default"/>
      </items>
    </pivotField>
    <pivotField name="Department" axis="axisRow" compact="0" outline="0" multipleItemSelectionAllowed="1" showAll="0" sortType="ascending">
      <items count="8">
        <item x="4"/>
        <item x="0"/>
        <item x="5"/>
        <item x="2"/>
        <item x="6"/>
        <item x="3"/>
        <item x="1"/>
        <item t="default"/>
      </items>
    </pivotField>
  </pivotFields>
  <rowFields count="2">
    <field x="4"/>
    <field x="5"/>
  </rowFields>
  <rowItems count="20">
    <i>
      <x/>
      <x/>
    </i>
    <i r="1">
      <x v="1"/>
    </i>
    <i r="1">
      <x v="2"/>
    </i>
    <i r="1">
      <x v="3"/>
    </i>
    <i r="1">
      <x v="4"/>
    </i>
    <i r="1">
      <x v="5"/>
    </i>
    <i r="1">
      <x v="6"/>
    </i>
    <i t="default">
      <x/>
    </i>
    <i>
      <x v="1"/>
      <x v="1"/>
    </i>
    <i r="1">
      <x v="3"/>
    </i>
    <i r="1">
      <x v="5"/>
    </i>
    <i r="1">
      <x v="6"/>
    </i>
    <i t="default">
      <x v="1"/>
    </i>
    <i>
      <x v="2"/>
      <x v="1"/>
    </i>
    <i r="1">
      <x v="3"/>
    </i>
    <i r="1">
      <x v="4"/>
    </i>
    <i r="1">
      <x v="5"/>
    </i>
    <i r="1">
      <x v="6"/>
    </i>
    <i t="default">
      <x v="2"/>
    </i>
    <i t="grand">
      <x/>
    </i>
  </rowItems>
  <colItems count="1">
    <i/>
  </colItems>
  <dataFields count="1">
    <dataField name="AVERAGE of Salary" fld="2" subtotal="average"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5975"/>
      </a:dk1>
      <a:lt1>
        <a:srgbClr val="F5FCFF"/>
      </a:lt1>
      <a:dk2>
        <a:srgbClr val="005975"/>
      </a:dk2>
      <a:lt2>
        <a:srgbClr val="F5FCFF"/>
      </a:lt2>
      <a:accent1>
        <a:srgbClr val="0078B8"/>
      </a:accent1>
      <a:accent2>
        <a:srgbClr val="0091DE"/>
      </a:accent2>
      <a:accent3>
        <a:srgbClr val="00A3FA"/>
      </a:accent3>
      <a:accent4>
        <a:srgbClr val="42BDFF"/>
      </a:accent4>
      <a:accent5>
        <a:srgbClr val="6ECCFF"/>
      </a:accent5>
      <a:accent6>
        <a:srgbClr val="8FE1FF"/>
      </a:accent6>
      <a:hlink>
        <a:srgbClr val="0091DE"/>
      </a:hlink>
      <a:folHlink>
        <a:srgbClr val="0091DE"/>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kTQrlusXHuU"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s://www.youtube.com/watch?v=kTQrlusXHuU"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0.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baseColWidth="10" defaultColWidth="11.19921875" defaultRowHeight="15" customHeight="1"/>
  <cols>
    <col min="1" max="26" width="7.09765625"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D13" sqref="D13:G13"/>
    </sheetView>
  </sheetViews>
  <sheetFormatPr baseColWidth="10" defaultColWidth="11.19921875" defaultRowHeight="15" customHeight="1"/>
  <cols>
    <col min="1" max="6" width="6.796875" customWidth="1"/>
    <col min="7" max="7" width="20.19921875" customWidth="1"/>
    <col min="8" max="11" width="6.796875" customWidth="1"/>
    <col min="12" max="12" width="34.3984375" customWidth="1"/>
    <col min="13" max="13" width="15.69921875" customWidth="1"/>
    <col min="14" max="15" width="6.796875" customWidth="1"/>
    <col min="16" max="16" width="12" customWidth="1"/>
  </cols>
  <sheetData>
    <row r="1" spans="1:16" ht="14.25" customHeight="1">
      <c r="A1" s="101"/>
      <c r="B1" s="81"/>
      <c r="C1" s="81"/>
      <c r="D1" s="81"/>
      <c r="E1" s="81"/>
      <c r="F1" s="81"/>
      <c r="G1" s="82"/>
      <c r="H1" s="112" t="s">
        <v>0</v>
      </c>
      <c r="I1" s="81"/>
      <c r="J1" s="81"/>
      <c r="K1" s="81"/>
      <c r="L1" s="82"/>
      <c r="M1" s="2"/>
      <c r="N1" s="101"/>
      <c r="O1" s="81"/>
      <c r="P1" s="82"/>
    </row>
    <row r="2" spans="1:16" ht="14.25" customHeight="1">
      <c r="A2" s="83"/>
      <c r="B2" s="84"/>
      <c r="C2" s="84"/>
      <c r="D2" s="84"/>
      <c r="E2" s="84"/>
      <c r="F2" s="84"/>
      <c r="G2" s="85"/>
      <c r="H2" s="83"/>
      <c r="I2" s="84"/>
      <c r="J2" s="84"/>
      <c r="K2" s="84"/>
      <c r="L2" s="85"/>
      <c r="M2" s="2" t="s">
        <v>1</v>
      </c>
      <c r="N2" s="83"/>
      <c r="O2" s="84"/>
      <c r="P2" s="85"/>
    </row>
    <row r="3" spans="1:16" ht="14.25" customHeight="1">
      <c r="A3" s="83"/>
      <c r="B3" s="84"/>
      <c r="C3" s="84"/>
      <c r="D3" s="84"/>
      <c r="E3" s="84"/>
      <c r="F3" s="84"/>
      <c r="G3" s="85"/>
      <c r="H3" s="83"/>
      <c r="I3" s="84"/>
      <c r="J3" s="84"/>
      <c r="K3" s="84"/>
      <c r="L3" s="85"/>
      <c r="M3" s="2"/>
      <c r="N3" s="83"/>
      <c r="O3" s="84"/>
      <c r="P3" s="85"/>
    </row>
    <row r="4" spans="1:16" ht="14.25" customHeight="1">
      <c r="A4" s="83"/>
      <c r="B4" s="84"/>
      <c r="C4" s="84"/>
      <c r="D4" s="84"/>
      <c r="E4" s="84"/>
      <c r="F4" s="84"/>
      <c r="G4" s="85"/>
      <c r="H4" s="83"/>
      <c r="I4" s="84"/>
      <c r="J4" s="84"/>
      <c r="K4" s="84"/>
      <c r="L4" s="85"/>
      <c r="M4" s="2" t="s">
        <v>2</v>
      </c>
      <c r="N4" s="83"/>
      <c r="O4" s="84"/>
      <c r="P4" s="85"/>
    </row>
    <row r="5" spans="1:16" ht="14.25" customHeight="1">
      <c r="A5" s="83"/>
      <c r="B5" s="84"/>
      <c r="C5" s="84"/>
      <c r="D5" s="84"/>
      <c r="E5" s="84"/>
      <c r="F5" s="84"/>
      <c r="G5" s="85"/>
      <c r="H5" s="83"/>
      <c r="I5" s="84"/>
      <c r="J5" s="84"/>
      <c r="K5" s="84"/>
      <c r="L5" s="85"/>
      <c r="M5" s="2"/>
      <c r="N5" s="83"/>
      <c r="O5" s="84"/>
      <c r="P5" s="85"/>
    </row>
    <row r="6" spans="1:16" ht="14.25" customHeight="1">
      <c r="A6" s="86"/>
      <c r="B6" s="87"/>
      <c r="C6" s="87"/>
      <c r="D6" s="87"/>
      <c r="E6" s="87"/>
      <c r="F6" s="87"/>
      <c r="G6" s="88"/>
      <c r="H6" s="86"/>
      <c r="I6" s="87"/>
      <c r="J6" s="87"/>
      <c r="K6" s="87"/>
      <c r="L6" s="88"/>
      <c r="M6" s="2"/>
      <c r="N6" s="86"/>
      <c r="O6" s="87"/>
      <c r="P6" s="88"/>
    </row>
    <row r="7" spans="1:16" ht="14.25" customHeight="1">
      <c r="A7" s="79" t="s">
        <v>3</v>
      </c>
      <c r="B7" s="78"/>
      <c r="C7" s="99" t="s">
        <v>4</v>
      </c>
      <c r="D7" s="77"/>
      <c r="E7" s="77"/>
      <c r="F7" s="77"/>
      <c r="G7" s="78"/>
      <c r="H7" s="79" t="s">
        <v>5</v>
      </c>
      <c r="I7" s="77"/>
      <c r="J7" s="78"/>
      <c r="K7" s="99" t="s">
        <v>6</v>
      </c>
      <c r="L7" s="78"/>
      <c r="M7" s="112" t="s">
        <v>7</v>
      </c>
      <c r="N7" s="82"/>
      <c r="O7" s="91"/>
      <c r="P7" s="82"/>
    </row>
    <row r="8" spans="1:16" ht="14.25" customHeight="1">
      <c r="A8" s="112" t="s">
        <v>8</v>
      </c>
      <c r="B8" s="82"/>
      <c r="C8" s="101" t="s">
        <v>9</v>
      </c>
      <c r="D8" s="81"/>
      <c r="E8" s="81"/>
      <c r="F8" s="81"/>
      <c r="G8" s="82"/>
      <c r="H8" s="113" t="s">
        <v>10</v>
      </c>
      <c r="I8" s="81"/>
      <c r="J8" s="82"/>
      <c r="K8" s="101"/>
      <c r="L8" s="82"/>
      <c r="M8" s="83"/>
      <c r="N8" s="85"/>
      <c r="O8" s="83"/>
      <c r="P8" s="85"/>
    </row>
    <row r="9" spans="1:16" ht="14.25" customHeight="1">
      <c r="A9" s="86"/>
      <c r="B9" s="88"/>
      <c r="C9" s="86"/>
      <c r="D9" s="87"/>
      <c r="E9" s="87"/>
      <c r="F9" s="87"/>
      <c r="G9" s="88"/>
      <c r="H9" s="86"/>
      <c r="I9" s="87"/>
      <c r="J9" s="88"/>
      <c r="K9" s="86"/>
      <c r="L9" s="88"/>
      <c r="M9" s="86"/>
      <c r="N9" s="88"/>
      <c r="O9" s="86"/>
      <c r="P9" s="88"/>
    </row>
    <row r="10" spans="1:16" ht="14.25" customHeight="1">
      <c r="A10" s="90" t="s">
        <v>11</v>
      </c>
      <c r="B10" s="77"/>
      <c r="C10" s="78"/>
      <c r="D10" s="114" t="s">
        <v>12</v>
      </c>
      <c r="E10" s="77"/>
      <c r="F10" s="77"/>
      <c r="G10" s="78"/>
      <c r="H10" s="114" t="s">
        <v>13</v>
      </c>
      <c r="I10" s="77"/>
      <c r="J10" s="77"/>
      <c r="K10" s="77"/>
      <c r="L10" s="78"/>
      <c r="M10" s="90" t="s">
        <v>14</v>
      </c>
      <c r="N10" s="77"/>
      <c r="O10" s="77"/>
      <c r="P10" s="78"/>
    </row>
    <row r="11" spans="1:16" ht="14.25" customHeight="1">
      <c r="A11" s="99" t="s">
        <v>15</v>
      </c>
      <c r="B11" s="77"/>
      <c r="C11" s="78"/>
      <c r="D11" s="99" t="s">
        <v>16</v>
      </c>
      <c r="E11" s="77"/>
      <c r="F11" s="77"/>
      <c r="G11" s="78"/>
      <c r="H11" s="99" t="s">
        <v>17</v>
      </c>
      <c r="I11" s="77"/>
      <c r="J11" s="77"/>
      <c r="K11" s="77"/>
      <c r="L11" s="78"/>
      <c r="M11" s="99" t="s">
        <v>18</v>
      </c>
      <c r="N11" s="77"/>
      <c r="O11" s="77"/>
      <c r="P11" s="78"/>
    </row>
    <row r="12" spans="1:16" ht="14.25" customHeight="1">
      <c r="A12" s="2" t="s">
        <v>19</v>
      </c>
      <c r="B12" s="2"/>
      <c r="C12" s="2"/>
      <c r="D12" s="99" t="s">
        <v>20</v>
      </c>
      <c r="E12" s="77"/>
      <c r="F12" s="77"/>
      <c r="G12" s="78"/>
      <c r="H12" s="99" t="s">
        <v>21</v>
      </c>
      <c r="I12" s="77"/>
      <c r="J12" s="77"/>
      <c r="K12" s="77"/>
      <c r="L12" s="78"/>
      <c r="M12" s="99" t="s">
        <v>22</v>
      </c>
      <c r="N12" s="77"/>
      <c r="O12" s="77"/>
      <c r="P12" s="78"/>
    </row>
    <row r="13" spans="1:16" ht="219.75" customHeight="1">
      <c r="A13" s="115" t="s">
        <v>23</v>
      </c>
      <c r="B13" s="77"/>
      <c r="C13" s="78"/>
      <c r="D13" s="114" t="s">
        <v>24</v>
      </c>
      <c r="E13" s="77"/>
      <c r="F13" s="77"/>
      <c r="G13" s="78"/>
      <c r="H13" s="116" t="s">
        <v>25</v>
      </c>
      <c r="I13" s="77"/>
      <c r="J13" s="77"/>
      <c r="K13" s="77"/>
      <c r="L13" s="78"/>
      <c r="M13" s="114" t="s">
        <v>26</v>
      </c>
      <c r="N13" s="77"/>
      <c r="O13" s="77"/>
      <c r="P13" s="78"/>
    </row>
    <row r="14" spans="1:16" ht="165" customHeight="1">
      <c r="A14" s="115" t="s">
        <v>27</v>
      </c>
      <c r="B14" s="77"/>
      <c r="C14" s="78"/>
      <c r="D14" s="114" t="s">
        <v>28</v>
      </c>
      <c r="E14" s="77"/>
      <c r="F14" s="77"/>
      <c r="G14" s="78"/>
      <c r="H14" s="76" t="s">
        <v>29</v>
      </c>
      <c r="I14" s="77"/>
      <c r="J14" s="77"/>
      <c r="K14" s="77"/>
      <c r="L14" s="78"/>
      <c r="M14" s="114" t="s">
        <v>30</v>
      </c>
      <c r="N14" s="77"/>
      <c r="O14" s="77"/>
      <c r="P14" s="78"/>
    </row>
    <row r="15" spans="1:16" ht="14.25" customHeight="1">
      <c r="A15" s="79" t="s">
        <v>31</v>
      </c>
      <c r="B15" s="77"/>
      <c r="C15" s="77"/>
      <c r="D15" s="77"/>
      <c r="E15" s="77"/>
      <c r="F15" s="77"/>
      <c r="G15" s="77"/>
      <c r="H15" s="77"/>
      <c r="I15" s="77"/>
      <c r="J15" s="77"/>
      <c r="K15" s="77"/>
      <c r="L15" s="77"/>
      <c r="M15" s="77"/>
      <c r="N15" s="77"/>
      <c r="O15" s="77"/>
      <c r="P15" s="78"/>
    </row>
    <row r="16" spans="1:16" ht="14.25" customHeight="1">
      <c r="A16" s="79" t="s">
        <v>32</v>
      </c>
      <c r="B16" s="77"/>
      <c r="C16" s="78"/>
      <c r="D16" s="79" t="s">
        <v>33</v>
      </c>
      <c r="E16" s="77"/>
      <c r="F16" s="77"/>
      <c r="G16" s="77"/>
      <c r="H16" s="77"/>
      <c r="I16" s="77"/>
      <c r="J16" s="77"/>
      <c r="K16" s="77"/>
      <c r="L16" s="78"/>
      <c r="M16" s="79" t="s">
        <v>34</v>
      </c>
      <c r="N16" s="77"/>
      <c r="O16" s="77"/>
      <c r="P16" s="78"/>
    </row>
    <row r="17" spans="1:26" ht="14.25" customHeight="1">
      <c r="A17" s="91" t="s">
        <v>35</v>
      </c>
      <c r="B17" s="81"/>
      <c r="C17" s="82"/>
      <c r="D17" s="80" t="s">
        <v>36</v>
      </c>
      <c r="E17" s="81"/>
      <c r="F17" s="81"/>
      <c r="G17" s="81"/>
      <c r="H17" s="81"/>
      <c r="I17" s="81"/>
      <c r="J17" s="81"/>
      <c r="K17" s="81"/>
      <c r="L17" s="82"/>
      <c r="M17" s="89" t="s">
        <v>37</v>
      </c>
      <c r="N17" s="81"/>
      <c r="O17" s="81"/>
      <c r="P17" s="82"/>
    </row>
    <row r="18" spans="1:26" ht="14.25" customHeight="1">
      <c r="A18" s="83"/>
      <c r="B18" s="84"/>
      <c r="C18" s="85"/>
      <c r="D18" s="83"/>
      <c r="E18" s="84"/>
      <c r="F18" s="84"/>
      <c r="G18" s="84"/>
      <c r="H18" s="84"/>
      <c r="I18" s="84"/>
      <c r="J18" s="84"/>
      <c r="K18" s="84"/>
      <c r="L18" s="85"/>
      <c r="M18" s="83"/>
      <c r="N18" s="84"/>
      <c r="O18" s="84"/>
      <c r="P18" s="85"/>
    </row>
    <row r="19" spans="1:26" ht="199.5" customHeight="1">
      <c r="A19" s="86"/>
      <c r="B19" s="87"/>
      <c r="C19" s="88"/>
      <c r="D19" s="86"/>
      <c r="E19" s="87"/>
      <c r="F19" s="87"/>
      <c r="G19" s="87"/>
      <c r="H19" s="87"/>
      <c r="I19" s="87"/>
      <c r="J19" s="87"/>
      <c r="K19" s="87"/>
      <c r="L19" s="88"/>
      <c r="M19" s="86"/>
      <c r="N19" s="87"/>
      <c r="O19" s="87"/>
      <c r="P19" s="88"/>
    </row>
    <row r="20" spans="1:26" ht="14.25" customHeight="1">
      <c r="A20" s="92" t="s">
        <v>38</v>
      </c>
      <c r="B20" s="77"/>
      <c r="C20" s="78"/>
      <c r="D20" s="90"/>
      <c r="E20" s="77"/>
      <c r="F20" s="77"/>
      <c r="G20" s="77"/>
      <c r="H20" s="77"/>
      <c r="I20" s="77"/>
      <c r="J20" s="77"/>
      <c r="K20" s="77"/>
      <c r="L20" s="78"/>
      <c r="M20" s="90"/>
      <c r="N20" s="77"/>
      <c r="O20" s="77"/>
      <c r="P20" s="78"/>
    </row>
    <row r="21" spans="1:26" ht="14.25" customHeight="1">
      <c r="A21" s="79" t="s">
        <v>39</v>
      </c>
      <c r="B21" s="77"/>
      <c r="C21" s="77"/>
      <c r="D21" s="77"/>
      <c r="E21" s="77"/>
      <c r="F21" s="77"/>
      <c r="G21" s="77"/>
      <c r="H21" s="77"/>
      <c r="I21" s="77"/>
      <c r="J21" s="77"/>
      <c r="K21" s="77"/>
      <c r="L21" s="77"/>
      <c r="M21" s="77"/>
      <c r="N21" s="77"/>
      <c r="O21" s="77"/>
      <c r="P21" s="78"/>
    </row>
    <row r="22" spans="1:26" ht="14.25" customHeight="1">
      <c r="A22" s="79" t="s">
        <v>32</v>
      </c>
      <c r="B22" s="77"/>
      <c r="C22" s="78"/>
      <c r="D22" s="79" t="s">
        <v>33</v>
      </c>
      <c r="E22" s="77"/>
      <c r="F22" s="77"/>
      <c r="G22" s="77"/>
      <c r="H22" s="77"/>
      <c r="I22" s="77"/>
      <c r="J22" s="77"/>
      <c r="K22" s="77"/>
      <c r="L22" s="78"/>
      <c r="M22" s="79" t="s">
        <v>34</v>
      </c>
      <c r="N22" s="77"/>
      <c r="O22" s="77"/>
      <c r="P22" s="78"/>
    </row>
    <row r="23" spans="1:26" ht="15" customHeight="1">
      <c r="A23" s="91" t="s">
        <v>40</v>
      </c>
      <c r="B23" s="81"/>
      <c r="C23" s="82"/>
      <c r="D23" s="89" t="s">
        <v>41</v>
      </c>
      <c r="E23" s="81"/>
      <c r="F23" s="81"/>
      <c r="G23" s="81"/>
      <c r="H23" s="81"/>
      <c r="I23" s="81"/>
      <c r="J23" s="81"/>
      <c r="K23" s="81"/>
      <c r="L23" s="82"/>
      <c r="M23" s="89" t="s">
        <v>42</v>
      </c>
      <c r="N23" s="81"/>
      <c r="O23" s="81"/>
      <c r="P23" s="82"/>
    </row>
    <row r="24" spans="1:26" ht="14.25" customHeight="1">
      <c r="A24" s="83"/>
      <c r="B24" s="84"/>
      <c r="C24" s="85"/>
      <c r="D24" s="83"/>
      <c r="E24" s="84"/>
      <c r="F24" s="84"/>
      <c r="G24" s="84"/>
      <c r="H24" s="84"/>
      <c r="I24" s="84"/>
      <c r="J24" s="84"/>
      <c r="K24" s="84"/>
      <c r="L24" s="85"/>
      <c r="M24" s="83"/>
      <c r="N24" s="84"/>
      <c r="O24" s="84"/>
      <c r="P24" s="85"/>
    </row>
    <row r="25" spans="1:26" ht="264" customHeight="1">
      <c r="A25" s="86"/>
      <c r="B25" s="87"/>
      <c r="C25" s="88"/>
      <c r="D25" s="86"/>
      <c r="E25" s="87"/>
      <c r="F25" s="87"/>
      <c r="G25" s="87"/>
      <c r="H25" s="87"/>
      <c r="I25" s="87"/>
      <c r="J25" s="87"/>
      <c r="K25" s="87"/>
      <c r="L25" s="88"/>
      <c r="M25" s="86"/>
      <c r="N25" s="87"/>
      <c r="O25" s="87"/>
      <c r="P25" s="88"/>
      <c r="Q25" s="3"/>
      <c r="R25" s="3"/>
      <c r="S25" s="3"/>
      <c r="T25" s="3"/>
      <c r="U25" s="3"/>
      <c r="V25" s="3"/>
      <c r="W25" s="3"/>
      <c r="X25" s="3"/>
      <c r="Y25" s="3"/>
      <c r="Z25" s="3"/>
    </row>
    <row r="26" spans="1:26" ht="14.25" customHeight="1">
      <c r="A26" s="92" t="s">
        <v>43</v>
      </c>
      <c r="B26" s="77"/>
      <c r="C26" s="78"/>
      <c r="D26" s="99"/>
      <c r="E26" s="77"/>
      <c r="F26" s="77"/>
      <c r="G26" s="77"/>
      <c r="H26" s="77"/>
      <c r="I26" s="77"/>
      <c r="J26" s="77"/>
      <c r="K26" s="77"/>
      <c r="L26" s="78"/>
      <c r="M26" s="99"/>
      <c r="N26" s="77"/>
      <c r="O26" s="77"/>
      <c r="P26" s="78"/>
    </row>
    <row r="27" spans="1:26" ht="14.25" customHeight="1">
      <c r="A27" s="79" t="s">
        <v>44</v>
      </c>
      <c r="B27" s="77"/>
      <c r="C27" s="77"/>
      <c r="D27" s="77"/>
      <c r="E27" s="77"/>
      <c r="F27" s="77"/>
      <c r="G27" s="77"/>
      <c r="H27" s="77"/>
      <c r="I27" s="77"/>
      <c r="J27" s="77"/>
      <c r="K27" s="77"/>
      <c r="L27" s="77"/>
      <c r="M27" s="77"/>
      <c r="N27" s="77"/>
      <c r="O27" s="77"/>
      <c r="P27" s="78"/>
    </row>
    <row r="28" spans="1:26" ht="14.25" customHeight="1">
      <c r="A28" s="79" t="s">
        <v>32</v>
      </c>
      <c r="B28" s="77"/>
      <c r="C28" s="78"/>
      <c r="D28" s="79" t="s">
        <v>33</v>
      </c>
      <c r="E28" s="77"/>
      <c r="F28" s="77"/>
      <c r="G28" s="77"/>
      <c r="H28" s="77"/>
      <c r="I28" s="77"/>
      <c r="J28" s="77"/>
      <c r="K28" s="77"/>
      <c r="L28" s="78"/>
      <c r="M28" s="79" t="s">
        <v>34</v>
      </c>
      <c r="N28" s="77"/>
      <c r="O28" s="77"/>
      <c r="P28" s="78"/>
    </row>
    <row r="29" spans="1:26" ht="14.25" customHeight="1">
      <c r="A29" s="91" t="s">
        <v>45</v>
      </c>
      <c r="B29" s="81"/>
      <c r="C29" s="82"/>
      <c r="D29" s="89" t="s">
        <v>46</v>
      </c>
      <c r="E29" s="81"/>
      <c r="F29" s="81"/>
      <c r="G29" s="81"/>
      <c r="H29" s="81"/>
      <c r="I29" s="81"/>
      <c r="J29" s="81"/>
      <c r="K29" s="81"/>
      <c r="L29" s="82"/>
      <c r="M29" s="89" t="s">
        <v>47</v>
      </c>
      <c r="N29" s="81"/>
      <c r="O29" s="81"/>
      <c r="P29" s="82"/>
    </row>
    <row r="30" spans="1:26" ht="14.25" customHeight="1">
      <c r="A30" s="83"/>
      <c r="B30" s="84"/>
      <c r="C30" s="85"/>
      <c r="D30" s="83"/>
      <c r="E30" s="84"/>
      <c r="F30" s="84"/>
      <c r="G30" s="84"/>
      <c r="H30" s="84"/>
      <c r="I30" s="84"/>
      <c r="J30" s="84"/>
      <c r="K30" s="84"/>
      <c r="L30" s="85"/>
      <c r="M30" s="83"/>
      <c r="N30" s="84"/>
      <c r="O30" s="84"/>
      <c r="P30" s="85"/>
    </row>
    <row r="31" spans="1:26" ht="87.75" customHeight="1">
      <c r="A31" s="86"/>
      <c r="B31" s="87"/>
      <c r="C31" s="88"/>
      <c r="D31" s="86"/>
      <c r="E31" s="87"/>
      <c r="F31" s="87"/>
      <c r="G31" s="87"/>
      <c r="H31" s="87"/>
      <c r="I31" s="87"/>
      <c r="J31" s="87"/>
      <c r="K31" s="87"/>
      <c r="L31" s="88"/>
      <c r="M31" s="86"/>
      <c r="N31" s="87"/>
      <c r="O31" s="87"/>
      <c r="P31" s="88"/>
    </row>
    <row r="32" spans="1:26" ht="14.25" customHeight="1">
      <c r="A32" s="92" t="s">
        <v>43</v>
      </c>
      <c r="B32" s="77"/>
      <c r="C32" s="78"/>
      <c r="D32" s="99"/>
      <c r="E32" s="77"/>
      <c r="F32" s="77"/>
      <c r="G32" s="77"/>
      <c r="H32" s="77"/>
      <c r="I32" s="77"/>
      <c r="J32" s="77"/>
      <c r="K32" s="77"/>
      <c r="L32" s="78"/>
      <c r="M32" s="99"/>
      <c r="N32" s="77"/>
      <c r="O32" s="77"/>
      <c r="P32" s="78"/>
    </row>
    <row r="33" spans="1:16" ht="14.25" customHeight="1">
      <c r="A33" s="79" t="s">
        <v>48</v>
      </c>
      <c r="B33" s="77"/>
      <c r="C33" s="77"/>
      <c r="D33" s="77"/>
      <c r="E33" s="77"/>
      <c r="F33" s="77"/>
      <c r="G33" s="77"/>
      <c r="H33" s="77"/>
      <c r="I33" s="77"/>
      <c r="J33" s="77"/>
      <c r="K33" s="77"/>
      <c r="L33" s="77"/>
      <c r="M33" s="77"/>
      <c r="N33" s="77"/>
      <c r="O33" s="77"/>
      <c r="P33" s="78"/>
    </row>
    <row r="34" spans="1:16" ht="14.25" customHeight="1">
      <c r="A34" s="79" t="s">
        <v>32</v>
      </c>
      <c r="B34" s="77"/>
      <c r="C34" s="78"/>
      <c r="D34" s="79" t="s">
        <v>33</v>
      </c>
      <c r="E34" s="77"/>
      <c r="F34" s="77"/>
      <c r="G34" s="77"/>
      <c r="H34" s="77"/>
      <c r="I34" s="77"/>
      <c r="J34" s="77"/>
      <c r="K34" s="77"/>
      <c r="L34" s="78"/>
      <c r="M34" s="79" t="s">
        <v>34</v>
      </c>
      <c r="N34" s="77"/>
      <c r="O34" s="77"/>
      <c r="P34" s="78"/>
    </row>
    <row r="35" spans="1:16" ht="14.25" customHeight="1">
      <c r="A35" s="91" t="s">
        <v>49</v>
      </c>
      <c r="B35" s="81"/>
      <c r="C35" s="82"/>
      <c r="D35" s="89" t="s">
        <v>50</v>
      </c>
      <c r="E35" s="81"/>
      <c r="F35" s="81"/>
      <c r="G35" s="81"/>
      <c r="H35" s="81"/>
      <c r="I35" s="81"/>
      <c r="J35" s="81"/>
      <c r="K35" s="81"/>
      <c r="L35" s="82"/>
      <c r="M35" s="100" t="s">
        <v>51</v>
      </c>
      <c r="N35" s="81"/>
      <c r="O35" s="81"/>
      <c r="P35" s="82"/>
    </row>
    <row r="36" spans="1:16" ht="14.25" customHeight="1">
      <c r="A36" s="83"/>
      <c r="B36" s="84"/>
      <c r="C36" s="85"/>
      <c r="D36" s="83"/>
      <c r="E36" s="84"/>
      <c r="F36" s="84"/>
      <c r="G36" s="84"/>
      <c r="H36" s="84"/>
      <c r="I36" s="84"/>
      <c r="J36" s="84"/>
      <c r="K36" s="84"/>
      <c r="L36" s="85"/>
      <c r="M36" s="83"/>
      <c r="N36" s="84"/>
      <c r="O36" s="84"/>
      <c r="P36" s="85"/>
    </row>
    <row r="37" spans="1:16" ht="84" customHeight="1">
      <c r="A37" s="86"/>
      <c r="B37" s="87"/>
      <c r="C37" s="88"/>
      <c r="D37" s="86"/>
      <c r="E37" s="87"/>
      <c r="F37" s="87"/>
      <c r="G37" s="87"/>
      <c r="H37" s="87"/>
      <c r="I37" s="87"/>
      <c r="J37" s="87"/>
      <c r="K37" s="87"/>
      <c r="L37" s="88"/>
      <c r="M37" s="86"/>
      <c r="N37" s="87"/>
      <c r="O37" s="87"/>
      <c r="P37" s="88"/>
    </row>
    <row r="38" spans="1:16" ht="14.25" customHeight="1">
      <c r="A38" s="92" t="s">
        <v>43</v>
      </c>
      <c r="B38" s="77"/>
      <c r="C38" s="78"/>
      <c r="D38" s="99"/>
      <c r="E38" s="77"/>
      <c r="F38" s="77"/>
      <c r="G38" s="77"/>
      <c r="H38" s="77"/>
      <c r="I38" s="77"/>
      <c r="J38" s="77"/>
      <c r="K38" s="77"/>
      <c r="L38" s="78"/>
      <c r="M38" s="99"/>
      <c r="N38" s="77"/>
      <c r="O38" s="77"/>
      <c r="P38" s="78"/>
    </row>
    <row r="39" spans="1:16" ht="14.25" customHeight="1">
      <c r="A39" s="79" t="s">
        <v>52</v>
      </c>
      <c r="B39" s="77"/>
      <c r="C39" s="77"/>
      <c r="D39" s="77"/>
      <c r="E39" s="77"/>
      <c r="F39" s="77"/>
      <c r="G39" s="77"/>
      <c r="H39" s="77"/>
      <c r="I39" s="77"/>
      <c r="J39" s="77"/>
      <c r="K39" s="77"/>
      <c r="L39" s="77"/>
      <c r="M39" s="77"/>
      <c r="N39" s="77"/>
      <c r="O39" s="77"/>
      <c r="P39" s="78"/>
    </row>
    <row r="40" spans="1:16" ht="14.25" customHeight="1">
      <c r="A40" s="79" t="s">
        <v>32</v>
      </c>
      <c r="B40" s="77"/>
      <c r="C40" s="78"/>
      <c r="D40" s="79" t="s">
        <v>33</v>
      </c>
      <c r="E40" s="77"/>
      <c r="F40" s="77"/>
      <c r="G40" s="77"/>
      <c r="H40" s="77"/>
      <c r="I40" s="77"/>
      <c r="J40" s="77"/>
      <c r="K40" s="77"/>
      <c r="L40" s="78"/>
      <c r="M40" s="79" t="s">
        <v>34</v>
      </c>
      <c r="N40" s="77"/>
      <c r="O40" s="77"/>
      <c r="P40" s="78"/>
    </row>
    <row r="41" spans="1:16" ht="14.25" customHeight="1">
      <c r="A41" s="91" t="s">
        <v>53</v>
      </c>
      <c r="B41" s="81"/>
      <c r="C41" s="82"/>
      <c r="D41" s="89" t="s">
        <v>54</v>
      </c>
      <c r="E41" s="81"/>
      <c r="F41" s="81"/>
      <c r="G41" s="81"/>
      <c r="H41" s="81"/>
      <c r="I41" s="81"/>
      <c r="J41" s="81"/>
      <c r="K41" s="81"/>
      <c r="L41" s="82"/>
      <c r="M41" s="101" t="s">
        <v>55</v>
      </c>
      <c r="N41" s="81"/>
      <c r="O41" s="81"/>
      <c r="P41" s="82"/>
    </row>
    <row r="42" spans="1:16" ht="14.25" customHeight="1">
      <c r="A42" s="83"/>
      <c r="B42" s="84"/>
      <c r="C42" s="85"/>
      <c r="D42" s="83"/>
      <c r="E42" s="84"/>
      <c r="F42" s="84"/>
      <c r="G42" s="84"/>
      <c r="H42" s="84"/>
      <c r="I42" s="84"/>
      <c r="J42" s="84"/>
      <c r="K42" s="84"/>
      <c r="L42" s="85"/>
      <c r="M42" s="83"/>
      <c r="N42" s="84"/>
      <c r="O42" s="84"/>
      <c r="P42" s="85"/>
    </row>
    <row r="43" spans="1:16" ht="93.75" customHeight="1">
      <c r="A43" s="86"/>
      <c r="B43" s="87"/>
      <c r="C43" s="88"/>
      <c r="D43" s="86"/>
      <c r="E43" s="87"/>
      <c r="F43" s="87"/>
      <c r="G43" s="87"/>
      <c r="H43" s="87"/>
      <c r="I43" s="87"/>
      <c r="J43" s="87"/>
      <c r="K43" s="87"/>
      <c r="L43" s="88"/>
      <c r="M43" s="86"/>
      <c r="N43" s="87"/>
      <c r="O43" s="87"/>
      <c r="P43" s="88"/>
    </row>
    <row r="44" spans="1:16" ht="14.25" customHeight="1">
      <c r="A44" s="92" t="s">
        <v>43</v>
      </c>
      <c r="B44" s="77"/>
      <c r="C44" s="78"/>
      <c r="D44" s="102"/>
      <c r="E44" s="77"/>
      <c r="F44" s="77"/>
      <c r="G44" s="77"/>
      <c r="H44" s="77"/>
      <c r="I44" s="77"/>
      <c r="J44" s="77"/>
      <c r="K44" s="77"/>
      <c r="L44" s="78"/>
      <c r="M44" s="99"/>
      <c r="N44" s="77"/>
      <c r="O44" s="77"/>
      <c r="P44" s="78"/>
    </row>
    <row r="45" spans="1:16" ht="14.25" customHeight="1">
      <c r="A45" s="79" t="s">
        <v>56</v>
      </c>
      <c r="B45" s="77"/>
      <c r="C45" s="77"/>
      <c r="D45" s="77"/>
      <c r="E45" s="77"/>
      <c r="F45" s="77"/>
      <c r="G45" s="77"/>
      <c r="H45" s="77"/>
      <c r="I45" s="77"/>
      <c r="J45" s="77"/>
      <c r="K45" s="77"/>
      <c r="L45" s="77"/>
      <c r="M45" s="77"/>
      <c r="N45" s="77"/>
      <c r="O45" s="77"/>
      <c r="P45" s="78"/>
    </row>
    <row r="46" spans="1:16" ht="14.25" customHeight="1">
      <c r="A46" s="79" t="s">
        <v>32</v>
      </c>
      <c r="B46" s="77"/>
      <c r="C46" s="78"/>
      <c r="D46" s="103" t="s">
        <v>33</v>
      </c>
      <c r="E46" s="77"/>
      <c r="F46" s="77"/>
      <c r="G46" s="77"/>
      <c r="H46" s="77"/>
      <c r="I46" s="77"/>
      <c r="J46" s="77"/>
      <c r="K46" s="77"/>
      <c r="L46" s="78"/>
      <c r="M46" s="79" t="s">
        <v>34</v>
      </c>
      <c r="N46" s="77"/>
      <c r="O46" s="77"/>
      <c r="P46" s="78"/>
    </row>
    <row r="47" spans="1:16" ht="14.25" customHeight="1">
      <c r="A47" s="93" t="s">
        <v>49</v>
      </c>
      <c r="B47" s="81"/>
      <c r="C47" s="82"/>
      <c r="D47" s="104" t="s">
        <v>57</v>
      </c>
      <c r="E47" s="81"/>
      <c r="F47" s="81"/>
      <c r="G47" s="81"/>
      <c r="H47" s="81"/>
      <c r="I47" s="81"/>
      <c r="J47" s="81"/>
      <c r="K47" s="81"/>
      <c r="L47" s="82"/>
      <c r="M47" s="101" t="s">
        <v>58</v>
      </c>
      <c r="N47" s="81"/>
      <c r="O47" s="81"/>
      <c r="P47" s="82"/>
    </row>
    <row r="48" spans="1:16" ht="14.25" customHeight="1">
      <c r="A48" s="83"/>
      <c r="B48" s="84"/>
      <c r="C48" s="85"/>
      <c r="D48" s="84"/>
      <c r="E48" s="84"/>
      <c r="F48" s="84"/>
      <c r="G48" s="84"/>
      <c r="H48" s="84"/>
      <c r="I48" s="84"/>
      <c r="J48" s="84"/>
      <c r="K48" s="84"/>
      <c r="L48" s="85"/>
      <c r="M48" s="83"/>
      <c r="N48" s="84"/>
      <c r="O48" s="84"/>
      <c r="P48" s="85"/>
    </row>
    <row r="49" spans="1:16" ht="66" customHeight="1">
      <c r="A49" s="86"/>
      <c r="B49" s="87"/>
      <c r="C49" s="88"/>
      <c r="D49" s="87"/>
      <c r="E49" s="87"/>
      <c r="F49" s="87"/>
      <c r="G49" s="87"/>
      <c r="H49" s="87"/>
      <c r="I49" s="87"/>
      <c r="J49" s="87"/>
      <c r="K49" s="87"/>
      <c r="L49" s="88"/>
      <c r="M49" s="86"/>
      <c r="N49" s="87"/>
      <c r="O49" s="87"/>
      <c r="P49" s="88"/>
    </row>
    <row r="50" spans="1:16" ht="14.25" customHeight="1">
      <c r="A50" s="92" t="s">
        <v>43</v>
      </c>
      <c r="B50" s="77"/>
      <c r="C50" s="78"/>
      <c r="D50" s="102"/>
      <c r="E50" s="77"/>
      <c r="F50" s="77"/>
      <c r="G50" s="77"/>
      <c r="H50" s="77"/>
      <c r="I50" s="77"/>
      <c r="J50" s="77"/>
      <c r="K50" s="77"/>
      <c r="L50" s="78"/>
      <c r="M50" s="99"/>
      <c r="N50" s="77"/>
      <c r="O50" s="77"/>
      <c r="P50" s="78"/>
    </row>
    <row r="51" spans="1:16" ht="14.25" customHeight="1">
      <c r="A51" s="79" t="s">
        <v>59</v>
      </c>
      <c r="B51" s="77"/>
      <c r="C51" s="77"/>
      <c r="D51" s="77"/>
      <c r="E51" s="77"/>
      <c r="F51" s="77"/>
      <c r="G51" s="77"/>
      <c r="H51" s="77"/>
      <c r="I51" s="77"/>
      <c r="J51" s="77"/>
      <c r="K51" s="77"/>
      <c r="L51" s="77"/>
      <c r="M51" s="77"/>
      <c r="N51" s="77"/>
      <c r="O51" s="77"/>
      <c r="P51" s="78"/>
    </row>
    <row r="52" spans="1:16" ht="14.25" customHeight="1">
      <c r="A52" s="79" t="s">
        <v>32</v>
      </c>
      <c r="B52" s="77"/>
      <c r="C52" s="78"/>
      <c r="D52" s="105" t="s">
        <v>33</v>
      </c>
      <c r="E52" s="106"/>
      <c r="F52" s="106"/>
      <c r="G52" s="106"/>
      <c r="H52" s="106"/>
      <c r="I52" s="106"/>
      <c r="J52" s="106"/>
      <c r="K52" s="106"/>
      <c r="L52" s="107"/>
      <c r="M52" s="79" t="s">
        <v>34</v>
      </c>
      <c r="N52" s="77"/>
      <c r="O52" s="77"/>
      <c r="P52" s="78"/>
    </row>
    <row r="53" spans="1:16" ht="14.25" customHeight="1">
      <c r="A53" s="91" t="s">
        <v>60</v>
      </c>
      <c r="B53" s="81"/>
      <c r="C53" s="82"/>
      <c r="D53" s="104" t="s">
        <v>61</v>
      </c>
      <c r="E53" s="81"/>
      <c r="F53" s="81"/>
      <c r="G53" s="81"/>
      <c r="H53" s="81"/>
      <c r="I53" s="81"/>
      <c r="J53" s="81"/>
      <c r="K53" s="81"/>
      <c r="L53" s="82"/>
      <c r="M53" s="108" t="s">
        <v>62</v>
      </c>
      <c r="N53" s="81"/>
      <c r="O53" s="81"/>
      <c r="P53" s="82"/>
    </row>
    <row r="54" spans="1:16" ht="14.25" customHeight="1">
      <c r="A54" s="83"/>
      <c r="B54" s="84"/>
      <c r="C54" s="85"/>
      <c r="D54" s="84"/>
      <c r="E54" s="84"/>
      <c r="F54" s="84"/>
      <c r="G54" s="84"/>
      <c r="H54" s="84"/>
      <c r="I54" s="84"/>
      <c r="J54" s="84"/>
      <c r="K54" s="84"/>
      <c r="L54" s="85"/>
      <c r="M54" s="83"/>
      <c r="N54" s="84"/>
      <c r="O54" s="84"/>
      <c r="P54" s="85"/>
    </row>
    <row r="55" spans="1:16" ht="15.75" customHeight="1">
      <c r="A55" s="86"/>
      <c r="B55" s="87"/>
      <c r="C55" s="88"/>
      <c r="D55" s="87"/>
      <c r="E55" s="87"/>
      <c r="F55" s="87"/>
      <c r="G55" s="87"/>
      <c r="H55" s="87"/>
      <c r="I55" s="87"/>
      <c r="J55" s="87"/>
      <c r="K55" s="87"/>
      <c r="L55" s="88"/>
      <c r="M55" s="86"/>
      <c r="N55" s="87"/>
      <c r="O55" s="87"/>
      <c r="P55" s="88"/>
    </row>
    <row r="56" spans="1:16" ht="14.25" customHeight="1">
      <c r="A56" s="92" t="s">
        <v>43</v>
      </c>
      <c r="B56" s="77"/>
      <c r="C56" s="78"/>
      <c r="D56" s="109"/>
      <c r="E56" s="87"/>
      <c r="F56" s="87"/>
      <c r="G56" s="87"/>
      <c r="H56" s="87"/>
      <c r="I56" s="87"/>
      <c r="J56" s="87"/>
      <c r="K56" s="87"/>
      <c r="L56" s="88"/>
      <c r="M56" s="99"/>
      <c r="N56" s="77"/>
      <c r="O56" s="77"/>
      <c r="P56" s="78"/>
    </row>
    <row r="57" spans="1:16" ht="14.25" customHeight="1">
      <c r="A57" s="79" t="s">
        <v>63</v>
      </c>
      <c r="B57" s="77"/>
      <c r="C57" s="77"/>
      <c r="D57" s="77"/>
      <c r="E57" s="77"/>
      <c r="F57" s="77"/>
      <c r="G57" s="77"/>
      <c r="H57" s="77"/>
      <c r="I57" s="77"/>
      <c r="J57" s="77"/>
      <c r="K57" s="77"/>
      <c r="L57" s="77"/>
      <c r="M57" s="77"/>
      <c r="N57" s="77"/>
      <c r="O57" s="77"/>
      <c r="P57" s="78"/>
    </row>
    <row r="58" spans="1:16" ht="14.25" customHeight="1">
      <c r="A58" s="79" t="s">
        <v>32</v>
      </c>
      <c r="B58" s="77"/>
      <c r="C58" s="78"/>
      <c r="D58" s="103" t="s">
        <v>33</v>
      </c>
      <c r="E58" s="77"/>
      <c r="F58" s="77"/>
      <c r="G58" s="77"/>
      <c r="H58" s="77"/>
      <c r="I58" s="77"/>
      <c r="J58" s="77"/>
      <c r="K58" s="77"/>
      <c r="L58" s="78"/>
      <c r="M58" s="79" t="s">
        <v>34</v>
      </c>
      <c r="N58" s="77"/>
      <c r="O58" s="77"/>
      <c r="P58" s="78"/>
    </row>
    <row r="59" spans="1:16" ht="14.25" customHeight="1">
      <c r="A59" s="94" t="s">
        <v>64</v>
      </c>
      <c r="B59" s="81"/>
      <c r="C59" s="82"/>
      <c r="D59" s="104" t="s">
        <v>65</v>
      </c>
      <c r="E59" s="81"/>
      <c r="F59" s="81"/>
      <c r="G59" s="81"/>
      <c r="H59" s="81"/>
      <c r="I59" s="81"/>
      <c r="J59" s="81"/>
      <c r="K59" s="81"/>
      <c r="L59" s="82"/>
      <c r="M59" s="101" t="s">
        <v>66</v>
      </c>
      <c r="N59" s="81"/>
      <c r="O59" s="81"/>
      <c r="P59" s="82"/>
    </row>
    <row r="60" spans="1:16" ht="14.25" customHeight="1">
      <c r="A60" s="83"/>
      <c r="B60" s="84"/>
      <c r="C60" s="85"/>
      <c r="D60" s="84"/>
      <c r="E60" s="84"/>
      <c r="F60" s="84"/>
      <c r="G60" s="84"/>
      <c r="H60" s="84"/>
      <c r="I60" s="84"/>
      <c r="J60" s="84"/>
      <c r="K60" s="84"/>
      <c r="L60" s="85"/>
      <c r="M60" s="83"/>
      <c r="N60" s="84"/>
      <c r="O60" s="84"/>
      <c r="P60" s="85"/>
    </row>
    <row r="61" spans="1:16" ht="15.75" customHeight="1">
      <c r="A61" s="86"/>
      <c r="B61" s="87"/>
      <c r="C61" s="88"/>
      <c r="D61" s="87"/>
      <c r="E61" s="87"/>
      <c r="F61" s="87"/>
      <c r="G61" s="87"/>
      <c r="H61" s="87"/>
      <c r="I61" s="87"/>
      <c r="J61" s="87"/>
      <c r="K61" s="87"/>
      <c r="L61" s="88"/>
      <c r="M61" s="86"/>
      <c r="N61" s="87"/>
      <c r="O61" s="87"/>
      <c r="P61" s="88"/>
    </row>
    <row r="62" spans="1:16" ht="14.25" customHeight="1">
      <c r="A62" s="95" t="s">
        <v>43</v>
      </c>
      <c r="B62" s="81"/>
      <c r="C62" s="82"/>
      <c r="D62" s="110"/>
      <c r="E62" s="81"/>
      <c r="F62" s="81"/>
      <c r="G62" s="81"/>
      <c r="H62" s="81"/>
      <c r="I62" s="81"/>
      <c r="J62" s="81"/>
      <c r="K62" s="81"/>
      <c r="L62" s="82"/>
      <c r="M62" s="101"/>
      <c r="N62" s="81"/>
      <c r="O62" s="81"/>
      <c r="P62" s="82"/>
    </row>
    <row r="63" spans="1:16" ht="14.25" customHeight="1">
      <c r="A63" s="83"/>
      <c r="B63" s="84"/>
      <c r="C63" s="85"/>
      <c r="D63" s="84"/>
      <c r="E63" s="84"/>
      <c r="F63" s="84"/>
      <c r="G63" s="84"/>
      <c r="H63" s="84"/>
      <c r="I63" s="84"/>
      <c r="J63" s="84"/>
      <c r="K63" s="84"/>
      <c r="L63" s="85"/>
      <c r="M63" s="83"/>
      <c r="N63" s="84"/>
      <c r="O63" s="84"/>
      <c r="P63" s="85"/>
    </row>
    <row r="64" spans="1:16" ht="14.25" customHeight="1">
      <c r="A64" s="86"/>
      <c r="B64" s="87"/>
      <c r="C64" s="88"/>
      <c r="D64" s="87"/>
      <c r="E64" s="87"/>
      <c r="F64" s="87"/>
      <c r="G64" s="87"/>
      <c r="H64" s="87"/>
      <c r="I64" s="87"/>
      <c r="J64" s="87"/>
      <c r="K64" s="87"/>
      <c r="L64" s="88"/>
      <c r="M64" s="86"/>
      <c r="N64" s="87"/>
      <c r="O64" s="87"/>
      <c r="P64" s="88"/>
    </row>
    <row r="65" spans="1:16" ht="14.25" customHeight="1">
      <c r="A65" s="79" t="s">
        <v>67</v>
      </c>
      <c r="B65" s="77"/>
      <c r="C65" s="77"/>
      <c r="D65" s="77"/>
      <c r="E65" s="77"/>
      <c r="F65" s="77"/>
      <c r="G65" s="77"/>
      <c r="H65" s="77"/>
      <c r="I65" s="77"/>
      <c r="J65" s="77"/>
      <c r="K65" s="77"/>
      <c r="L65" s="77"/>
      <c r="M65" s="77"/>
      <c r="N65" s="77"/>
      <c r="O65" s="77"/>
      <c r="P65" s="78"/>
    </row>
    <row r="66" spans="1:16" ht="14.25" customHeight="1">
      <c r="A66" s="79"/>
      <c r="B66" s="77"/>
      <c r="C66" s="78"/>
      <c r="D66" s="103" t="s">
        <v>33</v>
      </c>
      <c r="E66" s="77"/>
      <c r="F66" s="77"/>
      <c r="G66" s="77"/>
      <c r="H66" s="77"/>
      <c r="I66" s="77"/>
      <c r="J66" s="77"/>
      <c r="K66" s="77"/>
      <c r="L66" s="78"/>
      <c r="M66" s="79" t="s">
        <v>34</v>
      </c>
      <c r="N66" s="77"/>
      <c r="O66" s="77"/>
      <c r="P66" s="78"/>
    </row>
    <row r="67" spans="1:16" ht="14.25" customHeight="1">
      <c r="A67" s="96" t="s">
        <v>68</v>
      </c>
      <c r="B67" s="81"/>
      <c r="C67" s="82"/>
      <c r="D67" s="111" t="s">
        <v>69</v>
      </c>
      <c r="E67" s="81"/>
      <c r="F67" s="81"/>
      <c r="G67" s="81"/>
      <c r="H67" s="81"/>
      <c r="I67" s="81"/>
      <c r="J67" s="81"/>
      <c r="K67" s="81"/>
      <c r="L67" s="82"/>
      <c r="M67" s="101" t="s">
        <v>70</v>
      </c>
      <c r="N67" s="81"/>
      <c r="O67" s="81"/>
      <c r="P67" s="82"/>
    </row>
    <row r="68" spans="1:16" ht="14.25" customHeight="1">
      <c r="A68" s="83"/>
      <c r="B68" s="84"/>
      <c r="C68" s="85"/>
      <c r="D68" s="84"/>
      <c r="E68" s="84"/>
      <c r="F68" s="84"/>
      <c r="G68" s="84"/>
      <c r="H68" s="84"/>
      <c r="I68" s="84"/>
      <c r="J68" s="84"/>
      <c r="K68" s="84"/>
      <c r="L68" s="85"/>
      <c r="M68" s="83"/>
      <c r="N68" s="84"/>
      <c r="O68" s="84"/>
      <c r="P68" s="85"/>
    </row>
    <row r="69" spans="1:16" ht="15.75" customHeight="1">
      <c r="A69" s="86"/>
      <c r="B69" s="87"/>
      <c r="C69" s="88"/>
      <c r="D69" s="87"/>
      <c r="E69" s="87"/>
      <c r="F69" s="87"/>
      <c r="G69" s="87"/>
      <c r="H69" s="87"/>
      <c r="I69" s="87"/>
      <c r="J69" s="87"/>
      <c r="K69" s="87"/>
      <c r="L69" s="88"/>
      <c r="M69" s="86"/>
      <c r="N69" s="87"/>
      <c r="O69" s="87"/>
      <c r="P69" s="88"/>
    </row>
    <row r="70" spans="1:16" ht="14.25" customHeight="1">
      <c r="A70" s="95"/>
      <c r="B70" s="81"/>
      <c r="C70" s="82"/>
      <c r="D70" s="110"/>
      <c r="E70" s="81"/>
      <c r="F70" s="81"/>
      <c r="G70" s="81"/>
      <c r="H70" s="81"/>
      <c r="I70" s="81"/>
      <c r="J70" s="81"/>
      <c r="K70" s="81"/>
      <c r="L70" s="82"/>
      <c r="M70" s="101"/>
      <c r="N70" s="81"/>
      <c r="O70" s="81"/>
      <c r="P70" s="82"/>
    </row>
    <row r="71" spans="1:16" ht="14.25" customHeight="1">
      <c r="A71" s="86"/>
      <c r="B71" s="87"/>
      <c r="C71" s="88"/>
      <c r="D71" s="87"/>
      <c r="E71" s="87"/>
      <c r="F71" s="87"/>
      <c r="G71" s="87"/>
      <c r="H71" s="87"/>
      <c r="I71" s="87"/>
      <c r="J71" s="87"/>
      <c r="K71" s="87"/>
      <c r="L71" s="88"/>
      <c r="M71" s="86"/>
      <c r="N71" s="87"/>
      <c r="O71" s="87"/>
      <c r="P71" s="88"/>
    </row>
    <row r="72" spans="1:16" ht="14.25" customHeight="1">
      <c r="A72" s="79" t="s">
        <v>71</v>
      </c>
      <c r="B72" s="77"/>
      <c r="C72" s="77"/>
      <c r="D72" s="77"/>
      <c r="E72" s="77"/>
      <c r="F72" s="77"/>
      <c r="G72" s="77"/>
      <c r="H72" s="77"/>
      <c r="I72" s="77"/>
      <c r="J72" s="77"/>
      <c r="K72" s="77"/>
      <c r="L72" s="77"/>
      <c r="M72" s="77"/>
      <c r="N72" s="77"/>
      <c r="O72" s="77"/>
      <c r="P72" s="78"/>
    </row>
    <row r="73" spans="1:16" ht="14.25" customHeight="1">
      <c r="A73" s="79"/>
      <c r="B73" s="77"/>
      <c r="C73" s="78"/>
      <c r="D73" s="103" t="s">
        <v>33</v>
      </c>
      <c r="E73" s="77"/>
      <c r="F73" s="77"/>
      <c r="G73" s="77"/>
      <c r="H73" s="77"/>
      <c r="I73" s="77"/>
      <c r="J73" s="77"/>
      <c r="K73" s="77"/>
      <c r="L73" s="78"/>
      <c r="M73" s="79" t="s">
        <v>34</v>
      </c>
      <c r="N73" s="77"/>
      <c r="O73" s="77"/>
      <c r="P73" s="78"/>
    </row>
    <row r="74" spans="1:16" ht="14.25" customHeight="1">
      <c r="A74" s="96" t="s">
        <v>72</v>
      </c>
      <c r="B74" s="81"/>
      <c r="C74" s="82"/>
      <c r="D74" s="111" t="s">
        <v>73</v>
      </c>
      <c r="E74" s="81"/>
      <c r="F74" s="81"/>
      <c r="G74" s="81"/>
      <c r="H74" s="81"/>
      <c r="I74" s="81"/>
      <c r="J74" s="81"/>
      <c r="K74" s="81"/>
      <c r="L74" s="82"/>
      <c r="M74" s="101" t="s">
        <v>74</v>
      </c>
      <c r="N74" s="81"/>
      <c r="O74" s="81"/>
      <c r="P74" s="82"/>
    </row>
    <row r="75" spans="1:16" ht="14.25" customHeight="1">
      <c r="A75" s="83"/>
      <c r="B75" s="84"/>
      <c r="C75" s="85"/>
      <c r="D75" s="84"/>
      <c r="E75" s="84"/>
      <c r="F75" s="84"/>
      <c r="G75" s="84"/>
      <c r="H75" s="84"/>
      <c r="I75" s="84"/>
      <c r="J75" s="84"/>
      <c r="K75" s="84"/>
      <c r="L75" s="85"/>
      <c r="M75" s="83"/>
      <c r="N75" s="84"/>
      <c r="O75" s="84"/>
      <c r="P75" s="85"/>
    </row>
    <row r="76" spans="1:16" ht="14.25" customHeight="1">
      <c r="A76" s="86"/>
      <c r="B76" s="87"/>
      <c r="C76" s="88"/>
      <c r="D76" s="87"/>
      <c r="E76" s="87"/>
      <c r="F76" s="87"/>
      <c r="G76" s="87"/>
      <c r="H76" s="87"/>
      <c r="I76" s="87"/>
      <c r="J76" s="87"/>
      <c r="K76" s="87"/>
      <c r="L76" s="88"/>
      <c r="M76" s="86"/>
      <c r="N76" s="87"/>
      <c r="O76" s="87"/>
      <c r="P76" s="88"/>
    </row>
    <row r="77" spans="1:16" ht="14.25" customHeight="1">
      <c r="A77" s="95"/>
      <c r="B77" s="81"/>
      <c r="C77" s="82"/>
      <c r="D77" s="93"/>
      <c r="E77" s="81"/>
      <c r="F77" s="81"/>
      <c r="G77" s="81"/>
      <c r="H77" s="81"/>
      <c r="I77" s="81"/>
      <c r="J77" s="81"/>
      <c r="K77" s="81"/>
      <c r="L77" s="82"/>
      <c r="M77" s="101"/>
      <c r="N77" s="81"/>
      <c r="O77" s="81"/>
      <c r="P77" s="82"/>
    </row>
    <row r="78" spans="1:16" ht="14.25" customHeight="1">
      <c r="A78" s="83"/>
      <c r="B78" s="84"/>
      <c r="C78" s="85"/>
      <c r="D78" s="83"/>
      <c r="E78" s="84"/>
      <c r="F78" s="84"/>
      <c r="G78" s="84"/>
      <c r="H78" s="84"/>
      <c r="I78" s="84"/>
      <c r="J78" s="84"/>
      <c r="K78" s="84"/>
      <c r="L78" s="85"/>
      <c r="M78" s="83"/>
      <c r="N78" s="84"/>
      <c r="O78" s="84"/>
      <c r="P78" s="85"/>
    </row>
    <row r="79" spans="1:16" ht="14.25" customHeight="1">
      <c r="A79" s="86"/>
      <c r="B79" s="87"/>
      <c r="C79" s="88"/>
      <c r="D79" s="86"/>
      <c r="E79" s="87"/>
      <c r="F79" s="87"/>
      <c r="G79" s="87"/>
      <c r="H79" s="87"/>
      <c r="I79" s="87"/>
      <c r="J79" s="87"/>
      <c r="K79" s="87"/>
      <c r="L79" s="88"/>
      <c r="M79" s="86"/>
      <c r="N79" s="87"/>
      <c r="O79" s="87"/>
      <c r="P79" s="88"/>
    </row>
    <row r="80" spans="1:16" ht="14.25" customHeight="1">
      <c r="A80" s="79" t="s">
        <v>75</v>
      </c>
      <c r="B80" s="77"/>
      <c r="C80" s="77"/>
      <c r="D80" s="77"/>
      <c r="E80" s="77"/>
      <c r="F80" s="77"/>
      <c r="G80" s="77"/>
      <c r="H80" s="77"/>
      <c r="I80" s="77"/>
      <c r="J80" s="77"/>
      <c r="K80" s="77"/>
      <c r="L80" s="77"/>
      <c r="M80" s="77"/>
      <c r="N80" s="77"/>
      <c r="O80" s="77"/>
      <c r="P80" s="78"/>
    </row>
    <row r="81" spans="1:16" ht="14.25" customHeight="1">
      <c r="A81" s="79"/>
      <c r="B81" s="77"/>
      <c r="C81" s="78"/>
      <c r="D81" s="103" t="s">
        <v>33</v>
      </c>
      <c r="E81" s="77"/>
      <c r="F81" s="77"/>
      <c r="G81" s="77"/>
      <c r="H81" s="77"/>
      <c r="I81" s="77"/>
      <c r="J81" s="77"/>
      <c r="K81" s="77"/>
      <c r="L81" s="78"/>
      <c r="M81" s="79" t="s">
        <v>34</v>
      </c>
      <c r="N81" s="77"/>
      <c r="O81" s="77"/>
      <c r="P81" s="78"/>
    </row>
    <row r="82" spans="1:16" ht="14.25" customHeight="1">
      <c r="A82" s="96" t="s">
        <v>76</v>
      </c>
      <c r="B82" s="81"/>
      <c r="C82" s="82"/>
      <c r="D82" s="108"/>
      <c r="E82" s="81"/>
      <c r="F82" s="81"/>
      <c r="G82" s="81"/>
      <c r="H82" s="81"/>
      <c r="I82" s="81"/>
      <c r="J82" s="81"/>
      <c r="K82" s="81"/>
      <c r="L82" s="82"/>
      <c r="M82" s="101"/>
      <c r="N82" s="81"/>
      <c r="O82" s="81"/>
      <c r="P82" s="82"/>
    </row>
    <row r="83" spans="1:16" ht="14.25" customHeight="1">
      <c r="A83" s="83"/>
      <c r="B83" s="84"/>
      <c r="C83" s="85"/>
      <c r="D83" s="83"/>
      <c r="E83" s="84"/>
      <c r="F83" s="84"/>
      <c r="G83" s="84"/>
      <c r="H83" s="84"/>
      <c r="I83" s="84"/>
      <c r="J83" s="84"/>
      <c r="K83" s="84"/>
      <c r="L83" s="85"/>
      <c r="M83" s="83"/>
      <c r="N83" s="84"/>
      <c r="O83" s="84"/>
      <c r="P83" s="85"/>
    </row>
    <row r="84" spans="1:16" ht="14.25" customHeight="1">
      <c r="A84" s="86"/>
      <c r="B84" s="87"/>
      <c r="C84" s="88"/>
      <c r="D84" s="86"/>
      <c r="E84" s="87"/>
      <c r="F84" s="87"/>
      <c r="G84" s="87"/>
      <c r="H84" s="87"/>
      <c r="I84" s="87"/>
      <c r="J84" s="87"/>
      <c r="K84" s="87"/>
      <c r="L84" s="88"/>
      <c r="M84" s="86"/>
      <c r="N84" s="87"/>
      <c r="O84" s="87"/>
      <c r="P84" s="88"/>
    </row>
    <row r="85" spans="1:16" ht="14.25" customHeight="1">
      <c r="A85" s="95"/>
      <c r="B85" s="81"/>
      <c r="C85" s="82"/>
      <c r="D85" s="93"/>
      <c r="E85" s="81"/>
      <c r="F85" s="81"/>
      <c r="G85" s="81"/>
      <c r="H85" s="81"/>
      <c r="I85" s="81"/>
      <c r="J85" s="81"/>
      <c r="K85" s="81"/>
      <c r="L85" s="82"/>
      <c r="M85" s="101"/>
      <c r="N85" s="81"/>
      <c r="O85" s="81"/>
      <c r="P85" s="82"/>
    </row>
    <row r="86" spans="1:16" ht="14.25" customHeight="1">
      <c r="A86" s="83"/>
      <c r="B86" s="84"/>
      <c r="C86" s="85"/>
      <c r="D86" s="83"/>
      <c r="E86" s="84"/>
      <c r="F86" s="84"/>
      <c r="G86" s="84"/>
      <c r="H86" s="84"/>
      <c r="I86" s="84"/>
      <c r="J86" s="84"/>
      <c r="K86" s="84"/>
      <c r="L86" s="85"/>
      <c r="M86" s="83"/>
      <c r="N86" s="84"/>
      <c r="O86" s="84"/>
      <c r="P86" s="85"/>
    </row>
    <row r="87" spans="1:16" ht="14.25" customHeight="1">
      <c r="A87" s="86"/>
      <c r="B87" s="87"/>
      <c r="C87" s="88"/>
      <c r="D87" s="86"/>
      <c r="E87" s="87"/>
      <c r="F87" s="87"/>
      <c r="G87" s="87"/>
      <c r="H87" s="87"/>
      <c r="I87" s="87"/>
      <c r="J87" s="87"/>
      <c r="K87" s="87"/>
      <c r="L87" s="88"/>
      <c r="M87" s="86"/>
      <c r="N87" s="87"/>
      <c r="O87" s="87"/>
      <c r="P87" s="88"/>
    </row>
    <row r="88" spans="1:16" ht="14.25" customHeight="1">
      <c r="A88" s="79" t="s">
        <v>77</v>
      </c>
      <c r="B88" s="77"/>
      <c r="C88" s="77"/>
      <c r="D88" s="77"/>
      <c r="E88" s="77"/>
      <c r="F88" s="77"/>
      <c r="G88" s="77"/>
      <c r="H88" s="77"/>
      <c r="I88" s="77"/>
      <c r="J88" s="77"/>
      <c r="K88" s="77"/>
      <c r="L88" s="77"/>
      <c r="M88" s="77"/>
      <c r="N88" s="77"/>
      <c r="O88" s="77"/>
      <c r="P88" s="78"/>
    </row>
    <row r="89" spans="1:16" ht="14.25" customHeight="1">
      <c r="A89" s="79"/>
      <c r="B89" s="77"/>
      <c r="C89" s="78"/>
      <c r="D89" s="103" t="s">
        <v>33</v>
      </c>
      <c r="E89" s="77"/>
      <c r="F89" s="77"/>
      <c r="G89" s="77"/>
      <c r="H89" s="77"/>
      <c r="I89" s="77"/>
      <c r="J89" s="77"/>
      <c r="K89" s="77"/>
      <c r="L89" s="78"/>
      <c r="M89" s="79" t="s">
        <v>34</v>
      </c>
      <c r="N89" s="77"/>
      <c r="O89" s="77"/>
      <c r="P89" s="78"/>
    </row>
    <row r="90" spans="1:16" ht="14.25" customHeight="1">
      <c r="A90" s="96" t="s">
        <v>76</v>
      </c>
      <c r="B90" s="81"/>
      <c r="C90" s="82"/>
      <c r="D90" s="108"/>
      <c r="E90" s="81"/>
      <c r="F90" s="81"/>
      <c r="G90" s="81"/>
      <c r="H90" s="81"/>
      <c r="I90" s="81"/>
      <c r="J90" s="81"/>
      <c r="K90" s="81"/>
      <c r="L90" s="82"/>
      <c r="M90" s="101"/>
      <c r="N90" s="81"/>
      <c r="O90" s="81"/>
      <c r="P90" s="82"/>
    </row>
    <row r="91" spans="1:16" ht="14.25" customHeight="1">
      <c r="A91" s="83"/>
      <c r="B91" s="84"/>
      <c r="C91" s="85"/>
      <c r="D91" s="83"/>
      <c r="E91" s="84"/>
      <c r="F91" s="84"/>
      <c r="G91" s="84"/>
      <c r="H91" s="84"/>
      <c r="I91" s="84"/>
      <c r="J91" s="84"/>
      <c r="K91" s="84"/>
      <c r="L91" s="85"/>
      <c r="M91" s="83"/>
      <c r="N91" s="84"/>
      <c r="O91" s="84"/>
      <c r="P91" s="85"/>
    </row>
    <row r="92" spans="1:16" ht="14.25" customHeight="1">
      <c r="A92" s="86"/>
      <c r="B92" s="87"/>
      <c r="C92" s="88"/>
      <c r="D92" s="86"/>
      <c r="E92" s="87"/>
      <c r="F92" s="87"/>
      <c r="G92" s="87"/>
      <c r="H92" s="87"/>
      <c r="I92" s="87"/>
      <c r="J92" s="87"/>
      <c r="K92" s="87"/>
      <c r="L92" s="88"/>
      <c r="M92" s="86"/>
      <c r="N92" s="87"/>
      <c r="O92" s="87"/>
      <c r="P92" s="88"/>
    </row>
    <row r="93" spans="1:16" ht="14.25" customHeight="1">
      <c r="A93" s="95"/>
      <c r="B93" s="81"/>
      <c r="C93" s="82"/>
      <c r="D93" s="93"/>
      <c r="E93" s="81"/>
      <c r="F93" s="81"/>
      <c r="G93" s="81"/>
      <c r="H93" s="81"/>
      <c r="I93" s="81"/>
      <c r="J93" s="81"/>
      <c r="K93" s="81"/>
      <c r="L93" s="82"/>
      <c r="M93" s="101"/>
      <c r="N93" s="81"/>
      <c r="O93" s="81"/>
      <c r="P93" s="82"/>
    </row>
    <row r="94" spans="1:16" ht="14.25" customHeight="1">
      <c r="A94" s="83"/>
      <c r="B94" s="84"/>
      <c r="C94" s="85"/>
      <c r="D94" s="83"/>
      <c r="E94" s="84"/>
      <c r="F94" s="84"/>
      <c r="G94" s="84"/>
      <c r="H94" s="84"/>
      <c r="I94" s="84"/>
      <c r="J94" s="84"/>
      <c r="K94" s="84"/>
      <c r="L94" s="85"/>
      <c r="M94" s="83"/>
      <c r="N94" s="84"/>
      <c r="O94" s="84"/>
      <c r="P94" s="85"/>
    </row>
    <row r="95" spans="1:16" ht="14.25" customHeight="1">
      <c r="A95" s="86"/>
      <c r="B95" s="87"/>
      <c r="C95" s="88"/>
      <c r="D95" s="86"/>
      <c r="E95" s="87"/>
      <c r="F95" s="87"/>
      <c r="G95" s="87"/>
      <c r="H95" s="87"/>
      <c r="I95" s="87"/>
      <c r="J95" s="87"/>
      <c r="K95" s="87"/>
      <c r="L95" s="88"/>
      <c r="M95" s="86"/>
      <c r="N95" s="87"/>
      <c r="O95" s="87"/>
      <c r="P95" s="88"/>
    </row>
    <row r="96" spans="1:16" ht="14.25" customHeight="1">
      <c r="A96" s="97" t="s">
        <v>78</v>
      </c>
      <c r="B96" s="77"/>
      <c r="C96" s="78"/>
      <c r="D96" s="115" t="s">
        <v>79</v>
      </c>
      <c r="E96" s="77"/>
      <c r="F96" s="77"/>
      <c r="G96" s="77"/>
      <c r="H96" s="77"/>
      <c r="I96" s="77"/>
      <c r="J96" s="77"/>
      <c r="K96" s="77"/>
      <c r="L96" s="78"/>
      <c r="M96" s="99"/>
      <c r="N96" s="77"/>
      <c r="O96" s="77"/>
      <c r="P96" s="78"/>
    </row>
    <row r="97" spans="1:16" ht="14.25" customHeight="1">
      <c r="A97" s="98" t="s">
        <v>80</v>
      </c>
      <c r="B97" s="77"/>
      <c r="C97" s="78"/>
      <c r="D97" s="115" t="s">
        <v>81</v>
      </c>
      <c r="E97" s="77"/>
      <c r="F97" s="77"/>
      <c r="G97" s="77"/>
      <c r="H97" s="77"/>
      <c r="I97" s="77"/>
      <c r="J97" s="77"/>
      <c r="K97" s="77"/>
      <c r="L97" s="78"/>
      <c r="M97" s="99"/>
      <c r="N97" s="77"/>
      <c r="O97" s="77"/>
      <c r="P97" s="78"/>
    </row>
    <row r="98" spans="1:16" ht="14.25" customHeight="1">
      <c r="A98" s="79" t="s">
        <v>82</v>
      </c>
      <c r="B98" s="77"/>
      <c r="C98" s="78"/>
      <c r="D98" s="99"/>
      <c r="E98" s="77"/>
      <c r="F98" s="77"/>
      <c r="G98" s="77"/>
      <c r="H98" s="77"/>
      <c r="I98" s="77"/>
      <c r="J98" s="77"/>
      <c r="K98" s="77"/>
      <c r="L98" s="78"/>
      <c r="M98" s="99"/>
      <c r="N98" s="77"/>
      <c r="O98" s="77"/>
      <c r="P98" s="78"/>
    </row>
    <row r="99" spans="1:16" ht="14.25" customHeight="1"/>
    <row r="100" spans="1:16" ht="14.25" customHeight="1">
      <c r="D100" s="4"/>
    </row>
    <row r="101" spans="1:16" ht="14.25" customHeight="1">
      <c r="D101" s="4"/>
    </row>
    <row r="102" spans="1:16" ht="14.25" customHeight="1">
      <c r="D102" s="4"/>
    </row>
    <row r="103" spans="1:16" ht="14.25" customHeight="1">
      <c r="D103" s="4"/>
    </row>
    <row r="104" spans="1:16" ht="14.25" customHeight="1">
      <c r="D104" s="4"/>
    </row>
    <row r="105" spans="1:16" ht="14.25" customHeight="1">
      <c r="D105" s="4"/>
    </row>
    <row r="106" spans="1:16" ht="14.25" customHeight="1">
      <c r="D106" s="4"/>
    </row>
    <row r="107" spans="1:16" ht="14.25" customHeight="1">
      <c r="D107" s="4"/>
    </row>
    <row r="108" spans="1:16" ht="14.25" customHeight="1">
      <c r="D108" s="4"/>
    </row>
    <row r="109" spans="1:16" ht="14.25" customHeight="1">
      <c r="D109" s="4"/>
    </row>
    <row r="110" spans="1:16" ht="14.25" customHeight="1">
      <c r="D110" s="4"/>
    </row>
    <row r="111" spans="1:16" ht="14.25" customHeight="1">
      <c r="D111" s="4"/>
    </row>
    <row r="112" spans="1:16" ht="14.25" customHeight="1">
      <c r="D112" s="4"/>
    </row>
    <row r="113" spans="4:4" ht="14.25" customHeight="1">
      <c r="D113" s="4"/>
    </row>
    <row r="114" spans="4:4" ht="14.25" customHeight="1">
      <c r="D114" s="4"/>
    </row>
    <row r="115" spans="4:4" ht="14.25" customHeight="1">
      <c r="D115" s="4"/>
    </row>
    <row r="116" spans="4:4" ht="14.25" customHeight="1">
      <c r="D116" s="4"/>
    </row>
    <row r="117" spans="4:4" ht="14.25" customHeight="1">
      <c r="D117" s="4"/>
    </row>
    <row r="118" spans="4:4" ht="14.25" customHeight="1">
      <c r="D118" s="4"/>
    </row>
    <row r="119" spans="4:4" ht="14.25" customHeight="1">
      <c r="D119" s="4"/>
    </row>
    <row r="120" spans="4:4" ht="14.25" customHeight="1">
      <c r="D120" s="4"/>
    </row>
    <row r="121" spans="4:4" ht="14.25" customHeight="1">
      <c r="D121" s="4"/>
    </row>
    <row r="122" spans="4:4" ht="14.25" customHeight="1">
      <c r="D122" s="4"/>
    </row>
    <row r="123" spans="4:4" ht="14.25" customHeight="1">
      <c r="D123" s="4"/>
    </row>
    <row r="124" spans="4:4" ht="14.25" customHeight="1">
      <c r="D124" s="4"/>
    </row>
    <row r="125" spans="4:4" ht="14.25" customHeight="1">
      <c r="D125" s="4"/>
    </row>
    <row r="126" spans="4:4" ht="14.25" customHeight="1">
      <c r="D126" s="4"/>
    </row>
    <row r="127" spans="4:4" ht="14.25" customHeight="1">
      <c r="D127" s="4"/>
    </row>
    <row r="128" spans="4:4" ht="14.25" customHeight="1">
      <c r="D128" s="4"/>
    </row>
    <row r="129" spans="4:4" ht="14.25" customHeight="1">
      <c r="D129" s="4"/>
    </row>
    <row r="130" spans="4:4" ht="14.25" customHeight="1">
      <c r="D130" s="4"/>
    </row>
    <row r="131" spans="4:4" ht="14.25" customHeight="1">
      <c r="D131" s="4"/>
    </row>
    <row r="132" spans="4:4" ht="14.25" customHeight="1">
      <c r="D132" s="4"/>
    </row>
    <row r="133" spans="4:4" ht="14.25" customHeight="1"/>
    <row r="134" spans="4:4" ht="14.25" customHeight="1"/>
    <row r="135" spans="4:4" ht="14.25" customHeight="1"/>
    <row r="136" spans="4:4" ht="14.25" customHeight="1"/>
    <row r="137" spans="4:4" ht="14.25" customHeight="1"/>
    <row r="138" spans="4:4" ht="14.25" customHeight="1"/>
    <row r="139" spans="4:4" ht="14.25" customHeight="1"/>
    <row r="140" spans="4:4" ht="14.25" customHeight="1"/>
    <row r="141" spans="4:4" ht="14.25" customHeight="1"/>
    <row r="142" spans="4:4" ht="14.25" customHeight="1"/>
    <row r="143" spans="4:4" ht="14.25" customHeight="1"/>
    <row r="144" spans="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1">
    <mergeCell ref="D93:L95"/>
    <mergeCell ref="M93:P95"/>
    <mergeCell ref="D96:L96"/>
    <mergeCell ref="M96:P96"/>
    <mergeCell ref="D97:L97"/>
    <mergeCell ref="M97:P97"/>
    <mergeCell ref="D98:L98"/>
    <mergeCell ref="M98:P98"/>
    <mergeCell ref="D85:L87"/>
    <mergeCell ref="M85:P87"/>
    <mergeCell ref="A88:P88"/>
    <mergeCell ref="D89:L89"/>
    <mergeCell ref="M89:P89"/>
    <mergeCell ref="D90:L92"/>
    <mergeCell ref="M90:P92"/>
    <mergeCell ref="M11:P11"/>
    <mergeCell ref="D12:G12"/>
    <mergeCell ref="H12:L12"/>
    <mergeCell ref="M12:P12"/>
    <mergeCell ref="A13:C13"/>
    <mergeCell ref="D13:G13"/>
    <mergeCell ref="H13:L13"/>
    <mergeCell ref="M13:P13"/>
    <mergeCell ref="A14:C14"/>
    <mergeCell ref="D14:G14"/>
    <mergeCell ref="M14:P14"/>
    <mergeCell ref="D81:L81"/>
    <mergeCell ref="M81:P81"/>
    <mergeCell ref="D82:L84"/>
    <mergeCell ref="M82:P84"/>
    <mergeCell ref="M7:N9"/>
    <mergeCell ref="O7:P9"/>
    <mergeCell ref="M10:P10"/>
    <mergeCell ref="A1:G6"/>
    <mergeCell ref="H1:L6"/>
    <mergeCell ref="N1:P6"/>
    <mergeCell ref="A7:B7"/>
    <mergeCell ref="C7:G7"/>
    <mergeCell ref="H7:J7"/>
    <mergeCell ref="K7:L7"/>
    <mergeCell ref="A8:B9"/>
    <mergeCell ref="C8:G9"/>
    <mergeCell ref="H8:J9"/>
    <mergeCell ref="K8:L9"/>
    <mergeCell ref="A10:C10"/>
    <mergeCell ref="D10:G10"/>
    <mergeCell ref="H10:L10"/>
    <mergeCell ref="A11:C11"/>
    <mergeCell ref="D11:G11"/>
    <mergeCell ref="H11:L11"/>
    <mergeCell ref="D62:L64"/>
    <mergeCell ref="M62:P64"/>
    <mergeCell ref="A65:P65"/>
    <mergeCell ref="D66:L66"/>
    <mergeCell ref="M66:P66"/>
    <mergeCell ref="D67:L69"/>
    <mergeCell ref="M67:P69"/>
    <mergeCell ref="D70:L71"/>
    <mergeCell ref="M70:P71"/>
    <mergeCell ref="D44:L44"/>
    <mergeCell ref="M44:P44"/>
    <mergeCell ref="A45:P45"/>
    <mergeCell ref="D46:L46"/>
    <mergeCell ref="M46:P46"/>
    <mergeCell ref="D47:L49"/>
    <mergeCell ref="M47:P49"/>
    <mergeCell ref="D50:L50"/>
    <mergeCell ref="M50:P50"/>
    <mergeCell ref="D32:L32"/>
    <mergeCell ref="M32:P32"/>
    <mergeCell ref="A33:P33"/>
    <mergeCell ref="D34:L34"/>
    <mergeCell ref="M34:P34"/>
    <mergeCell ref="D35:L37"/>
    <mergeCell ref="M35:P37"/>
    <mergeCell ref="D38:L38"/>
    <mergeCell ref="M38:P38"/>
    <mergeCell ref="A62:C64"/>
    <mergeCell ref="A66:C66"/>
    <mergeCell ref="A67:C69"/>
    <mergeCell ref="A70:C71"/>
    <mergeCell ref="A73:C73"/>
    <mergeCell ref="A74:C76"/>
    <mergeCell ref="A96:C96"/>
    <mergeCell ref="A97:C97"/>
    <mergeCell ref="A98:C98"/>
    <mergeCell ref="A77:C79"/>
    <mergeCell ref="A81:C81"/>
    <mergeCell ref="A82:C84"/>
    <mergeCell ref="A85:C87"/>
    <mergeCell ref="A89:C89"/>
    <mergeCell ref="A90:C92"/>
    <mergeCell ref="A93:C95"/>
    <mergeCell ref="A72:P72"/>
    <mergeCell ref="D73:L73"/>
    <mergeCell ref="M73:P73"/>
    <mergeCell ref="D74:L76"/>
    <mergeCell ref="M74:P76"/>
    <mergeCell ref="D77:L79"/>
    <mergeCell ref="M77:P79"/>
    <mergeCell ref="A80:P80"/>
    <mergeCell ref="A44:C44"/>
    <mergeCell ref="A46:C46"/>
    <mergeCell ref="A47:C49"/>
    <mergeCell ref="A50:C50"/>
    <mergeCell ref="A52:C52"/>
    <mergeCell ref="A53:C55"/>
    <mergeCell ref="A56:C56"/>
    <mergeCell ref="A58:C58"/>
    <mergeCell ref="A59:C61"/>
    <mergeCell ref="A51:P51"/>
    <mergeCell ref="D52:L52"/>
    <mergeCell ref="M52:P52"/>
    <mergeCell ref="D53:L55"/>
    <mergeCell ref="M53:P55"/>
    <mergeCell ref="D56:L56"/>
    <mergeCell ref="M56:P56"/>
    <mergeCell ref="A57:P57"/>
    <mergeCell ref="D58:L58"/>
    <mergeCell ref="M58:P58"/>
    <mergeCell ref="D59:L61"/>
    <mergeCell ref="M59:P61"/>
    <mergeCell ref="A26:C26"/>
    <mergeCell ref="A28:C28"/>
    <mergeCell ref="A29:C31"/>
    <mergeCell ref="A32:C32"/>
    <mergeCell ref="A34:C34"/>
    <mergeCell ref="A35:C37"/>
    <mergeCell ref="A38:C38"/>
    <mergeCell ref="A40:C40"/>
    <mergeCell ref="A41:C43"/>
    <mergeCell ref="A39:P39"/>
    <mergeCell ref="D40:L40"/>
    <mergeCell ref="M40:P40"/>
    <mergeCell ref="D41:L43"/>
    <mergeCell ref="M41:P43"/>
    <mergeCell ref="D26:L26"/>
    <mergeCell ref="M26:P26"/>
    <mergeCell ref="A27:P27"/>
    <mergeCell ref="D28:L28"/>
    <mergeCell ref="M28:P28"/>
    <mergeCell ref="D29:L31"/>
    <mergeCell ref="M29:P31"/>
    <mergeCell ref="A21:P21"/>
    <mergeCell ref="D22:L22"/>
    <mergeCell ref="M22:P22"/>
    <mergeCell ref="D23:L25"/>
    <mergeCell ref="M23:P25"/>
    <mergeCell ref="A17:C19"/>
    <mergeCell ref="A20:C20"/>
    <mergeCell ref="A22:C22"/>
    <mergeCell ref="A23:C25"/>
    <mergeCell ref="H14:L14"/>
    <mergeCell ref="A15:P15"/>
    <mergeCell ref="A16:C16"/>
    <mergeCell ref="D16:L16"/>
    <mergeCell ref="M16:P16"/>
    <mergeCell ref="D17:L19"/>
    <mergeCell ref="M17:P19"/>
    <mergeCell ref="D20:L20"/>
    <mergeCell ref="M20:P20"/>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5"/>
  <sheetViews>
    <sheetView showGridLines="0" workbookViewId="0">
      <selection activeCell="B20" sqref="B20"/>
    </sheetView>
  </sheetViews>
  <sheetFormatPr baseColWidth="10" defaultColWidth="11.19921875" defaultRowHeight="15" customHeight="1"/>
  <sheetData>
    <row r="1" spans="1:7">
      <c r="A1" s="143" t="s">
        <v>1080</v>
      </c>
      <c r="B1" s="143" t="s">
        <v>83</v>
      </c>
      <c r="C1" s="150"/>
      <c r="D1" s="150"/>
      <c r="E1" s="150"/>
      <c r="F1" s="150"/>
      <c r="G1" s="154"/>
    </row>
    <row r="2" spans="1:7">
      <c r="A2" s="143" t="s">
        <v>84</v>
      </c>
      <c r="B2" s="145" t="s">
        <v>85</v>
      </c>
      <c r="C2" s="155" t="s">
        <v>86</v>
      </c>
      <c r="D2" s="155" t="s">
        <v>87</v>
      </c>
      <c r="E2" s="155" t="s">
        <v>88</v>
      </c>
      <c r="F2" s="155" t="s">
        <v>89</v>
      </c>
      <c r="G2" s="144" t="s">
        <v>1079</v>
      </c>
    </row>
    <row r="3" spans="1:7">
      <c r="A3" s="145" t="s">
        <v>95</v>
      </c>
      <c r="B3" s="156">
        <v>5</v>
      </c>
      <c r="C3" s="157">
        <v>5</v>
      </c>
      <c r="D3" s="157">
        <v>5</v>
      </c>
      <c r="E3" s="157">
        <v>5</v>
      </c>
      <c r="F3" s="157">
        <v>5</v>
      </c>
      <c r="G3" s="146">
        <v>25</v>
      </c>
    </row>
    <row r="4" spans="1:7">
      <c r="A4" s="148" t="s">
        <v>94</v>
      </c>
      <c r="B4" s="158">
        <v>5</v>
      </c>
      <c r="C4" s="159">
        <v>5</v>
      </c>
      <c r="D4" s="159">
        <v>5</v>
      </c>
      <c r="E4" s="159">
        <v>5</v>
      </c>
      <c r="F4" s="159">
        <v>5</v>
      </c>
      <c r="G4" s="149">
        <v>25</v>
      </c>
    </row>
    <row r="5" spans="1:7">
      <c r="A5" s="148" t="s">
        <v>98</v>
      </c>
      <c r="B5" s="158">
        <v>5</v>
      </c>
      <c r="C5" s="159">
        <v>5</v>
      </c>
      <c r="D5" s="159">
        <v>5</v>
      </c>
      <c r="E5" s="159">
        <v>5</v>
      </c>
      <c r="F5" s="159">
        <v>5</v>
      </c>
      <c r="G5" s="149">
        <v>25</v>
      </c>
    </row>
    <row r="6" spans="1:7">
      <c r="A6" s="148" t="s">
        <v>91</v>
      </c>
      <c r="B6" s="158">
        <v>5</v>
      </c>
      <c r="C6" s="159">
        <v>5</v>
      </c>
      <c r="D6" s="159">
        <v>5</v>
      </c>
      <c r="E6" s="159">
        <v>5</v>
      </c>
      <c r="F6" s="159">
        <v>5</v>
      </c>
      <c r="G6" s="149">
        <v>25</v>
      </c>
    </row>
    <row r="7" spans="1:7">
      <c r="A7" s="148" t="s">
        <v>99</v>
      </c>
      <c r="B7" s="158">
        <v>5</v>
      </c>
      <c r="C7" s="159">
        <v>5</v>
      </c>
      <c r="D7" s="159">
        <v>5</v>
      </c>
      <c r="E7" s="159">
        <v>5</v>
      </c>
      <c r="F7" s="159">
        <v>5</v>
      </c>
      <c r="G7" s="149">
        <v>25</v>
      </c>
    </row>
    <row r="8" spans="1:7">
      <c r="A8" s="148" t="s">
        <v>97</v>
      </c>
      <c r="B8" s="158">
        <v>5</v>
      </c>
      <c r="C8" s="159">
        <v>5</v>
      </c>
      <c r="D8" s="159">
        <v>5</v>
      </c>
      <c r="E8" s="159">
        <v>5</v>
      </c>
      <c r="F8" s="159">
        <v>5</v>
      </c>
      <c r="G8" s="149">
        <v>25</v>
      </c>
    </row>
    <row r="9" spans="1:7">
      <c r="A9" s="148" t="s">
        <v>96</v>
      </c>
      <c r="B9" s="158">
        <v>5</v>
      </c>
      <c r="C9" s="159">
        <v>5</v>
      </c>
      <c r="D9" s="159">
        <v>5</v>
      </c>
      <c r="E9" s="159">
        <v>5</v>
      </c>
      <c r="F9" s="159">
        <v>4</v>
      </c>
      <c r="G9" s="149">
        <v>24</v>
      </c>
    </row>
    <row r="10" spans="1:7">
      <c r="A10" s="148" t="s">
        <v>92</v>
      </c>
      <c r="B10" s="158">
        <v>5</v>
      </c>
      <c r="C10" s="159">
        <v>4</v>
      </c>
      <c r="D10" s="159">
        <v>5</v>
      </c>
      <c r="E10" s="159">
        <v>5</v>
      </c>
      <c r="F10" s="159">
        <v>5</v>
      </c>
      <c r="G10" s="149">
        <v>24</v>
      </c>
    </row>
    <row r="11" spans="1:7">
      <c r="A11" s="148" t="s">
        <v>102</v>
      </c>
      <c r="B11" s="158">
        <v>4</v>
      </c>
      <c r="C11" s="159">
        <v>5</v>
      </c>
      <c r="D11" s="159">
        <v>5</v>
      </c>
      <c r="E11" s="159">
        <v>5</v>
      </c>
      <c r="F11" s="159">
        <v>5</v>
      </c>
      <c r="G11" s="149">
        <v>24</v>
      </c>
    </row>
    <row r="12" spans="1:7">
      <c r="A12" s="148" t="s">
        <v>101</v>
      </c>
      <c r="B12" s="158">
        <v>5</v>
      </c>
      <c r="C12" s="159">
        <v>5</v>
      </c>
      <c r="D12" s="159">
        <v>5</v>
      </c>
      <c r="E12" s="159">
        <v>4</v>
      </c>
      <c r="F12" s="159">
        <v>5</v>
      </c>
      <c r="G12" s="149">
        <v>24</v>
      </c>
    </row>
    <row r="13" spans="1:7">
      <c r="A13" s="148" t="s">
        <v>100</v>
      </c>
      <c r="B13" s="158">
        <v>5</v>
      </c>
      <c r="C13" s="159">
        <v>5</v>
      </c>
      <c r="D13" s="159">
        <v>4</v>
      </c>
      <c r="E13" s="159">
        <v>5</v>
      </c>
      <c r="F13" s="159">
        <v>5</v>
      </c>
      <c r="G13" s="149">
        <v>24</v>
      </c>
    </row>
    <row r="14" spans="1:7">
      <c r="A14" s="148" t="s">
        <v>93</v>
      </c>
      <c r="B14" s="158">
        <v>5</v>
      </c>
      <c r="C14" s="159">
        <v>5</v>
      </c>
      <c r="D14" s="159">
        <v>5</v>
      </c>
      <c r="E14" s="159">
        <v>5</v>
      </c>
      <c r="F14" s="159">
        <v>4</v>
      </c>
      <c r="G14" s="149">
        <v>24</v>
      </c>
    </row>
    <row r="15" spans="1:7">
      <c r="A15" s="151" t="s">
        <v>1079</v>
      </c>
      <c r="B15" s="160">
        <v>59</v>
      </c>
      <c r="C15" s="161">
        <v>59</v>
      </c>
      <c r="D15" s="161">
        <v>59</v>
      </c>
      <c r="E15" s="161">
        <v>59</v>
      </c>
      <c r="F15" s="161">
        <v>58</v>
      </c>
      <c r="G15" s="153">
        <v>294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24"/>
  <sheetViews>
    <sheetView workbookViewId="0"/>
  </sheetViews>
  <sheetFormatPr baseColWidth="10" defaultColWidth="11.19921875" defaultRowHeight="15" customHeight="1"/>
  <cols>
    <col min="2" max="2" width="17.69921875" customWidth="1"/>
    <col min="3" max="3" width="17.3984375" customWidth="1"/>
  </cols>
  <sheetData>
    <row r="1" spans="1:9" ht="15" customHeight="1">
      <c r="A1" s="6" t="s">
        <v>103</v>
      </c>
      <c r="B1" s="7">
        <v>44802.415972222225</v>
      </c>
      <c r="C1" s="7">
        <v>44802.771180555559</v>
      </c>
      <c r="E1" s="8" t="s">
        <v>104</v>
      </c>
      <c r="I1" s="5">
        <f>1/24/60/60</f>
        <v>1.1574074074074073E-5</v>
      </c>
    </row>
    <row r="2" spans="1:9" ht="15" customHeight="1">
      <c r="A2" s="9" t="s">
        <v>105</v>
      </c>
      <c r="B2" s="10">
        <v>44802.416145833333</v>
      </c>
      <c r="C2" s="10">
        <v>44803.999988425923</v>
      </c>
    </row>
    <row r="3" spans="1:9" ht="15" customHeight="1">
      <c r="A3" s="11"/>
      <c r="B3" s="11"/>
      <c r="C3" s="11"/>
    </row>
    <row r="4" spans="1:9" ht="15" customHeight="1">
      <c r="A4" s="11"/>
      <c r="B4" s="11"/>
      <c r="C4" s="11"/>
    </row>
    <row r="5" spans="1:9" ht="15" customHeight="1">
      <c r="A5" s="12" t="s">
        <v>106</v>
      </c>
      <c r="B5" s="12" t="s">
        <v>107</v>
      </c>
      <c r="C5" s="11" t="s">
        <v>108</v>
      </c>
    </row>
    <row r="6" spans="1:9" ht="15" customHeight="1">
      <c r="A6" s="13">
        <v>0.41597222222222224</v>
      </c>
      <c r="B6" s="14">
        <v>0</v>
      </c>
      <c r="C6" s="11" t="e">
        <f t="array" aca="1" ref="C6" ca="1">_xludf.LAMBDA(fInicio,fFin,_xludf.LET(Fracseg,(1/24/60/60),matrizrep,_xludf.SEQUENCE(ROUND((fFin-fInicio)/Fracseg,0)+1,1,0,1),matrizTiempo,_xludf.MAP(matrizrep,_xludf.LAMBDA(elementorep,TEXT(fInicio+(elementorep*Fracseg),"hh:mm:ss"))),_xludf.REDUCE(0,matrizTiempo,_xludf.LAMBDA(contador,elementoTiempo,(LEN(elementoTiempo)-LEN(SUBSTITUTE(elementoTiempo,"1","")))+contador))))(C1,C2)</f>
        <v>#NAME?</v>
      </c>
      <c r="D6" s="5" t="s">
        <v>109</v>
      </c>
    </row>
    <row r="7" spans="1:9" ht="15" customHeight="1">
      <c r="A7" s="13">
        <v>0.41598379629629628</v>
      </c>
      <c r="B7" s="14">
        <v>1</v>
      </c>
      <c r="C7" s="11"/>
    </row>
    <row r="8" spans="1:9" ht="15" customHeight="1">
      <c r="A8" s="13">
        <v>0.41599537037037038</v>
      </c>
      <c r="B8" s="14">
        <v>0</v>
      </c>
      <c r="C8" s="11"/>
    </row>
    <row r="9" spans="1:9" ht="15" customHeight="1">
      <c r="A9" s="13">
        <v>0.41600694444444447</v>
      </c>
      <c r="B9" s="14">
        <v>0</v>
      </c>
      <c r="C9" s="11"/>
    </row>
    <row r="10" spans="1:9" ht="15" customHeight="1">
      <c r="A10" s="13">
        <v>0.41601851851851851</v>
      </c>
      <c r="B10" s="14">
        <v>0</v>
      </c>
      <c r="C10" s="11"/>
    </row>
    <row r="11" spans="1:9" ht="15" customHeight="1">
      <c r="A11" s="13">
        <v>0.4160300925925926</v>
      </c>
      <c r="B11" s="14">
        <v>0</v>
      </c>
      <c r="C11" s="11"/>
    </row>
    <row r="12" spans="1:9" ht="15" customHeight="1">
      <c r="A12" s="13">
        <v>0.41604166666666664</v>
      </c>
      <c r="B12" s="14">
        <v>0</v>
      </c>
      <c r="C12" s="11"/>
    </row>
    <row r="13" spans="1:9" ht="15" customHeight="1">
      <c r="A13" s="13">
        <v>0.41605324074074074</v>
      </c>
      <c r="B13" s="14">
        <v>0</v>
      </c>
      <c r="C13" s="11"/>
    </row>
    <row r="14" spans="1:9" ht="15" customHeight="1">
      <c r="A14" s="13">
        <v>0.41606481481481483</v>
      </c>
      <c r="B14" s="14">
        <v>0</v>
      </c>
      <c r="C14" s="11"/>
    </row>
    <row r="15" spans="1:9" ht="15" customHeight="1">
      <c r="A15" s="13">
        <v>0.41607638888888887</v>
      </c>
      <c r="B15" s="14">
        <v>0</v>
      </c>
      <c r="C15" s="11"/>
    </row>
    <row r="16" spans="1:9" ht="15" customHeight="1">
      <c r="A16" s="13">
        <v>0.41608796296296297</v>
      </c>
      <c r="B16" s="14">
        <v>1</v>
      </c>
      <c r="C16" s="11"/>
    </row>
    <row r="17" spans="1:3" ht="15" customHeight="1">
      <c r="A17" s="13">
        <v>0.41609953703703706</v>
      </c>
      <c r="B17" s="14">
        <v>2</v>
      </c>
      <c r="C17" s="11"/>
    </row>
    <row r="18" spans="1:3" ht="15" customHeight="1">
      <c r="A18" s="13">
        <v>0.4161111111111111</v>
      </c>
      <c r="B18" s="14">
        <v>1</v>
      </c>
      <c r="C18" s="11"/>
    </row>
    <row r="19" spans="1:3" ht="15" customHeight="1">
      <c r="A19" s="13">
        <v>0.41612268518518519</v>
      </c>
      <c r="B19" s="14">
        <v>1</v>
      </c>
      <c r="C19" s="11"/>
    </row>
    <row r="20" spans="1:3" ht="15" customHeight="1">
      <c r="A20" s="13">
        <v>0.41613425925925923</v>
      </c>
      <c r="B20" s="14">
        <v>1</v>
      </c>
      <c r="C20" s="11"/>
    </row>
    <row r="21" spans="1:3" ht="15" customHeight="1">
      <c r="A21" s="13">
        <v>0.41614583333333333</v>
      </c>
      <c r="B21" s="14">
        <v>1</v>
      </c>
      <c r="C21" s="11"/>
    </row>
    <row r="24" spans="1:3" ht="14.25">
      <c r="A24" s="15">
        <f>A6</f>
        <v>0.41597222222222224</v>
      </c>
    </row>
  </sheetData>
  <hyperlinks>
    <hyperlink ref="E1" r:id="rId1" xr:uid="{00000000-0004-0000-04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000"/>
  <sheetViews>
    <sheetView showGridLines="0" topLeftCell="A45" zoomScale="85" zoomScaleNormal="85" workbookViewId="0">
      <selection activeCell="G45" sqref="G45"/>
    </sheetView>
  </sheetViews>
  <sheetFormatPr baseColWidth="10" defaultColWidth="11.19921875" defaultRowHeight="15" customHeight="1"/>
  <cols>
    <col min="1" max="1" width="11.3984375" customWidth="1"/>
    <col min="2" max="2" width="9.296875" customWidth="1"/>
    <col min="3" max="3" width="10.59765625" customWidth="1"/>
    <col min="4" max="4" width="12.59765625" customWidth="1"/>
    <col min="5" max="5" width="7.09765625" customWidth="1"/>
    <col min="6" max="6" width="8.19921875" customWidth="1"/>
    <col min="7" max="7" width="7.09765625" customWidth="1"/>
    <col min="8" max="8" width="7.59765625" customWidth="1"/>
    <col min="9" max="10" width="7.09765625" customWidth="1"/>
    <col min="11" max="11" width="9.09765625" customWidth="1"/>
    <col min="12" max="26" width="7.09765625" customWidth="1"/>
  </cols>
  <sheetData>
    <row r="1" spans="1:16" ht="14.25">
      <c r="A1" s="16" t="s">
        <v>83</v>
      </c>
      <c r="B1" s="16" t="s">
        <v>84</v>
      </c>
      <c r="C1" s="16" t="s">
        <v>110</v>
      </c>
      <c r="D1" s="16" t="s">
        <v>111</v>
      </c>
    </row>
    <row r="2" spans="1:16">
      <c r="A2" s="17" t="s">
        <v>86</v>
      </c>
      <c r="B2" s="2" t="s">
        <v>95</v>
      </c>
      <c r="C2" s="2">
        <v>34</v>
      </c>
      <c r="D2" s="2" t="s">
        <v>112</v>
      </c>
      <c r="G2" s="17" t="s">
        <v>86</v>
      </c>
      <c r="H2" s="17" t="s">
        <v>85</v>
      </c>
      <c r="I2" s="17" t="s">
        <v>88</v>
      </c>
      <c r="J2" s="17" t="s">
        <v>87</v>
      </c>
      <c r="K2" s="17" t="s">
        <v>89</v>
      </c>
      <c r="M2" s="5" t="str">
        <f>A1</f>
        <v>FRUIT</v>
      </c>
      <c r="N2" s="5" t="str">
        <f>C1</f>
        <v>SALES</v>
      </c>
      <c r="O2" s="5" t="str">
        <f>B1</f>
        <v>MONTH</v>
      </c>
      <c r="P2" s="5" t="str">
        <f>D1</f>
        <v>SALESMAN</v>
      </c>
    </row>
    <row r="3" spans="1:16">
      <c r="A3" s="17" t="s">
        <v>85</v>
      </c>
      <c r="B3" s="2" t="s">
        <v>94</v>
      </c>
      <c r="C3" s="2">
        <v>45</v>
      </c>
      <c r="D3" s="2" t="s">
        <v>113</v>
      </c>
      <c r="F3" s="2" t="s">
        <v>95</v>
      </c>
      <c r="G3" s="18">
        <f t="shared" ref="G3:K3" si="0">COUNTIFS($A:$A,G$2,$B:$B,$F3)</f>
        <v>5</v>
      </c>
      <c r="H3" s="18">
        <f t="shared" si="0"/>
        <v>5</v>
      </c>
      <c r="I3" s="18">
        <f t="shared" si="0"/>
        <v>5</v>
      </c>
      <c r="J3" s="18">
        <f t="shared" si="0"/>
        <v>5</v>
      </c>
      <c r="K3" s="18">
        <f t="shared" si="0"/>
        <v>5</v>
      </c>
      <c r="M3" s="5" t="s">
        <v>114</v>
      </c>
      <c r="N3" s="5">
        <f ca="1">LOOKUP(M3,A2:A294,C2:C295)</f>
        <v>3</v>
      </c>
      <c r="O3" s="5" t="str">
        <f>LOOKUP(M3,A2:A295,B2:B295)</f>
        <v>May</v>
      </c>
      <c r="P3" s="5" t="str">
        <f>LOOKUP(M3,A2:B295,D2:D295)</f>
        <v>DOT</v>
      </c>
    </row>
    <row r="4" spans="1:16">
      <c r="A4" s="17" t="s">
        <v>88</v>
      </c>
      <c r="B4" s="2" t="s">
        <v>98</v>
      </c>
      <c r="C4" s="2">
        <v>2000</v>
      </c>
      <c r="D4" s="2" t="s">
        <v>115</v>
      </c>
      <c r="F4" s="2" t="s">
        <v>94</v>
      </c>
      <c r="G4" s="18">
        <f t="shared" ref="G4:K4" si="1">COUNTIFS($A:$A,G$2,$B:$B,$F4)</f>
        <v>5</v>
      </c>
      <c r="H4" s="18">
        <f t="shared" si="1"/>
        <v>5</v>
      </c>
      <c r="I4" s="18">
        <f t="shared" si="1"/>
        <v>5</v>
      </c>
      <c r="J4" s="18">
        <f t="shared" si="1"/>
        <v>5</v>
      </c>
      <c r="K4" s="18">
        <f t="shared" si="1"/>
        <v>5</v>
      </c>
    </row>
    <row r="5" spans="1:16">
      <c r="A5" s="17" t="s">
        <v>87</v>
      </c>
      <c r="B5" s="2" t="s">
        <v>91</v>
      </c>
      <c r="C5" s="2">
        <v>76</v>
      </c>
      <c r="D5" s="2" t="s">
        <v>116</v>
      </c>
      <c r="F5" s="2" t="s">
        <v>98</v>
      </c>
      <c r="G5" s="18">
        <f t="shared" ref="G5:K5" si="2">COUNTIFS($A:$A,G$2,$B:$B,$F5)</f>
        <v>5</v>
      </c>
      <c r="H5" s="18">
        <f t="shared" si="2"/>
        <v>5</v>
      </c>
      <c r="I5" s="18">
        <f t="shared" si="2"/>
        <v>5</v>
      </c>
      <c r="J5" s="18">
        <f t="shared" si="2"/>
        <v>5</v>
      </c>
      <c r="K5" s="18">
        <f t="shared" si="2"/>
        <v>5</v>
      </c>
    </row>
    <row r="6" spans="1:16">
      <c r="A6" s="17" t="s">
        <v>89</v>
      </c>
      <c r="B6" s="2" t="s">
        <v>99</v>
      </c>
      <c r="C6" s="2">
        <v>87</v>
      </c>
      <c r="D6" s="2" t="s">
        <v>113</v>
      </c>
      <c r="F6" s="2" t="s">
        <v>91</v>
      </c>
      <c r="G6" s="18">
        <f t="shared" ref="G6:K6" si="3">COUNTIFS($A:$A,G$2,$B:$B,$F6)</f>
        <v>5</v>
      </c>
      <c r="H6" s="18">
        <f t="shared" si="3"/>
        <v>5</v>
      </c>
      <c r="I6" s="18">
        <f t="shared" si="3"/>
        <v>5</v>
      </c>
      <c r="J6" s="18">
        <f t="shared" si="3"/>
        <v>5</v>
      </c>
      <c r="K6" s="18">
        <f t="shared" si="3"/>
        <v>5</v>
      </c>
    </row>
    <row r="7" spans="1:16">
      <c r="A7" s="17" t="s">
        <v>86</v>
      </c>
      <c r="B7" s="2" t="s">
        <v>97</v>
      </c>
      <c r="C7" s="2">
        <v>34</v>
      </c>
      <c r="D7" s="2" t="s">
        <v>115</v>
      </c>
      <c r="F7" s="2" t="s">
        <v>99</v>
      </c>
      <c r="G7" s="18">
        <f t="shared" ref="G7:K7" si="4">COUNTIFS($A:$A,G$2,$B:$B,$F7)</f>
        <v>5</v>
      </c>
      <c r="H7" s="18">
        <f t="shared" si="4"/>
        <v>5</v>
      </c>
      <c r="I7" s="18">
        <f t="shared" si="4"/>
        <v>5</v>
      </c>
      <c r="J7" s="18">
        <f t="shared" si="4"/>
        <v>5</v>
      </c>
      <c r="K7" s="18">
        <f t="shared" si="4"/>
        <v>5</v>
      </c>
    </row>
    <row r="8" spans="1:16">
      <c r="A8" s="17" t="s">
        <v>85</v>
      </c>
      <c r="B8" s="2" t="s">
        <v>96</v>
      </c>
      <c r="C8" s="2">
        <v>56</v>
      </c>
      <c r="D8" s="2" t="s">
        <v>117</v>
      </c>
      <c r="F8" s="2" t="s">
        <v>97</v>
      </c>
      <c r="G8" s="18">
        <f t="shared" ref="G8:K8" si="5">COUNTIFS($A:$A,G$2,$B:$B,$F8)</f>
        <v>5</v>
      </c>
      <c r="H8" s="18">
        <f t="shared" si="5"/>
        <v>5</v>
      </c>
      <c r="I8" s="18">
        <f t="shared" si="5"/>
        <v>5</v>
      </c>
      <c r="J8" s="18">
        <f t="shared" si="5"/>
        <v>5</v>
      </c>
      <c r="K8" s="18">
        <f t="shared" si="5"/>
        <v>5</v>
      </c>
    </row>
    <row r="9" spans="1:16">
      <c r="A9" s="17" t="s">
        <v>88</v>
      </c>
      <c r="B9" s="2" t="s">
        <v>92</v>
      </c>
      <c r="C9" s="2">
        <v>78</v>
      </c>
      <c r="D9" s="2" t="s">
        <v>113</v>
      </c>
      <c r="F9" s="2" t="s">
        <v>96</v>
      </c>
      <c r="G9" s="18">
        <f t="shared" ref="G9:K9" si="6">COUNTIFS($A:$A,G$2,$B:$B,$F9)</f>
        <v>5</v>
      </c>
      <c r="H9" s="18">
        <f t="shared" si="6"/>
        <v>5</v>
      </c>
      <c r="I9" s="18">
        <f t="shared" si="6"/>
        <v>5</v>
      </c>
      <c r="J9" s="18">
        <f t="shared" si="6"/>
        <v>5</v>
      </c>
      <c r="K9" s="18">
        <f t="shared" si="6"/>
        <v>4</v>
      </c>
    </row>
    <row r="10" spans="1:16">
      <c r="A10" s="17" t="s">
        <v>87</v>
      </c>
      <c r="B10" s="2" t="s">
        <v>102</v>
      </c>
      <c r="C10" s="2">
        <v>3</v>
      </c>
      <c r="D10" s="2" t="s">
        <v>115</v>
      </c>
      <c r="F10" s="2" t="s">
        <v>92</v>
      </c>
      <c r="G10" s="18">
        <f t="shared" ref="G10:K10" si="7">COUNTIFS($A:$A,G$2,$B:$B,$F10)</f>
        <v>4</v>
      </c>
      <c r="H10" s="18">
        <f t="shared" si="7"/>
        <v>5</v>
      </c>
      <c r="I10" s="18">
        <f t="shared" si="7"/>
        <v>5</v>
      </c>
      <c r="J10" s="18">
        <f t="shared" si="7"/>
        <v>5</v>
      </c>
      <c r="K10" s="18">
        <f t="shared" si="7"/>
        <v>5</v>
      </c>
    </row>
    <row r="11" spans="1:16">
      <c r="A11" s="17" t="s">
        <v>89</v>
      </c>
      <c r="B11" s="2" t="s">
        <v>101</v>
      </c>
      <c r="C11" s="2">
        <v>45</v>
      </c>
      <c r="D11" s="2" t="s">
        <v>118</v>
      </c>
      <c r="F11" s="2" t="s">
        <v>102</v>
      </c>
      <c r="G11" s="18">
        <f t="shared" ref="G11:K11" si="8">COUNTIFS($A:$A,G$2,$B:$B,$F11)</f>
        <v>5</v>
      </c>
      <c r="H11" s="18">
        <f t="shared" si="8"/>
        <v>4</v>
      </c>
      <c r="I11" s="18">
        <f t="shared" si="8"/>
        <v>5</v>
      </c>
      <c r="J11" s="18">
        <f t="shared" si="8"/>
        <v>5</v>
      </c>
      <c r="K11" s="18">
        <f t="shared" si="8"/>
        <v>5</v>
      </c>
    </row>
    <row r="12" spans="1:16">
      <c r="A12" s="17" t="s">
        <v>86</v>
      </c>
      <c r="B12" s="2" t="s">
        <v>100</v>
      </c>
      <c r="C12" s="2">
        <v>6</v>
      </c>
      <c r="D12" s="2" t="s">
        <v>113</v>
      </c>
      <c r="F12" s="2" t="s">
        <v>101</v>
      </c>
      <c r="G12" s="18">
        <f t="shared" ref="G12:K12" si="9">COUNTIFS($A:$A,G$2,$B:$B,$F12)</f>
        <v>5</v>
      </c>
      <c r="H12" s="18">
        <f t="shared" si="9"/>
        <v>5</v>
      </c>
      <c r="I12" s="18">
        <f t="shared" si="9"/>
        <v>4</v>
      </c>
      <c r="J12" s="18">
        <f t="shared" si="9"/>
        <v>5</v>
      </c>
      <c r="K12" s="18">
        <f t="shared" si="9"/>
        <v>5</v>
      </c>
    </row>
    <row r="13" spans="1:16">
      <c r="A13" s="17" t="s">
        <v>85</v>
      </c>
      <c r="B13" s="2" t="s">
        <v>93</v>
      </c>
      <c r="C13" s="2">
        <v>78</v>
      </c>
      <c r="D13" s="2" t="s">
        <v>115</v>
      </c>
      <c r="F13" s="2" t="s">
        <v>100</v>
      </c>
      <c r="G13" s="18">
        <f t="shared" ref="G13:K13" si="10">COUNTIFS($A:$A,G$2,$B:$B,$F13)</f>
        <v>5</v>
      </c>
      <c r="H13" s="18">
        <f t="shared" si="10"/>
        <v>5</v>
      </c>
      <c r="I13" s="18">
        <f t="shared" si="10"/>
        <v>5</v>
      </c>
      <c r="J13" s="18">
        <f t="shared" si="10"/>
        <v>4</v>
      </c>
      <c r="K13" s="18">
        <f t="shared" si="10"/>
        <v>5</v>
      </c>
    </row>
    <row r="14" spans="1:16">
      <c r="A14" s="17" t="s">
        <v>88</v>
      </c>
      <c r="B14" s="2" t="s">
        <v>95</v>
      </c>
      <c r="C14" s="2">
        <v>98</v>
      </c>
      <c r="D14" s="2" t="s">
        <v>119</v>
      </c>
      <c r="F14" s="2" t="s">
        <v>93</v>
      </c>
      <c r="G14" s="18">
        <f t="shared" ref="G14:K14" si="11">COUNTIFS($A:$A,G$2,$B:$B,$F14)</f>
        <v>5</v>
      </c>
      <c r="H14" s="18">
        <f t="shared" si="11"/>
        <v>5</v>
      </c>
      <c r="I14" s="18">
        <f t="shared" si="11"/>
        <v>5</v>
      </c>
      <c r="J14" s="18">
        <f t="shared" si="11"/>
        <v>5</v>
      </c>
      <c r="K14" s="18">
        <f t="shared" si="11"/>
        <v>4</v>
      </c>
    </row>
    <row r="15" spans="1:16">
      <c r="A15" s="17" t="s">
        <v>87</v>
      </c>
      <c r="B15" s="2" t="s">
        <v>94</v>
      </c>
      <c r="C15" s="2">
        <v>234</v>
      </c>
      <c r="D15" s="2" t="s">
        <v>113</v>
      </c>
    </row>
    <row r="16" spans="1:16">
      <c r="A16" s="17" t="s">
        <v>89</v>
      </c>
      <c r="B16" s="2" t="s">
        <v>98</v>
      </c>
      <c r="C16" s="2">
        <v>54</v>
      </c>
      <c r="D16" s="2" t="s">
        <v>115</v>
      </c>
    </row>
    <row r="17" spans="1:14" ht="15.75" customHeight="1">
      <c r="A17" s="17" t="s">
        <v>86</v>
      </c>
      <c r="B17" s="2" t="s">
        <v>91</v>
      </c>
      <c r="C17" s="2">
        <v>3</v>
      </c>
      <c r="D17" s="2" t="s">
        <v>120</v>
      </c>
      <c r="G17" s="17" t="s">
        <v>86</v>
      </c>
      <c r="H17" s="17" t="s">
        <v>85</v>
      </c>
      <c r="I17" s="17" t="s">
        <v>88</v>
      </c>
      <c r="J17" s="17" t="s">
        <v>87</v>
      </c>
      <c r="K17" s="17" t="s">
        <v>89</v>
      </c>
    </row>
    <row r="18" spans="1:14" ht="15.75" customHeight="1">
      <c r="A18" s="17" t="s">
        <v>85</v>
      </c>
      <c r="B18" s="2" t="s">
        <v>99</v>
      </c>
      <c r="C18" s="2">
        <v>4</v>
      </c>
      <c r="D18" s="2" t="s">
        <v>113</v>
      </c>
      <c r="F18" s="2" t="s">
        <v>95</v>
      </c>
      <c r="G18" s="19">
        <f t="shared" ref="G18:K18" si="12">SUMIFS($C:$C,$A:$A,G$17,$B:$B,$F18)</f>
        <v>120</v>
      </c>
      <c r="H18" s="19">
        <f t="shared" si="12"/>
        <v>67</v>
      </c>
      <c r="I18" s="19">
        <f t="shared" si="12"/>
        <v>194</v>
      </c>
      <c r="J18" s="19">
        <f t="shared" si="12"/>
        <v>93</v>
      </c>
      <c r="K18" s="19">
        <f t="shared" si="12"/>
        <v>128</v>
      </c>
      <c r="N18" s="20">
        <f>COUNTIFS($A$2:$A$295,G$2,$B$2:$B$295,$F3)</f>
        <v>5</v>
      </c>
    </row>
    <row r="19" spans="1:14" ht="15.75" customHeight="1">
      <c r="A19" s="17" t="s">
        <v>88</v>
      </c>
      <c r="B19" s="2" t="s">
        <v>97</v>
      </c>
      <c r="C19" s="2">
        <v>6</v>
      </c>
      <c r="D19" s="2" t="s">
        <v>115</v>
      </c>
      <c r="F19" s="2" t="s">
        <v>94</v>
      </c>
      <c r="G19" s="19">
        <f t="shared" ref="G19:K19" si="13">SUMIFS($C:$C,$A:$A,G$17,$B:$B,$F19)</f>
        <v>151</v>
      </c>
      <c r="H19" s="19">
        <f t="shared" si="13"/>
        <v>161</v>
      </c>
      <c r="I19" s="19">
        <f t="shared" si="13"/>
        <v>99</v>
      </c>
      <c r="J19" s="19">
        <f t="shared" si="13"/>
        <v>353</v>
      </c>
      <c r="K19" s="19">
        <f t="shared" si="13"/>
        <v>120</v>
      </c>
    </row>
    <row r="20" spans="1:14" ht="15.75" customHeight="1">
      <c r="A20" s="17" t="s">
        <v>87</v>
      </c>
      <c r="B20" s="2" t="s">
        <v>96</v>
      </c>
      <c r="C20" s="2">
        <v>7</v>
      </c>
      <c r="D20" s="2" t="s">
        <v>121</v>
      </c>
      <c r="F20" s="2" t="s">
        <v>98</v>
      </c>
      <c r="G20" s="19">
        <f t="shared" ref="G20:K20" si="14">SUMIFS($C:$C,$A:$A,G$17,$B:$B,$F20)</f>
        <v>161</v>
      </c>
      <c r="H20" s="19">
        <f t="shared" si="14"/>
        <v>150</v>
      </c>
      <c r="I20" s="19">
        <f t="shared" si="14"/>
        <v>2350</v>
      </c>
      <c r="J20" s="19">
        <f t="shared" si="14"/>
        <v>138</v>
      </c>
      <c r="K20" s="19">
        <f t="shared" si="14"/>
        <v>198</v>
      </c>
    </row>
    <row r="21" spans="1:14" ht="15.75" customHeight="1">
      <c r="A21" s="17" t="s">
        <v>89</v>
      </c>
      <c r="B21" s="2" t="s">
        <v>92</v>
      </c>
      <c r="C21" s="2">
        <v>9</v>
      </c>
      <c r="D21" s="2" t="s">
        <v>113</v>
      </c>
      <c r="F21" s="2" t="s">
        <v>91</v>
      </c>
      <c r="G21" s="19">
        <f t="shared" ref="G21:K21" si="15">SUMIFS($C:$C,$A:$A,G$17,$B:$B,$F21)</f>
        <v>150</v>
      </c>
      <c r="H21" s="19">
        <f t="shared" si="15"/>
        <v>415</v>
      </c>
      <c r="I21" s="19">
        <f t="shared" si="15"/>
        <v>168</v>
      </c>
      <c r="J21" s="19">
        <f t="shared" si="15"/>
        <v>229</v>
      </c>
      <c r="K21" s="19">
        <f t="shared" si="15"/>
        <v>198</v>
      </c>
    </row>
    <row r="22" spans="1:14" ht="15.75" customHeight="1">
      <c r="A22" s="17" t="s">
        <v>86</v>
      </c>
      <c r="B22" s="2" t="s">
        <v>102</v>
      </c>
      <c r="C22" s="2">
        <v>7</v>
      </c>
      <c r="D22" s="2" t="s">
        <v>115</v>
      </c>
      <c r="F22" s="2" t="s">
        <v>99</v>
      </c>
      <c r="G22" s="19">
        <f t="shared" ref="G22:K22" si="16">SUMIFS($C:$C,$A:$A,G$17,$B:$B,$F22)</f>
        <v>485</v>
      </c>
      <c r="H22" s="19">
        <f t="shared" si="16"/>
        <v>170</v>
      </c>
      <c r="I22" s="19">
        <f t="shared" si="16"/>
        <v>229</v>
      </c>
      <c r="J22" s="19">
        <f t="shared" si="16"/>
        <v>239</v>
      </c>
      <c r="K22" s="19">
        <f t="shared" si="16"/>
        <v>231</v>
      </c>
    </row>
    <row r="23" spans="1:14" ht="15.75" customHeight="1">
      <c r="A23" s="17" t="s">
        <v>85</v>
      </c>
      <c r="B23" s="2" t="s">
        <v>101</v>
      </c>
      <c r="C23" s="2">
        <v>3</v>
      </c>
      <c r="D23" s="2" t="s">
        <v>112</v>
      </c>
      <c r="F23" s="2" t="s">
        <v>97</v>
      </c>
      <c r="G23" s="19">
        <f t="shared" ref="G23:K23" si="17">SUMIFS($C:$C,$A:$A,G$17,$B:$B,$F23)</f>
        <v>126</v>
      </c>
      <c r="H23" s="19">
        <f t="shared" si="17"/>
        <v>309</v>
      </c>
      <c r="I23" s="19">
        <f t="shared" si="17"/>
        <v>239</v>
      </c>
      <c r="J23" s="19">
        <f t="shared" si="17"/>
        <v>231</v>
      </c>
      <c r="K23" s="19">
        <f t="shared" si="17"/>
        <v>528</v>
      </c>
    </row>
    <row r="24" spans="1:14" ht="15.75" customHeight="1">
      <c r="A24" s="17" t="s">
        <v>88</v>
      </c>
      <c r="B24" s="2" t="s">
        <v>100</v>
      </c>
      <c r="C24" s="2">
        <v>2</v>
      </c>
      <c r="D24" s="2" t="s">
        <v>113</v>
      </c>
      <c r="F24" s="2" t="s">
        <v>96</v>
      </c>
      <c r="G24" s="19">
        <f t="shared" ref="G24:K24" si="18">SUMIFS($C:$C,$A:$A,G$17,$B:$B,$F24)</f>
        <v>312</v>
      </c>
      <c r="H24" s="19">
        <f t="shared" si="18"/>
        <v>197</v>
      </c>
      <c r="I24" s="19">
        <f t="shared" si="18"/>
        <v>231</v>
      </c>
      <c r="J24" s="19">
        <f t="shared" si="18"/>
        <v>458</v>
      </c>
      <c r="K24" s="19">
        <f t="shared" si="18"/>
        <v>92</v>
      </c>
    </row>
    <row r="25" spans="1:14" ht="15.75" customHeight="1">
      <c r="A25" s="17" t="s">
        <v>87</v>
      </c>
      <c r="B25" s="2" t="s">
        <v>93</v>
      </c>
      <c r="C25" s="2">
        <v>6</v>
      </c>
      <c r="D25" s="2" t="s">
        <v>115</v>
      </c>
      <c r="F25" s="2" t="s">
        <v>92</v>
      </c>
      <c r="G25" s="19">
        <f t="shared" ref="G25:K25" si="19">SUMIFS($C:$C,$A:$A,G$17,$B:$B,$F25)</f>
        <v>152</v>
      </c>
      <c r="H25" s="19">
        <f t="shared" si="19"/>
        <v>224</v>
      </c>
      <c r="I25" s="19">
        <f t="shared" si="19"/>
        <v>302</v>
      </c>
      <c r="J25" s="19">
        <f t="shared" si="19"/>
        <v>97</v>
      </c>
      <c r="K25" s="19">
        <f t="shared" si="19"/>
        <v>233</v>
      </c>
    </row>
    <row r="26" spans="1:14" ht="15.75" customHeight="1">
      <c r="A26" s="17" t="s">
        <v>89</v>
      </c>
      <c r="B26" s="2" t="s">
        <v>95</v>
      </c>
      <c r="C26" s="2">
        <v>77</v>
      </c>
      <c r="D26" s="2" t="s">
        <v>116</v>
      </c>
      <c r="F26" s="2" t="s">
        <v>102</v>
      </c>
      <c r="G26" s="19">
        <f t="shared" ref="G26:K26" si="20">SUMIFS($C:$C,$A:$A,G$17,$B:$B,$F26)</f>
        <v>177</v>
      </c>
      <c r="H26" s="19">
        <f t="shared" si="20"/>
        <v>237</v>
      </c>
      <c r="I26" s="19">
        <f t="shared" si="20"/>
        <v>78</v>
      </c>
      <c r="J26" s="19">
        <f t="shared" si="20"/>
        <v>182</v>
      </c>
      <c r="K26" s="19">
        <f t="shared" si="20"/>
        <v>156</v>
      </c>
    </row>
    <row r="27" spans="1:14" ht="15.75" customHeight="1">
      <c r="A27" s="17" t="s">
        <v>86</v>
      </c>
      <c r="B27" s="2" t="s">
        <v>94</v>
      </c>
      <c r="C27" s="2">
        <v>88</v>
      </c>
      <c r="D27" s="2" t="s">
        <v>113</v>
      </c>
      <c r="F27" s="2" t="s">
        <v>101</v>
      </c>
      <c r="G27" s="19">
        <f t="shared" ref="G27:K27" si="21">SUMIFS($C:$C,$A:$A,G$17,$B:$B,$F27)</f>
        <v>245</v>
      </c>
      <c r="H27" s="19">
        <f t="shared" si="21"/>
        <v>49</v>
      </c>
      <c r="I27" s="19">
        <f t="shared" si="21"/>
        <v>106</v>
      </c>
      <c r="J27" s="19">
        <f t="shared" si="21"/>
        <v>113</v>
      </c>
      <c r="K27" s="19">
        <f t="shared" si="21"/>
        <v>219</v>
      </c>
    </row>
    <row r="28" spans="1:14" ht="15.75" customHeight="1">
      <c r="A28" s="17" t="s">
        <v>85</v>
      </c>
      <c r="B28" s="2" t="s">
        <v>98</v>
      </c>
      <c r="C28" s="2">
        <v>54</v>
      </c>
      <c r="D28" s="2" t="s">
        <v>115</v>
      </c>
      <c r="F28" s="2" t="s">
        <v>100</v>
      </c>
      <c r="G28" s="19">
        <f t="shared" ref="G28:K28" si="22">SUMIFS($C:$C,$A:$A,G$17,$B:$B,$F28)</f>
        <v>51</v>
      </c>
      <c r="H28" s="19">
        <f t="shared" si="22"/>
        <v>112</v>
      </c>
      <c r="I28" s="19">
        <f t="shared" si="22"/>
        <v>70</v>
      </c>
      <c r="J28" s="19">
        <f t="shared" si="22"/>
        <v>132</v>
      </c>
      <c r="K28" s="19">
        <f t="shared" si="22"/>
        <v>173</v>
      </c>
    </row>
    <row r="29" spans="1:14" ht="15.75" customHeight="1">
      <c r="A29" s="17" t="s">
        <v>88</v>
      </c>
      <c r="B29" s="2" t="s">
        <v>91</v>
      </c>
      <c r="C29" s="2">
        <v>32</v>
      </c>
      <c r="D29" s="2" t="s">
        <v>117</v>
      </c>
      <c r="F29" s="2" t="s">
        <v>93</v>
      </c>
      <c r="G29" s="19">
        <f t="shared" ref="G29:K29" si="23">SUMIFS($C:$C,$A:$A,G$17,$B:$B,$F29)</f>
        <v>56</v>
      </c>
      <c r="H29" s="19">
        <f t="shared" si="23"/>
        <v>142</v>
      </c>
      <c r="I29" s="19">
        <f t="shared" si="23"/>
        <v>141</v>
      </c>
      <c r="J29" s="19">
        <f t="shared" si="23"/>
        <v>103</v>
      </c>
      <c r="K29" s="19">
        <f t="shared" si="23"/>
        <v>17</v>
      </c>
    </row>
    <row r="30" spans="1:14" ht="15.75" customHeight="1">
      <c r="A30" s="17" t="s">
        <v>87</v>
      </c>
      <c r="B30" s="2" t="s">
        <v>99</v>
      </c>
      <c r="C30" s="2">
        <v>45</v>
      </c>
      <c r="D30" s="2" t="s">
        <v>113</v>
      </c>
    </row>
    <row r="31" spans="1:14" ht="15.75" customHeight="1">
      <c r="A31" s="17" t="s">
        <v>89</v>
      </c>
      <c r="B31" s="2" t="s">
        <v>97</v>
      </c>
      <c r="C31" s="2">
        <v>76</v>
      </c>
      <c r="D31" s="2" t="s">
        <v>115</v>
      </c>
    </row>
    <row r="32" spans="1:14" ht="15.75" customHeight="1">
      <c r="A32" s="17" t="s">
        <v>86</v>
      </c>
      <c r="B32" s="2" t="s">
        <v>96</v>
      </c>
      <c r="C32" s="2">
        <v>5</v>
      </c>
      <c r="D32" s="2" t="s">
        <v>118</v>
      </c>
      <c r="F32" s="5" t="s">
        <v>84</v>
      </c>
      <c r="G32" s="5" t="s">
        <v>85</v>
      </c>
      <c r="H32" s="5" t="s">
        <v>86</v>
      </c>
      <c r="I32" s="5" t="s">
        <v>87</v>
      </c>
      <c r="J32" s="5" t="s">
        <v>88</v>
      </c>
      <c r="K32" s="5" t="s">
        <v>89</v>
      </c>
      <c r="L32" s="5" t="s">
        <v>90</v>
      </c>
    </row>
    <row r="33" spans="1:12" ht="15.75" customHeight="1">
      <c r="A33" s="17" t="s">
        <v>85</v>
      </c>
      <c r="B33" s="2" t="s">
        <v>92</v>
      </c>
      <c r="C33" s="2">
        <v>4</v>
      </c>
      <c r="D33" s="2" t="s">
        <v>113</v>
      </c>
      <c r="F33" s="5" t="s">
        <v>91</v>
      </c>
      <c r="G33" s="5">
        <v>5</v>
      </c>
      <c r="H33" s="5">
        <v>5</v>
      </c>
      <c r="I33" s="5">
        <v>5</v>
      </c>
      <c r="J33" s="5">
        <v>5</v>
      </c>
      <c r="K33" s="5">
        <v>5</v>
      </c>
      <c r="L33" s="5">
        <v>25</v>
      </c>
    </row>
    <row r="34" spans="1:12" ht="15.75" customHeight="1">
      <c r="A34" s="17" t="s">
        <v>88</v>
      </c>
      <c r="B34" s="2" t="s">
        <v>102</v>
      </c>
      <c r="C34" s="2">
        <v>3</v>
      </c>
      <c r="D34" s="2" t="s">
        <v>115</v>
      </c>
      <c r="F34" s="5" t="s">
        <v>92</v>
      </c>
      <c r="G34" s="5">
        <v>5</v>
      </c>
      <c r="H34" s="5">
        <v>4</v>
      </c>
      <c r="I34" s="5">
        <v>5</v>
      </c>
      <c r="J34" s="5">
        <v>5</v>
      </c>
      <c r="K34" s="5">
        <v>5</v>
      </c>
      <c r="L34" s="5">
        <v>24</v>
      </c>
    </row>
    <row r="35" spans="1:12" ht="15.75" customHeight="1">
      <c r="A35" s="17" t="s">
        <v>87</v>
      </c>
      <c r="B35" s="2" t="s">
        <v>101</v>
      </c>
      <c r="C35" s="2">
        <v>2</v>
      </c>
      <c r="D35" s="2" t="s">
        <v>119</v>
      </c>
      <c r="F35" s="5" t="s">
        <v>93</v>
      </c>
      <c r="G35" s="5">
        <v>5</v>
      </c>
      <c r="H35" s="5">
        <v>5</v>
      </c>
      <c r="I35" s="5">
        <v>5</v>
      </c>
      <c r="J35" s="5">
        <v>5</v>
      </c>
      <c r="K35" s="5">
        <v>4</v>
      </c>
      <c r="L35" s="5">
        <v>24</v>
      </c>
    </row>
    <row r="36" spans="1:12" ht="15.75" customHeight="1">
      <c r="A36" s="17" t="s">
        <v>89</v>
      </c>
      <c r="B36" s="2" t="s">
        <v>100</v>
      </c>
      <c r="C36" s="2">
        <v>4</v>
      </c>
      <c r="D36" s="2" t="s">
        <v>113</v>
      </c>
      <c r="F36" s="5" t="s">
        <v>94</v>
      </c>
      <c r="G36" s="5">
        <v>5</v>
      </c>
      <c r="H36" s="5">
        <v>5</v>
      </c>
      <c r="I36" s="5">
        <v>5</v>
      </c>
      <c r="J36" s="5">
        <v>5</v>
      </c>
      <c r="K36" s="5">
        <v>5</v>
      </c>
      <c r="L36" s="5">
        <v>25</v>
      </c>
    </row>
    <row r="37" spans="1:12" ht="15.75" customHeight="1">
      <c r="A37" s="17" t="s">
        <v>86</v>
      </c>
      <c r="B37" s="2" t="s">
        <v>93</v>
      </c>
      <c r="C37" s="2">
        <v>33</v>
      </c>
      <c r="D37" s="2" t="s">
        <v>115</v>
      </c>
      <c r="F37" s="5" t="s">
        <v>95</v>
      </c>
      <c r="G37" s="5">
        <v>5</v>
      </c>
      <c r="H37" s="5">
        <v>5</v>
      </c>
      <c r="I37" s="5">
        <v>5</v>
      </c>
      <c r="J37" s="5">
        <v>5</v>
      </c>
      <c r="K37" s="5">
        <v>5</v>
      </c>
      <c r="L37" s="5">
        <v>25</v>
      </c>
    </row>
    <row r="38" spans="1:12" ht="15.75" customHeight="1">
      <c r="A38" s="17" t="s">
        <v>85</v>
      </c>
      <c r="B38" s="2" t="s">
        <v>95</v>
      </c>
      <c r="C38" s="2">
        <v>2</v>
      </c>
      <c r="D38" s="2" t="s">
        <v>120</v>
      </c>
      <c r="F38" s="5" t="s">
        <v>96</v>
      </c>
      <c r="G38" s="5">
        <v>5</v>
      </c>
      <c r="H38" s="5">
        <v>5</v>
      </c>
      <c r="I38" s="5">
        <v>5</v>
      </c>
      <c r="J38" s="5">
        <v>5</v>
      </c>
      <c r="K38" s="5">
        <v>4</v>
      </c>
      <c r="L38" s="5">
        <v>24</v>
      </c>
    </row>
    <row r="39" spans="1:12" ht="15.75" customHeight="1">
      <c r="A39" s="17" t="s">
        <v>88</v>
      </c>
      <c r="B39" s="2" t="s">
        <v>94</v>
      </c>
      <c r="C39" s="2">
        <v>11</v>
      </c>
      <c r="D39" s="2" t="s">
        <v>113</v>
      </c>
      <c r="F39" s="5" t="s">
        <v>97</v>
      </c>
      <c r="G39" s="5">
        <v>5</v>
      </c>
      <c r="H39" s="5">
        <v>5</v>
      </c>
      <c r="I39" s="5">
        <v>5</v>
      </c>
      <c r="J39" s="5">
        <v>5</v>
      </c>
      <c r="K39" s="5">
        <v>5</v>
      </c>
      <c r="L39" s="5">
        <v>25</v>
      </c>
    </row>
    <row r="40" spans="1:12" ht="15.75" customHeight="1">
      <c r="A40" s="17" t="s">
        <v>87</v>
      </c>
      <c r="B40" s="2" t="s">
        <v>98</v>
      </c>
      <c r="C40" s="2">
        <v>22</v>
      </c>
      <c r="D40" s="2" t="s">
        <v>115</v>
      </c>
      <c r="F40" s="5" t="s">
        <v>98</v>
      </c>
      <c r="G40" s="5">
        <v>5</v>
      </c>
      <c r="H40" s="5">
        <v>5</v>
      </c>
      <c r="I40" s="5">
        <v>5</v>
      </c>
      <c r="J40" s="5">
        <v>5</v>
      </c>
      <c r="K40" s="5">
        <v>5</v>
      </c>
      <c r="L40" s="5">
        <v>25</v>
      </c>
    </row>
    <row r="41" spans="1:12" ht="15.75" customHeight="1">
      <c r="A41" s="17" t="s">
        <v>89</v>
      </c>
      <c r="B41" s="2" t="s">
        <v>91</v>
      </c>
      <c r="C41" s="2">
        <v>45</v>
      </c>
      <c r="D41" s="2" t="s">
        <v>121</v>
      </c>
      <c r="F41" s="5" t="s">
        <v>99</v>
      </c>
      <c r="G41" s="5">
        <v>5</v>
      </c>
      <c r="H41" s="5">
        <v>5</v>
      </c>
      <c r="I41" s="5">
        <v>5</v>
      </c>
      <c r="J41" s="5">
        <v>5</v>
      </c>
      <c r="K41" s="5">
        <v>5</v>
      </c>
      <c r="L41" s="5">
        <v>25</v>
      </c>
    </row>
    <row r="42" spans="1:12" ht="15.75" customHeight="1">
      <c r="A42" s="17" t="s">
        <v>86</v>
      </c>
      <c r="B42" s="2" t="s">
        <v>99</v>
      </c>
      <c r="C42" s="2">
        <v>76</v>
      </c>
      <c r="D42" s="2" t="s">
        <v>113</v>
      </c>
      <c r="F42" s="5" t="s">
        <v>100</v>
      </c>
      <c r="G42" s="5">
        <v>5</v>
      </c>
      <c r="H42" s="5">
        <v>5</v>
      </c>
      <c r="I42" s="5">
        <v>4</v>
      </c>
      <c r="J42" s="5">
        <v>5</v>
      </c>
      <c r="K42" s="5">
        <v>5</v>
      </c>
      <c r="L42" s="5">
        <v>24</v>
      </c>
    </row>
    <row r="43" spans="1:12" ht="15.75" customHeight="1">
      <c r="A43" s="17" t="s">
        <v>85</v>
      </c>
      <c r="B43" s="2" t="s">
        <v>97</v>
      </c>
      <c r="C43" s="2">
        <v>89</v>
      </c>
      <c r="D43" s="2" t="s">
        <v>115</v>
      </c>
      <c r="F43" s="5" t="s">
        <v>101</v>
      </c>
      <c r="G43" s="5">
        <v>5</v>
      </c>
      <c r="H43" s="5">
        <v>5</v>
      </c>
      <c r="I43" s="5">
        <v>5</v>
      </c>
      <c r="J43" s="5">
        <v>4</v>
      </c>
      <c r="K43" s="5">
        <v>5</v>
      </c>
      <c r="L43" s="5">
        <v>24</v>
      </c>
    </row>
    <row r="44" spans="1:12" ht="15.75" customHeight="1">
      <c r="A44" s="17" t="s">
        <v>88</v>
      </c>
      <c r="B44" s="2" t="s">
        <v>96</v>
      </c>
      <c r="C44" s="2">
        <v>76</v>
      </c>
      <c r="D44" s="2" t="s">
        <v>112</v>
      </c>
      <c r="F44" s="5" t="s">
        <v>102</v>
      </c>
      <c r="G44" s="5">
        <v>4</v>
      </c>
      <c r="H44" s="5">
        <v>5</v>
      </c>
      <c r="I44" s="5">
        <v>5</v>
      </c>
      <c r="J44" s="5">
        <v>5</v>
      </c>
      <c r="K44" s="5">
        <v>5</v>
      </c>
    </row>
    <row r="45" spans="1:12" ht="15.75" customHeight="1">
      <c r="A45" s="17" t="s">
        <v>87</v>
      </c>
      <c r="B45" s="2" t="s">
        <v>92</v>
      </c>
      <c r="C45" s="2">
        <v>5</v>
      </c>
      <c r="D45" s="2" t="s">
        <v>113</v>
      </c>
      <c r="F45" s="5" t="s">
        <v>90</v>
      </c>
      <c r="G45" s="5">
        <v>59</v>
      </c>
      <c r="H45" s="5">
        <v>59</v>
      </c>
      <c r="I45" s="5">
        <v>59</v>
      </c>
      <c r="J45" s="5">
        <v>59</v>
      </c>
      <c r="K45" s="5">
        <v>58</v>
      </c>
      <c r="L45" s="5">
        <v>24</v>
      </c>
    </row>
    <row r="46" spans="1:12" ht="15.75" customHeight="1">
      <c r="A46" s="17" t="s">
        <v>89</v>
      </c>
      <c r="B46" s="2" t="s">
        <v>102</v>
      </c>
      <c r="C46" s="2">
        <v>4</v>
      </c>
      <c r="D46" s="2" t="s">
        <v>115</v>
      </c>
    </row>
    <row r="47" spans="1:12" ht="15.75" customHeight="1">
      <c r="A47" s="17" t="s">
        <v>86</v>
      </c>
      <c r="B47" s="2" t="s">
        <v>101</v>
      </c>
      <c r="C47" s="2">
        <v>8</v>
      </c>
      <c r="D47" s="2" t="s">
        <v>116</v>
      </c>
    </row>
    <row r="48" spans="1:12" ht="15.75" customHeight="1">
      <c r="A48" s="17" t="s">
        <v>85</v>
      </c>
      <c r="B48" s="2" t="s">
        <v>100</v>
      </c>
      <c r="C48" s="2">
        <v>6</v>
      </c>
      <c r="D48" s="2" t="s">
        <v>113</v>
      </c>
    </row>
    <row r="49" spans="1:4" ht="15.75" customHeight="1">
      <c r="A49" s="17" t="s">
        <v>88</v>
      </c>
      <c r="B49" s="2" t="s">
        <v>93</v>
      </c>
      <c r="C49" s="2">
        <v>9</v>
      </c>
      <c r="D49" s="2" t="s">
        <v>115</v>
      </c>
    </row>
    <row r="50" spans="1:4" ht="15.75" customHeight="1">
      <c r="A50" s="17" t="s">
        <v>87</v>
      </c>
      <c r="B50" s="2" t="s">
        <v>95</v>
      </c>
      <c r="C50" s="2">
        <v>76</v>
      </c>
      <c r="D50" s="2" t="s">
        <v>117</v>
      </c>
    </row>
    <row r="51" spans="1:4" ht="15.75" customHeight="1">
      <c r="A51" s="17" t="s">
        <v>89</v>
      </c>
      <c r="B51" s="2" t="s">
        <v>94</v>
      </c>
      <c r="C51" s="2">
        <v>34</v>
      </c>
      <c r="D51" s="2" t="s">
        <v>113</v>
      </c>
    </row>
    <row r="52" spans="1:4" ht="15.75" customHeight="1">
      <c r="A52" s="17" t="s">
        <v>86</v>
      </c>
      <c r="B52" s="2" t="s">
        <v>98</v>
      </c>
      <c r="C52" s="2">
        <v>45</v>
      </c>
      <c r="D52" s="2" t="s">
        <v>115</v>
      </c>
    </row>
    <row r="53" spans="1:4" ht="15.75" customHeight="1">
      <c r="A53" s="17" t="s">
        <v>85</v>
      </c>
      <c r="B53" s="2" t="s">
        <v>91</v>
      </c>
      <c r="C53" s="2">
        <v>65</v>
      </c>
      <c r="D53" s="2" t="s">
        <v>118</v>
      </c>
    </row>
    <row r="54" spans="1:4" ht="15.75" customHeight="1">
      <c r="A54" s="17" t="s">
        <v>88</v>
      </c>
      <c r="B54" s="2" t="s">
        <v>99</v>
      </c>
      <c r="C54" s="2">
        <v>76</v>
      </c>
      <c r="D54" s="2" t="s">
        <v>113</v>
      </c>
    </row>
    <row r="55" spans="1:4" ht="15.75" customHeight="1">
      <c r="A55" s="17" t="s">
        <v>87</v>
      </c>
      <c r="B55" s="2" t="s">
        <v>97</v>
      </c>
      <c r="C55" s="2">
        <v>87</v>
      </c>
      <c r="D55" s="2" t="s">
        <v>115</v>
      </c>
    </row>
    <row r="56" spans="1:4" ht="15.75" customHeight="1">
      <c r="A56" s="17" t="s">
        <v>89</v>
      </c>
      <c r="B56" s="2" t="s">
        <v>96</v>
      </c>
      <c r="C56" s="2">
        <v>34</v>
      </c>
      <c r="D56" s="2" t="s">
        <v>119</v>
      </c>
    </row>
    <row r="57" spans="1:4" ht="15.75" customHeight="1">
      <c r="A57" s="17" t="s">
        <v>86</v>
      </c>
      <c r="B57" s="2" t="s">
        <v>92</v>
      </c>
      <c r="C57" s="2">
        <v>56</v>
      </c>
      <c r="D57" s="2" t="s">
        <v>113</v>
      </c>
    </row>
    <row r="58" spans="1:4" ht="15.75" customHeight="1">
      <c r="A58" s="17" t="s">
        <v>85</v>
      </c>
      <c r="B58" s="2" t="s">
        <v>102</v>
      </c>
      <c r="C58" s="2">
        <v>78</v>
      </c>
      <c r="D58" s="2" t="s">
        <v>115</v>
      </c>
    </row>
    <row r="59" spans="1:4" ht="15.75" customHeight="1">
      <c r="A59" s="17" t="s">
        <v>88</v>
      </c>
      <c r="B59" s="2" t="s">
        <v>101</v>
      </c>
      <c r="C59" s="2">
        <v>3</v>
      </c>
      <c r="D59" s="2" t="s">
        <v>120</v>
      </c>
    </row>
    <row r="60" spans="1:4" ht="15.75" customHeight="1">
      <c r="A60" s="17" t="s">
        <v>87</v>
      </c>
      <c r="B60" s="2" t="s">
        <v>100</v>
      </c>
      <c r="C60" s="2">
        <v>45</v>
      </c>
      <c r="D60" s="2" t="s">
        <v>113</v>
      </c>
    </row>
    <row r="61" spans="1:4" ht="15.75" customHeight="1">
      <c r="A61" s="17" t="s">
        <v>89</v>
      </c>
      <c r="B61" s="2" t="s">
        <v>93</v>
      </c>
      <c r="C61" s="2">
        <v>6</v>
      </c>
      <c r="D61" s="2" t="s">
        <v>115</v>
      </c>
    </row>
    <row r="62" spans="1:4" ht="15.75" customHeight="1">
      <c r="A62" s="17" t="s">
        <v>86</v>
      </c>
      <c r="B62" s="2" t="s">
        <v>95</v>
      </c>
      <c r="C62" s="2">
        <v>78</v>
      </c>
      <c r="D62" s="2" t="s">
        <v>121</v>
      </c>
    </row>
    <row r="63" spans="1:4" ht="15.75" customHeight="1">
      <c r="A63" s="17" t="s">
        <v>85</v>
      </c>
      <c r="B63" s="2" t="s">
        <v>94</v>
      </c>
      <c r="C63" s="2">
        <v>98</v>
      </c>
      <c r="D63" s="2" t="s">
        <v>113</v>
      </c>
    </row>
    <row r="64" spans="1:4" ht="15.75" customHeight="1">
      <c r="A64" s="17" t="s">
        <v>88</v>
      </c>
      <c r="B64" s="2" t="s">
        <v>98</v>
      </c>
      <c r="C64" s="2">
        <v>234</v>
      </c>
      <c r="D64" s="2" t="s">
        <v>115</v>
      </c>
    </row>
    <row r="65" spans="1:4" ht="15.75" customHeight="1">
      <c r="A65" s="17" t="s">
        <v>87</v>
      </c>
      <c r="B65" s="2" t="s">
        <v>91</v>
      </c>
      <c r="C65" s="2">
        <v>54</v>
      </c>
      <c r="D65" s="2" t="s">
        <v>112</v>
      </c>
    </row>
    <row r="66" spans="1:4" ht="15.75" customHeight="1">
      <c r="A66" s="17" t="s">
        <v>89</v>
      </c>
      <c r="B66" s="2" t="s">
        <v>99</v>
      </c>
      <c r="C66" s="2">
        <v>3</v>
      </c>
      <c r="D66" s="2" t="s">
        <v>113</v>
      </c>
    </row>
    <row r="67" spans="1:4" ht="15.75" customHeight="1">
      <c r="A67" s="17" t="s">
        <v>86</v>
      </c>
      <c r="B67" s="2" t="s">
        <v>97</v>
      </c>
      <c r="C67" s="2">
        <v>4</v>
      </c>
      <c r="D67" s="2" t="s">
        <v>115</v>
      </c>
    </row>
    <row r="68" spans="1:4" ht="15.75" customHeight="1">
      <c r="A68" s="17" t="s">
        <v>85</v>
      </c>
      <c r="B68" s="2" t="s">
        <v>96</v>
      </c>
      <c r="C68" s="2">
        <v>6</v>
      </c>
      <c r="D68" s="2" t="s">
        <v>116</v>
      </c>
    </row>
    <row r="69" spans="1:4" ht="15.75" customHeight="1">
      <c r="A69" s="17" t="s">
        <v>88</v>
      </c>
      <c r="B69" s="2" t="s">
        <v>92</v>
      </c>
      <c r="C69" s="2">
        <v>7</v>
      </c>
      <c r="D69" s="2" t="s">
        <v>113</v>
      </c>
    </row>
    <row r="70" spans="1:4" ht="15.75" customHeight="1">
      <c r="A70" s="17" t="s">
        <v>87</v>
      </c>
      <c r="B70" s="2" t="s">
        <v>102</v>
      </c>
      <c r="C70" s="2">
        <v>9</v>
      </c>
      <c r="D70" s="2" t="s">
        <v>115</v>
      </c>
    </row>
    <row r="71" spans="1:4" ht="15.75" customHeight="1">
      <c r="A71" s="17" t="s">
        <v>89</v>
      </c>
      <c r="B71" s="2" t="s">
        <v>101</v>
      </c>
      <c r="C71" s="2">
        <v>7</v>
      </c>
      <c r="D71" s="2" t="s">
        <v>117</v>
      </c>
    </row>
    <row r="72" spans="1:4" ht="15.75" customHeight="1">
      <c r="A72" s="17" t="s">
        <v>86</v>
      </c>
      <c r="B72" s="2" t="s">
        <v>100</v>
      </c>
      <c r="C72" s="2">
        <v>3</v>
      </c>
      <c r="D72" s="2" t="s">
        <v>113</v>
      </c>
    </row>
    <row r="73" spans="1:4" ht="15.75" customHeight="1">
      <c r="A73" s="17" t="s">
        <v>85</v>
      </c>
      <c r="B73" s="2" t="s">
        <v>93</v>
      </c>
      <c r="C73" s="2">
        <v>2</v>
      </c>
      <c r="D73" s="2" t="s">
        <v>115</v>
      </c>
    </row>
    <row r="74" spans="1:4" ht="15.75" customHeight="1">
      <c r="A74" s="17" t="s">
        <v>88</v>
      </c>
      <c r="B74" s="2" t="s">
        <v>95</v>
      </c>
      <c r="C74" s="2">
        <v>6</v>
      </c>
      <c r="D74" s="2" t="s">
        <v>118</v>
      </c>
    </row>
    <row r="75" spans="1:4" ht="15.75" customHeight="1">
      <c r="A75" s="17" t="s">
        <v>87</v>
      </c>
      <c r="B75" s="2" t="s">
        <v>94</v>
      </c>
      <c r="C75" s="2">
        <v>77</v>
      </c>
      <c r="D75" s="2" t="s">
        <v>113</v>
      </c>
    </row>
    <row r="76" spans="1:4" ht="15.75" customHeight="1">
      <c r="A76" s="17" t="s">
        <v>89</v>
      </c>
      <c r="B76" s="2" t="s">
        <v>98</v>
      </c>
      <c r="C76" s="2">
        <v>88</v>
      </c>
      <c r="D76" s="2" t="s">
        <v>115</v>
      </c>
    </row>
    <row r="77" spans="1:4" ht="15.75" customHeight="1">
      <c r="A77" s="17" t="s">
        <v>86</v>
      </c>
      <c r="B77" s="2" t="s">
        <v>91</v>
      </c>
      <c r="C77" s="2">
        <v>54</v>
      </c>
      <c r="D77" s="2" t="s">
        <v>119</v>
      </c>
    </row>
    <row r="78" spans="1:4" ht="15.75" customHeight="1">
      <c r="A78" s="17" t="s">
        <v>85</v>
      </c>
      <c r="B78" s="2" t="s">
        <v>99</v>
      </c>
      <c r="C78" s="2">
        <v>32</v>
      </c>
      <c r="D78" s="2" t="s">
        <v>113</v>
      </c>
    </row>
    <row r="79" spans="1:4" ht="15.75" customHeight="1">
      <c r="A79" s="17" t="s">
        <v>88</v>
      </c>
      <c r="B79" s="2" t="s">
        <v>97</v>
      </c>
      <c r="C79" s="2">
        <v>45</v>
      </c>
      <c r="D79" s="2" t="s">
        <v>115</v>
      </c>
    </row>
    <row r="80" spans="1:4" ht="15.75" customHeight="1">
      <c r="A80" s="17" t="s">
        <v>87</v>
      </c>
      <c r="B80" s="2" t="s">
        <v>96</v>
      </c>
      <c r="C80" s="2">
        <v>76</v>
      </c>
      <c r="D80" s="2" t="s">
        <v>120</v>
      </c>
    </row>
    <row r="81" spans="1:4" ht="15.75" customHeight="1">
      <c r="A81" s="17" t="s">
        <v>89</v>
      </c>
      <c r="B81" s="2" t="s">
        <v>92</v>
      </c>
      <c r="C81" s="2">
        <v>5</v>
      </c>
      <c r="D81" s="2" t="s">
        <v>113</v>
      </c>
    </row>
    <row r="82" spans="1:4" ht="15.75" customHeight="1">
      <c r="A82" s="17" t="s">
        <v>86</v>
      </c>
      <c r="B82" s="2" t="s">
        <v>102</v>
      </c>
      <c r="C82" s="2">
        <v>4</v>
      </c>
      <c r="D82" s="2" t="s">
        <v>115</v>
      </c>
    </row>
    <row r="83" spans="1:4" ht="15.75" customHeight="1">
      <c r="A83" s="17" t="s">
        <v>85</v>
      </c>
      <c r="B83" s="2" t="s">
        <v>101</v>
      </c>
      <c r="C83" s="2">
        <v>3</v>
      </c>
      <c r="D83" s="2" t="s">
        <v>121</v>
      </c>
    </row>
    <row r="84" spans="1:4" ht="15.75" customHeight="1">
      <c r="A84" s="17" t="s">
        <v>88</v>
      </c>
      <c r="B84" s="2" t="s">
        <v>100</v>
      </c>
      <c r="C84" s="2">
        <v>2</v>
      </c>
      <c r="D84" s="2" t="s">
        <v>113</v>
      </c>
    </row>
    <row r="85" spans="1:4" ht="15.75" customHeight="1">
      <c r="A85" s="17" t="s">
        <v>87</v>
      </c>
      <c r="B85" s="2" t="s">
        <v>93</v>
      </c>
      <c r="C85" s="2">
        <v>4</v>
      </c>
      <c r="D85" s="2" t="s">
        <v>115</v>
      </c>
    </row>
    <row r="86" spans="1:4" ht="15.75" customHeight="1">
      <c r="A86" s="17" t="s">
        <v>89</v>
      </c>
      <c r="B86" s="2" t="s">
        <v>95</v>
      </c>
      <c r="C86" s="2">
        <v>33</v>
      </c>
      <c r="D86" s="2" t="s">
        <v>112</v>
      </c>
    </row>
    <row r="87" spans="1:4" ht="15.75" customHeight="1">
      <c r="A87" s="17" t="s">
        <v>86</v>
      </c>
      <c r="B87" s="2" t="s">
        <v>94</v>
      </c>
      <c r="C87" s="2">
        <v>2</v>
      </c>
      <c r="D87" s="2" t="s">
        <v>113</v>
      </c>
    </row>
    <row r="88" spans="1:4" ht="15.75" customHeight="1">
      <c r="A88" s="17" t="s">
        <v>85</v>
      </c>
      <c r="B88" s="2" t="s">
        <v>98</v>
      </c>
      <c r="C88" s="2">
        <v>11</v>
      </c>
      <c r="D88" s="2" t="s">
        <v>115</v>
      </c>
    </row>
    <row r="89" spans="1:4" ht="15.75" customHeight="1">
      <c r="A89" s="17" t="s">
        <v>88</v>
      </c>
      <c r="B89" s="2" t="s">
        <v>91</v>
      </c>
      <c r="C89" s="2">
        <v>22</v>
      </c>
      <c r="D89" s="2" t="s">
        <v>116</v>
      </c>
    </row>
    <row r="90" spans="1:4" ht="15.75" customHeight="1">
      <c r="A90" s="17" t="s">
        <v>87</v>
      </c>
      <c r="B90" s="2" t="s">
        <v>99</v>
      </c>
      <c r="C90" s="2">
        <v>45</v>
      </c>
      <c r="D90" s="2" t="s">
        <v>113</v>
      </c>
    </row>
    <row r="91" spans="1:4" ht="15.75" customHeight="1">
      <c r="A91" s="17" t="s">
        <v>89</v>
      </c>
      <c r="B91" s="2" t="s">
        <v>97</v>
      </c>
      <c r="C91" s="2">
        <v>76</v>
      </c>
      <c r="D91" s="2" t="s">
        <v>115</v>
      </c>
    </row>
    <row r="92" spans="1:4" ht="15.75" customHeight="1">
      <c r="A92" s="17" t="s">
        <v>86</v>
      </c>
      <c r="B92" s="2" t="s">
        <v>96</v>
      </c>
      <c r="C92" s="2">
        <v>89</v>
      </c>
      <c r="D92" s="2" t="s">
        <v>117</v>
      </c>
    </row>
    <row r="93" spans="1:4" ht="15.75" customHeight="1">
      <c r="A93" s="17" t="s">
        <v>85</v>
      </c>
      <c r="B93" s="2" t="s">
        <v>92</v>
      </c>
      <c r="C93" s="2">
        <v>76</v>
      </c>
      <c r="D93" s="2" t="s">
        <v>113</v>
      </c>
    </row>
    <row r="94" spans="1:4" ht="15.75" customHeight="1">
      <c r="A94" s="17" t="s">
        <v>88</v>
      </c>
      <c r="B94" s="2" t="s">
        <v>102</v>
      </c>
      <c r="C94" s="2">
        <v>5</v>
      </c>
      <c r="D94" s="2" t="s">
        <v>115</v>
      </c>
    </row>
    <row r="95" spans="1:4" ht="15.75" customHeight="1">
      <c r="A95" s="17" t="s">
        <v>87</v>
      </c>
      <c r="B95" s="2" t="s">
        <v>101</v>
      </c>
      <c r="C95" s="2">
        <v>4</v>
      </c>
      <c r="D95" s="2" t="s">
        <v>118</v>
      </c>
    </row>
    <row r="96" spans="1:4" ht="15.75" customHeight="1">
      <c r="A96" s="17" t="s">
        <v>89</v>
      </c>
      <c r="B96" s="2" t="s">
        <v>100</v>
      </c>
      <c r="C96" s="2">
        <v>8</v>
      </c>
      <c r="D96" s="2" t="s">
        <v>113</v>
      </c>
    </row>
    <row r="97" spans="1:4" ht="15.75" customHeight="1">
      <c r="A97" s="17" t="s">
        <v>86</v>
      </c>
      <c r="B97" s="2" t="s">
        <v>93</v>
      </c>
      <c r="C97" s="2">
        <v>6</v>
      </c>
      <c r="D97" s="2" t="s">
        <v>115</v>
      </c>
    </row>
    <row r="98" spans="1:4" ht="15.75" customHeight="1">
      <c r="A98" s="17" t="s">
        <v>85</v>
      </c>
      <c r="B98" s="2" t="s">
        <v>95</v>
      </c>
      <c r="C98" s="2">
        <v>9</v>
      </c>
      <c r="D98" s="2" t="s">
        <v>119</v>
      </c>
    </row>
    <row r="99" spans="1:4" ht="15.75" customHeight="1">
      <c r="A99" s="17" t="s">
        <v>88</v>
      </c>
      <c r="B99" s="2" t="s">
        <v>94</v>
      </c>
      <c r="C99" s="2">
        <v>76</v>
      </c>
      <c r="D99" s="2" t="s">
        <v>113</v>
      </c>
    </row>
    <row r="100" spans="1:4" ht="15.75" customHeight="1">
      <c r="A100" s="17" t="s">
        <v>87</v>
      </c>
      <c r="B100" s="2" t="s">
        <v>98</v>
      </c>
      <c r="C100" s="2">
        <v>34</v>
      </c>
      <c r="D100" s="2" t="s">
        <v>115</v>
      </c>
    </row>
    <row r="101" spans="1:4" ht="15.75" customHeight="1">
      <c r="A101" s="17" t="s">
        <v>89</v>
      </c>
      <c r="B101" s="2" t="s">
        <v>91</v>
      </c>
      <c r="C101" s="2">
        <v>45</v>
      </c>
      <c r="D101" s="2" t="s">
        <v>120</v>
      </c>
    </row>
    <row r="102" spans="1:4" ht="15.75" customHeight="1">
      <c r="A102" s="17" t="s">
        <v>86</v>
      </c>
      <c r="B102" s="2" t="s">
        <v>99</v>
      </c>
      <c r="C102" s="2">
        <v>65</v>
      </c>
      <c r="D102" s="2" t="s">
        <v>113</v>
      </c>
    </row>
    <row r="103" spans="1:4" ht="15.75" customHeight="1">
      <c r="A103" s="17" t="s">
        <v>85</v>
      </c>
      <c r="B103" s="2" t="s">
        <v>97</v>
      </c>
      <c r="C103" s="2">
        <v>76</v>
      </c>
      <c r="D103" s="2" t="s">
        <v>115</v>
      </c>
    </row>
    <row r="104" spans="1:4" ht="15.75" customHeight="1">
      <c r="A104" s="17" t="s">
        <v>88</v>
      </c>
      <c r="B104" s="2" t="s">
        <v>96</v>
      </c>
      <c r="C104" s="2">
        <v>87</v>
      </c>
      <c r="D104" s="2" t="s">
        <v>121</v>
      </c>
    </row>
    <row r="105" spans="1:4" ht="15.75" customHeight="1">
      <c r="A105" s="17" t="s">
        <v>87</v>
      </c>
      <c r="B105" s="2" t="s">
        <v>92</v>
      </c>
      <c r="C105" s="2">
        <v>34</v>
      </c>
      <c r="D105" s="2" t="s">
        <v>113</v>
      </c>
    </row>
    <row r="106" spans="1:4" ht="15.75" customHeight="1">
      <c r="A106" s="17" t="s">
        <v>89</v>
      </c>
      <c r="B106" s="2" t="s">
        <v>102</v>
      </c>
      <c r="C106" s="2">
        <v>56</v>
      </c>
      <c r="D106" s="2" t="s">
        <v>115</v>
      </c>
    </row>
    <row r="107" spans="1:4" ht="15.75" customHeight="1">
      <c r="A107" s="17" t="s">
        <v>86</v>
      </c>
      <c r="B107" s="2" t="s">
        <v>101</v>
      </c>
      <c r="C107" s="2">
        <v>78</v>
      </c>
      <c r="D107" s="2" t="s">
        <v>112</v>
      </c>
    </row>
    <row r="108" spans="1:4" ht="15.75" customHeight="1">
      <c r="A108" s="17" t="s">
        <v>85</v>
      </c>
      <c r="B108" s="2" t="s">
        <v>100</v>
      </c>
      <c r="C108" s="2">
        <v>3</v>
      </c>
      <c r="D108" s="2" t="s">
        <v>113</v>
      </c>
    </row>
    <row r="109" spans="1:4" ht="15.75" customHeight="1">
      <c r="A109" s="17" t="s">
        <v>88</v>
      </c>
      <c r="B109" s="2" t="s">
        <v>93</v>
      </c>
      <c r="C109" s="2">
        <v>45</v>
      </c>
      <c r="D109" s="2" t="s">
        <v>115</v>
      </c>
    </row>
    <row r="110" spans="1:4" ht="15.75" customHeight="1">
      <c r="A110" s="17" t="s">
        <v>87</v>
      </c>
      <c r="B110" s="2" t="s">
        <v>95</v>
      </c>
      <c r="C110" s="2">
        <v>6</v>
      </c>
      <c r="D110" s="2" t="s">
        <v>116</v>
      </c>
    </row>
    <row r="111" spans="1:4" ht="15.75" customHeight="1">
      <c r="A111" s="17" t="s">
        <v>89</v>
      </c>
      <c r="B111" s="2" t="s">
        <v>94</v>
      </c>
      <c r="C111" s="2">
        <v>78</v>
      </c>
      <c r="D111" s="2" t="s">
        <v>113</v>
      </c>
    </row>
    <row r="112" spans="1:4" ht="15.75" customHeight="1">
      <c r="A112" s="17" t="s">
        <v>86</v>
      </c>
      <c r="B112" s="2" t="s">
        <v>98</v>
      </c>
      <c r="C112" s="2">
        <v>98</v>
      </c>
      <c r="D112" s="2" t="s">
        <v>115</v>
      </c>
    </row>
    <row r="113" spans="1:4" ht="15.75" customHeight="1">
      <c r="A113" s="17" t="s">
        <v>85</v>
      </c>
      <c r="B113" s="2" t="s">
        <v>91</v>
      </c>
      <c r="C113" s="2">
        <v>234</v>
      </c>
      <c r="D113" s="2" t="s">
        <v>117</v>
      </c>
    </row>
    <row r="114" spans="1:4" ht="15.75" customHeight="1">
      <c r="A114" s="17" t="s">
        <v>88</v>
      </c>
      <c r="B114" s="2" t="s">
        <v>99</v>
      </c>
      <c r="C114" s="2">
        <v>54</v>
      </c>
      <c r="D114" s="2" t="s">
        <v>113</v>
      </c>
    </row>
    <row r="115" spans="1:4" ht="15.75" customHeight="1">
      <c r="A115" s="17" t="s">
        <v>87</v>
      </c>
      <c r="B115" s="2" t="s">
        <v>97</v>
      </c>
      <c r="C115" s="2">
        <v>3</v>
      </c>
      <c r="D115" s="2" t="s">
        <v>115</v>
      </c>
    </row>
    <row r="116" spans="1:4" ht="15.75" customHeight="1">
      <c r="A116" s="17" t="s">
        <v>89</v>
      </c>
      <c r="B116" s="2" t="s">
        <v>96</v>
      </c>
      <c r="C116" s="2">
        <v>4</v>
      </c>
      <c r="D116" s="2" t="s">
        <v>118</v>
      </c>
    </row>
    <row r="117" spans="1:4" ht="15.75" customHeight="1">
      <c r="A117" s="17" t="s">
        <v>86</v>
      </c>
      <c r="B117" s="2" t="s">
        <v>92</v>
      </c>
      <c r="C117" s="2">
        <v>6</v>
      </c>
      <c r="D117" s="2" t="s">
        <v>113</v>
      </c>
    </row>
    <row r="118" spans="1:4" ht="15.75" customHeight="1">
      <c r="A118" s="17" t="s">
        <v>85</v>
      </c>
      <c r="B118" s="2" t="s">
        <v>102</v>
      </c>
      <c r="C118" s="2">
        <v>7</v>
      </c>
      <c r="D118" s="2" t="s">
        <v>115</v>
      </c>
    </row>
    <row r="119" spans="1:4" ht="15.75" customHeight="1">
      <c r="A119" s="17" t="s">
        <v>88</v>
      </c>
      <c r="B119" s="2" t="s">
        <v>101</v>
      </c>
      <c r="C119" s="2">
        <v>9</v>
      </c>
      <c r="D119" s="2" t="s">
        <v>119</v>
      </c>
    </row>
    <row r="120" spans="1:4" ht="15.75" customHeight="1">
      <c r="A120" s="17" t="s">
        <v>87</v>
      </c>
      <c r="B120" s="2" t="s">
        <v>100</v>
      </c>
      <c r="C120" s="2">
        <v>7</v>
      </c>
      <c r="D120" s="2" t="s">
        <v>113</v>
      </c>
    </row>
    <row r="121" spans="1:4" ht="15.75" customHeight="1">
      <c r="A121" s="17" t="s">
        <v>89</v>
      </c>
      <c r="B121" s="2" t="s">
        <v>93</v>
      </c>
      <c r="C121" s="2">
        <v>3</v>
      </c>
      <c r="D121" s="2" t="s">
        <v>115</v>
      </c>
    </row>
    <row r="122" spans="1:4" ht="15.75" customHeight="1">
      <c r="A122" s="17" t="s">
        <v>86</v>
      </c>
      <c r="B122" s="2" t="s">
        <v>95</v>
      </c>
      <c r="C122" s="2">
        <v>2</v>
      </c>
      <c r="D122" s="2" t="s">
        <v>120</v>
      </c>
    </row>
    <row r="123" spans="1:4" ht="15.75" customHeight="1">
      <c r="A123" s="17" t="s">
        <v>85</v>
      </c>
      <c r="B123" s="2" t="s">
        <v>94</v>
      </c>
      <c r="C123" s="2">
        <v>6</v>
      </c>
      <c r="D123" s="2" t="s">
        <v>113</v>
      </c>
    </row>
    <row r="124" spans="1:4" ht="15.75" customHeight="1">
      <c r="A124" s="17" t="s">
        <v>88</v>
      </c>
      <c r="B124" s="2" t="s">
        <v>98</v>
      </c>
      <c r="C124" s="2">
        <v>77</v>
      </c>
      <c r="D124" s="2" t="s">
        <v>115</v>
      </c>
    </row>
    <row r="125" spans="1:4" ht="15.75" customHeight="1">
      <c r="A125" s="17" t="s">
        <v>87</v>
      </c>
      <c r="B125" s="2" t="s">
        <v>91</v>
      </c>
      <c r="C125" s="2">
        <v>88</v>
      </c>
      <c r="D125" s="2" t="s">
        <v>121</v>
      </c>
    </row>
    <row r="126" spans="1:4" ht="15.75" customHeight="1">
      <c r="A126" s="17" t="s">
        <v>89</v>
      </c>
      <c r="B126" s="2" t="s">
        <v>99</v>
      </c>
      <c r="C126" s="2">
        <v>54</v>
      </c>
      <c r="D126" s="2" t="s">
        <v>113</v>
      </c>
    </row>
    <row r="127" spans="1:4" ht="15.75" customHeight="1">
      <c r="A127" s="17" t="s">
        <v>86</v>
      </c>
      <c r="B127" s="2" t="s">
        <v>97</v>
      </c>
      <c r="C127" s="2">
        <v>32</v>
      </c>
      <c r="D127" s="2" t="s">
        <v>115</v>
      </c>
    </row>
    <row r="128" spans="1:4" ht="15.75" customHeight="1">
      <c r="A128" s="17" t="s">
        <v>85</v>
      </c>
      <c r="B128" s="2" t="s">
        <v>96</v>
      </c>
      <c r="C128" s="2">
        <v>45</v>
      </c>
      <c r="D128" s="2" t="s">
        <v>112</v>
      </c>
    </row>
    <row r="129" spans="1:4" ht="15.75" customHeight="1">
      <c r="A129" s="17" t="s">
        <v>88</v>
      </c>
      <c r="B129" s="2" t="s">
        <v>92</v>
      </c>
      <c r="C129" s="2">
        <v>76</v>
      </c>
      <c r="D129" s="2" t="s">
        <v>113</v>
      </c>
    </row>
    <row r="130" spans="1:4" ht="15.75" customHeight="1">
      <c r="A130" s="17" t="s">
        <v>87</v>
      </c>
      <c r="B130" s="2" t="s">
        <v>102</v>
      </c>
      <c r="C130" s="2">
        <v>5</v>
      </c>
      <c r="D130" s="2" t="s">
        <v>115</v>
      </c>
    </row>
    <row r="131" spans="1:4" ht="15.75" customHeight="1">
      <c r="A131" s="17" t="s">
        <v>89</v>
      </c>
      <c r="B131" s="2" t="s">
        <v>101</v>
      </c>
      <c r="C131" s="2">
        <v>4</v>
      </c>
      <c r="D131" s="2" t="s">
        <v>116</v>
      </c>
    </row>
    <row r="132" spans="1:4" ht="15.75" customHeight="1">
      <c r="A132" s="17" t="s">
        <v>86</v>
      </c>
      <c r="B132" s="2" t="s">
        <v>100</v>
      </c>
      <c r="C132" s="2">
        <v>3</v>
      </c>
      <c r="D132" s="2" t="s">
        <v>113</v>
      </c>
    </row>
    <row r="133" spans="1:4" ht="15.75" customHeight="1">
      <c r="A133" s="17" t="s">
        <v>85</v>
      </c>
      <c r="B133" s="2" t="s">
        <v>93</v>
      </c>
      <c r="C133" s="2">
        <v>2</v>
      </c>
      <c r="D133" s="2" t="s">
        <v>115</v>
      </c>
    </row>
    <row r="134" spans="1:4" ht="15.75" customHeight="1">
      <c r="A134" s="17" t="s">
        <v>88</v>
      </c>
      <c r="B134" s="2" t="s">
        <v>95</v>
      </c>
      <c r="C134" s="2">
        <v>4</v>
      </c>
      <c r="D134" s="2" t="s">
        <v>117</v>
      </c>
    </row>
    <row r="135" spans="1:4" ht="15.75" customHeight="1">
      <c r="A135" s="17" t="s">
        <v>87</v>
      </c>
      <c r="B135" s="2" t="s">
        <v>94</v>
      </c>
      <c r="C135" s="2">
        <v>33</v>
      </c>
      <c r="D135" s="2" t="s">
        <v>113</v>
      </c>
    </row>
    <row r="136" spans="1:4" ht="15.75" customHeight="1">
      <c r="A136" s="17" t="s">
        <v>89</v>
      </c>
      <c r="B136" s="2" t="s">
        <v>98</v>
      </c>
      <c r="C136" s="2">
        <v>2</v>
      </c>
      <c r="D136" s="2" t="s">
        <v>115</v>
      </c>
    </row>
    <row r="137" spans="1:4" ht="15.75" customHeight="1">
      <c r="A137" s="17" t="s">
        <v>86</v>
      </c>
      <c r="B137" s="2" t="s">
        <v>91</v>
      </c>
      <c r="C137" s="2">
        <v>11</v>
      </c>
      <c r="D137" s="2" t="s">
        <v>118</v>
      </c>
    </row>
    <row r="138" spans="1:4" ht="15.75" customHeight="1">
      <c r="A138" s="17" t="s">
        <v>85</v>
      </c>
      <c r="B138" s="2" t="s">
        <v>99</v>
      </c>
      <c r="C138" s="2">
        <v>22</v>
      </c>
      <c r="D138" s="2" t="s">
        <v>113</v>
      </c>
    </row>
    <row r="139" spans="1:4" ht="15.75" customHeight="1">
      <c r="A139" s="17" t="s">
        <v>88</v>
      </c>
      <c r="B139" s="2" t="s">
        <v>97</v>
      </c>
      <c r="C139" s="2">
        <v>45</v>
      </c>
      <c r="D139" s="2" t="s">
        <v>115</v>
      </c>
    </row>
    <row r="140" spans="1:4" ht="15.75" customHeight="1">
      <c r="A140" s="17" t="s">
        <v>87</v>
      </c>
      <c r="B140" s="2" t="s">
        <v>96</v>
      </c>
      <c r="C140" s="2">
        <v>76</v>
      </c>
      <c r="D140" s="2" t="s">
        <v>119</v>
      </c>
    </row>
    <row r="141" spans="1:4" ht="15.75" customHeight="1">
      <c r="A141" s="17" t="s">
        <v>89</v>
      </c>
      <c r="B141" s="2" t="s">
        <v>92</v>
      </c>
      <c r="C141" s="2">
        <v>89</v>
      </c>
      <c r="D141" s="2" t="s">
        <v>113</v>
      </c>
    </row>
    <row r="142" spans="1:4" ht="15.75" customHeight="1">
      <c r="A142" s="17" t="s">
        <v>86</v>
      </c>
      <c r="B142" s="2" t="s">
        <v>102</v>
      </c>
      <c r="C142" s="2">
        <v>76</v>
      </c>
      <c r="D142" s="2" t="s">
        <v>115</v>
      </c>
    </row>
    <row r="143" spans="1:4" ht="15.75" customHeight="1">
      <c r="A143" s="17" t="s">
        <v>85</v>
      </c>
      <c r="B143" s="2" t="s">
        <v>101</v>
      </c>
      <c r="C143" s="2">
        <v>5</v>
      </c>
      <c r="D143" s="2" t="s">
        <v>120</v>
      </c>
    </row>
    <row r="144" spans="1:4" ht="15.75" customHeight="1">
      <c r="A144" s="17" t="s">
        <v>88</v>
      </c>
      <c r="B144" s="2" t="s">
        <v>100</v>
      </c>
      <c r="C144" s="2">
        <v>4</v>
      </c>
      <c r="D144" s="2" t="s">
        <v>113</v>
      </c>
    </row>
    <row r="145" spans="1:4" ht="15.75" customHeight="1">
      <c r="A145" s="17" t="s">
        <v>87</v>
      </c>
      <c r="B145" s="2" t="s">
        <v>93</v>
      </c>
      <c r="C145" s="2">
        <v>8</v>
      </c>
      <c r="D145" s="2" t="s">
        <v>115</v>
      </c>
    </row>
    <row r="146" spans="1:4" ht="15.75" customHeight="1">
      <c r="A146" s="17" t="s">
        <v>89</v>
      </c>
      <c r="B146" s="2" t="s">
        <v>95</v>
      </c>
      <c r="C146" s="2">
        <v>6</v>
      </c>
      <c r="D146" s="2" t="s">
        <v>121</v>
      </c>
    </row>
    <row r="147" spans="1:4" ht="15.75" customHeight="1">
      <c r="A147" s="17" t="s">
        <v>86</v>
      </c>
      <c r="B147" s="2" t="s">
        <v>94</v>
      </c>
      <c r="C147" s="2">
        <v>9</v>
      </c>
      <c r="D147" s="2" t="s">
        <v>113</v>
      </c>
    </row>
    <row r="148" spans="1:4" ht="15.75" customHeight="1">
      <c r="A148" s="17" t="s">
        <v>85</v>
      </c>
      <c r="B148" s="2" t="s">
        <v>98</v>
      </c>
      <c r="C148" s="2">
        <v>76</v>
      </c>
      <c r="D148" s="2" t="s">
        <v>115</v>
      </c>
    </row>
    <row r="149" spans="1:4" ht="15.75" customHeight="1">
      <c r="A149" s="17" t="s">
        <v>88</v>
      </c>
      <c r="B149" s="2" t="s">
        <v>91</v>
      </c>
      <c r="C149" s="2">
        <v>34</v>
      </c>
      <c r="D149" s="2" t="s">
        <v>112</v>
      </c>
    </row>
    <row r="150" spans="1:4" ht="15.75" customHeight="1">
      <c r="A150" s="17" t="s">
        <v>87</v>
      </c>
      <c r="B150" s="2" t="s">
        <v>99</v>
      </c>
      <c r="C150" s="2">
        <v>45</v>
      </c>
      <c r="D150" s="2" t="s">
        <v>113</v>
      </c>
    </row>
    <row r="151" spans="1:4" ht="15.75" customHeight="1">
      <c r="A151" s="17" t="s">
        <v>89</v>
      </c>
      <c r="B151" s="2" t="s">
        <v>97</v>
      </c>
      <c r="C151" s="2">
        <v>65</v>
      </c>
      <c r="D151" s="2" t="s">
        <v>115</v>
      </c>
    </row>
    <row r="152" spans="1:4" ht="15.75" customHeight="1">
      <c r="A152" s="17" t="s">
        <v>86</v>
      </c>
      <c r="B152" s="2" t="s">
        <v>96</v>
      </c>
      <c r="C152" s="2">
        <v>76</v>
      </c>
      <c r="D152" s="2" t="s">
        <v>116</v>
      </c>
    </row>
    <row r="153" spans="1:4" ht="15.75" customHeight="1">
      <c r="A153" s="17" t="s">
        <v>85</v>
      </c>
      <c r="B153" s="2" t="s">
        <v>92</v>
      </c>
      <c r="C153" s="2">
        <v>87</v>
      </c>
      <c r="D153" s="2" t="s">
        <v>113</v>
      </c>
    </row>
    <row r="154" spans="1:4" ht="15.75" customHeight="1">
      <c r="A154" s="17" t="s">
        <v>88</v>
      </c>
      <c r="B154" s="2" t="s">
        <v>102</v>
      </c>
      <c r="C154" s="2">
        <v>34</v>
      </c>
      <c r="D154" s="2" t="s">
        <v>115</v>
      </c>
    </row>
    <row r="155" spans="1:4" ht="15.75" customHeight="1">
      <c r="A155" s="17" t="s">
        <v>87</v>
      </c>
      <c r="B155" s="2" t="s">
        <v>101</v>
      </c>
      <c r="C155" s="2">
        <v>56</v>
      </c>
      <c r="D155" s="2" t="s">
        <v>117</v>
      </c>
    </row>
    <row r="156" spans="1:4" ht="15.75" customHeight="1">
      <c r="A156" s="17" t="s">
        <v>89</v>
      </c>
      <c r="B156" s="2" t="s">
        <v>100</v>
      </c>
      <c r="C156" s="2">
        <v>78</v>
      </c>
      <c r="D156" s="2" t="s">
        <v>113</v>
      </c>
    </row>
    <row r="157" spans="1:4" ht="15.75" customHeight="1">
      <c r="A157" s="17" t="s">
        <v>86</v>
      </c>
      <c r="B157" s="2" t="s">
        <v>93</v>
      </c>
      <c r="C157" s="2">
        <v>3</v>
      </c>
      <c r="D157" s="2" t="s">
        <v>115</v>
      </c>
    </row>
    <row r="158" spans="1:4" ht="15.75" customHeight="1">
      <c r="A158" s="17" t="s">
        <v>85</v>
      </c>
      <c r="B158" s="2" t="s">
        <v>95</v>
      </c>
      <c r="C158" s="2">
        <v>45</v>
      </c>
      <c r="D158" s="2" t="s">
        <v>118</v>
      </c>
    </row>
    <row r="159" spans="1:4" ht="15.75" customHeight="1">
      <c r="A159" s="17" t="s">
        <v>88</v>
      </c>
      <c r="B159" s="2" t="s">
        <v>94</v>
      </c>
      <c r="C159" s="2">
        <v>6</v>
      </c>
      <c r="D159" s="2" t="s">
        <v>113</v>
      </c>
    </row>
    <row r="160" spans="1:4" ht="15.75" customHeight="1">
      <c r="A160" s="17" t="s">
        <v>87</v>
      </c>
      <c r="B160" s="2" t="s">
        <v>98</v>
      </c>
      <c r="C160" s="2">
        <v>78</v>
      </c>
      <c r="D160" s="2" t="s">
        <v>115</v>
      </c>
    </row>
    <row r="161" spans="1:4" ht="15.75" customHeight="1">
      <c r="A161" s="17" t="s">
        <v>89</v>
      </c>
      <c r="B161" s="2" t="s">
        <v>91</v>
      </c>
      <c r="C161" s="2">
        <v>98</v>
      </c>
      <c r="D161" s="2" t="s">
        <v>119</v>
      </c>
    </row>
    <row r="162" spans="1:4" ht="15.75" customHeight="1">
      <c r="A162" s="17" t="s">
        <v>86</v>
      </c>
      <c r="B162" s="2" t="s">
        <v>99</v>
      </c>
      <c r="C162" s="2">
        <v>234</v>
      </c>
      <c r="D162" s="2" t="s">
        <v>113</v>
      </c>
    </row>
    <row r="163" spans="1:4" ht="15.75" customHeight="1">
      <c r="A163" s="17" t="s">
        <v>85</v>
      </c>
      <c r="B163" s="2" t="s">
        <v>97</v>
      </c>
      <c r="C163" s="2">
        <v>54</v>
      </c>
      <c r="D163" s="2" t="s">
        <v>115</v>
      </c>
    </row>
    <row r="164" spans="1:4" ht="15.75" customHeight="1">
      <c r="A164" s="17" t="s">
        <v>88</v>
      </c>
      <c r="B164" s="2" t="s">
        <v>96</v>
      </c>
      <c r="C164" s="2">
        <v>3</v>
      </c>
      <c r="D164" s="2" t="s">
        <v>120</v>
      </c>
    </row>
    <row r="165" spans="1:4" ht="15.75" customHeight="1">
      <c r="A165" s="17" t="s">
        <v>87</v>
      </c>
      <c r="B165" s="2" t="s">
        <v>92</v>
      </c>
      <c r="C165" s="2">
        <v>4</v>
      </c>
      <c r="D165" s="2" t="s">
        <v>113</v>
      </c>
    </row>
    <row r="166" spans="1:4" ht="15.75" customHeight="1">
      <c r="A166" s="17" t="s">
        <v>89</v>
      </c>
      <c r="B166" s="2" t="s">
        <v>102</v>
      </c>
      <c r="C166" s="2">
        <v>6</v>
      </c>
      <c r="D166" s="2" t="s">
        <v>115</v>
      </c>
    </row>
    <row r="167" spans="1:4" ht="15.75" customHeight="1">
      <c r="A167" s="17" t="s">
        <v>86</v>
      </c>
      <c r="B167" s="2" t="s">
        <v>101</v>
      </c>
      <c r="C167" s="2">
        <v>7</v>
      </c>
      <c r="D167" s="2" t="s">
        <v>121</v>
      </c>
    </row>
    <row r="168" spans="1:4" ht="15.75" customHeight="1">
      <c r="A168" s="17" t="s">
        <v>85</v>
      </c>
      <c r="B168" s="2" t="s">
        <v>100</v>
      </c>
      <c r="C168" s="2">
        <v>9</v>
      </c>
      <c r="D168" s="2" t="s">
        <v>113</v>
      </c>
    </row>
    <row r="169" spans="1:4" ht="15.75" customHeight="1">
      <c r="A169" s="17" t="s">
        <v>88</v>
      </c>
      <c r="B169" s="2" t="s">
        <v>93</v>
      </c>
      <c r="C169" s="2">
        <v>7</v>
      </c>
      <c r="D169" s="2" t="s">
        <v>115</v>
      </c>
    </row>
    <row r="170" spans="1:4" ht="15.75" customHeight="1">
      <c r="A170" s="17" t="s">
        <v>87</v>
      </c>
      <c r="B170" s="2" t="s">
        <v>95</v>
      </c>
      <c r="C170" s="2">
        <v>3</v>
      </c>
      <c r="D170" s="2" t="s">
        <v>112</v>
      </c>
    </row>
    <row r="171" spans="1:4" ht="15.75" customHeight="1">
      <c r="A171" s="17" t="s">
        <v>89</v>
      </c>
      <c r="B171" s="2" t="s">
        <v>94</v>
      </c>
      <c r="C171" s="2">
        <v>2</v>
      </c>
      <c r="D171" s="2" t="s">
        <v>113</v>
      </c>
    </row>
    <row r="172" spans="1:4" ht="15.75" customHeight="1">
      <c r="A172" s="17" t="s">
        <v>86</v>
      </c>
      <c r="B172" s="2" t="s">
        <v>98</v>
      </c>
      <c r="C172" s="2">
        <v>6</v>
      </c>
      <c r="D172" s="2" t="s">
        <v>115</v>
      </c>
    </row>
    <row r="173" spans="1:4" ht="15.75" customHeight="1">
      <c r="A173" s="17" t="s">
        <v>85</v>
      </c>
      <c r="B173" s="2" t="s">
        <v>91</v>
      </c>
      <c r="C173" s="2">
        <v>77</v>
      </c>
      <c r="D173" s="2" t="s">
        <v>116</v>
      </c>
    </row>
    <row r="174" spans="1:4" ht="15.75" customHeight="1">
      <c r="A174" s="17" t="s">
        <v>88</v>
      </c>
      <c r="B174" s="2" t="s">
        <v>99</v>
      </c>
      <c r="C174" s="2">
        <v>88</v>
      </c>
      <c r="D174" s="2" t="s">
        <v>113</v>
      </c>
    </row>
    <row r="175" spans="1:4" ht="15.75" customHeight="1">
      <c r="A175" s="17" t="s">
        <v>87</v>
      </c>
      <c r="B175" s="2" t="s">
        <v>97</v>
      </c>
      <c r="C175" s="2">
        <v>54</v>
      </c>
      <c r="D175" s="2" t="s">
        <v>115</v>
      </c>
    </row>
    <row r="176" spans="1:4" ht="15.75" customHeight="1">
      <c r="A176" s="17" t="s">
        <v>89</v>
      </c>
      <c r="B176" s="2" t="s">
        <v>96</v>
      </c>
      <c r="C176" s="2">
        <v>32</v>
      </c>
      <c r="D176" s="2" t="s">
        <v>117</v>
      </c>
    </row>
    <row r="177" spans="1:4" ht="15.75" customHeight="1">
      <c r="A177" s="17" t="s">
        <v>86</v>
      </c>
      <c r="B177" s="2" t="s">
        <v>92</v>
      </c>
      <c r="C177" s="2">
        <v>45</v>
      </c>
      <c r="D177" s="2" t="s">
        <v>113</v>
      </c>
    </row>
    <row r="178" spans="1:4" ht="15.75" customHeight="1">
      <c r="A178" s="17" t="s">
        <v>85</v>
      </c>
      <c r="B178" s="2" t="s">
        <v>102</v>
      </c>
      <c r="C178" s="2">
        <v>76</v>
      </c>
      <c r="D178" s="2" t="s">
        <v>115</v>
      </c>
    </row>
    <row r="179" spans="1:4" ht="15.75" customHeight="1">
      <c r="A179" s="17" t="s">
        <v>88</v>
      </c>
      <c r="B179" s="2" t="s">
        <v>101</v>
      </c>
      <c r="C179" s="2">
        <v>5</v>
      </c>
      <c r="D179" s="2" t="s">
        <v>118</v>
      </c>
    </row>
    <row r="180" spans="1:4" ht="15.75" customHeight="1">
      <c r="A180" s="17" t="s">
        <v>87</v>
      </c>
      <c r="B180" s="2" t="s">
        <v>100</v>
      </c>
      <c r="C180" s="2">
        <v>4</v>
      </c>
      <c r="D180" s="2" t="s">
        <v>113</v>
      </c>
    </row>
    <row r="181" spans="1:4" ht="15.75" customHeight="1">
      <c r="A181" s="17" t="s">
        <v>89</v>
      </c>
      <c r="B181" s="2" t="s">
        <v>93</v>
      </c>
      <c r="C181" s="2">
        <v>3</v>
      </c>
      <c r="D181" s="2" t="s">
        <v>115</v>
      </c>
    </row>
    <row r="182" spans="1:4" ht="15.75" customHeight="1">
      <c r="A182" s="17" t="s">
        <v>86</v>
      </c>
      <c r="B182" s="2" t="s">
        <v>95</v>
      </c>
      <c r="C182" s="2">
        <v>2</v>
      </c>
      <c r="D182" s="2" t="s">
        <v>119</v>
      </c>
    </row>
    <row r="183" spans="1:4" ht="15.75" customHeight="1">
      <c r="A183" s="17" t="s">
        <v>85</v>
      </c>
      <c r="B183" s="2" t="s">
        <v>94</v>
      </c>
      <c r="C183" s="2">
        <v>4</v>
      </c>
      <c r="D183" s="2" t="s">
        <v>113</v>
      </c>
    </row>
    <row r="184" spans="1:4" ht="15.75" customHeight="1">
      <c r="A184" s="17" t="s">
        <v>88</v>
      </c>
      <c r="B184" s="2" t="s">
        <v>98</v>
      </c>
      <c r="C184" s="2">
        <v>33</v>
      </c>
      <c r="D184" s="2" t="s">
        <v>115</v>
      </c>
    </row>
    <row r="185" spans="1:4" ht="15.75" customHeight="1">
      <c r="A185" s="17" t="s">
        <v>87</v>
      </c>
      <c r="B185" s="2" t="s">
        <v>91</v>
      </c>
      <c r="C185" s="2">
        <v>2</v>
      </c>
      <c r="D185" s="2" t="s">
        <v>120</v>
      </c>
    </row>
    <row r="186" spans="1:4" ht="15.75" customHeight="1">
      <c r="A186" s="17" t="s">
        <v>89</v>
      </c>
      <c r="B186" s="2" t="s">
        <v>99</v>
      </c>
      <c r="C186" s="2">
        <v>11</v>
      </c>
      <c r="D186" s="2" t="s">
        <v>113</v>
      </c>
    </row>
    <row r="187" spans="1:4" ht="15.75" customHeight="1">
      <c r="A187" s="17" t="s">
        <v>86</v>
      </c>
      <c r="B187" s="2" t="s">
        <v>97</v>
      </c>
      <c r="C187" s="2">
        <v>22</v>
      </c>
      <c r="D187" s="2" t="s">
        <v>115</v>
      </c>
    </row>
    <row r="188" spans="1:4" ht="15.75" customHeight="1">
      <c r="A188" s="17" t="s">
        <v>85</v>
      </c>
      <c r="B188" s="2" t="s">
        <v>96</v>
      </c>
      <c r="C188" s="2">
        <v>45</v>
      </c>
      <c r="D188" s="2" t="s">
        <v>121</v>
      </c>
    </row>
    <row r="189" spans="1:4" ht="15.75" customHeight="1">
      <c r="A189" s="17" t="s">
        <v>88</v>
      </c>
      <c r="B189" s="2" t="s">
        <v>92</v>
      </c>
      <c r="C189" s="2">
        <v>76</v>
      </c>
      <c r="D189" s="2" t="s">
        <v>113</v>
      </c>
    </row>
    <row r="190" spans="1:4" ht="15.75" customHeight="1">
      <c r="A190" s="17" t="s">
        <v>87</v>
      </c>
      <c r="B190" s="2" t="s">
        <v>102</v>
      </c>
      <c r="C190" s="2">
        <v>89</v>
      </c>
      <c r="D190" s="2" t="s">
        <v>115</v>
      </c>
    </row>
    <row r="191" spans="1:4" ht="15.75" customHeight="1">
      <c r="A191" s="17" t="s">
        <v>89</v>
      </c>
      <c r="B191" s="2" t="s">
        <v>101</v>
      </c>
      <c r="C191" s="2">
        <v>76</v>
      </c>
      <c r="D191" s="2" t="s">
        <v>112</v>
      </c>
    </row>
    <row r="192" spans="1:4" ht="15.75" customHeight="1">
      <c r="A192" s="17" t="s">
        <v>86</v>
      </c>
      <c r="B192" s="2" t="s">
        <v>100</v>
      </c>
      <c r="C192" s="2">
        <v>5</v>
      </c>
      <c r="D192" s="2" t="s">
        <v>113</v>
      </c>
    </row>
    <row r="193" spans="1:4" ht="15.75" customHeight="1">
      <c r="A193" s="17" t="s">
        <v>85</v>
      </c>
      <c r="B193" s="2" t="s">
        <v>93</v>
      </c>
      <c r="C193" s="2">
        <v>4</v>
      </c>
      <c r="D193" s="2" t="s">
        <v>115</v>
      </c>
    </row>
    <row r="194" spans="1:4" ht="15.75" customHeight="1">
      <c r="A194" s="17" t="s">
        <v>88</v>
      </c>
      <c r="B194" s="2" t="s">
        <v>95</v>
      </c>
      <c r="C194" s="2">
        <v>8</v>
      </c>
      <c r="D194" s="2" t="s">
        <v>116</v>
      </c>
    </row>
    <row r="195" spans="1:4" ht="15.75" customHeight="1">
      <c r="A195" s="17" t="s">
        <v>87</v>
      </c>
      <c r="B195" s="2" t="s">
        <v>94</v>
      </c>
      <c r="C195" s="2">
        <v>6</v>
      </c>
      <c r="D195" s="2" t="s">
        <v>113</v>
      </c>
    </row>
    <row r="196" spans="1:4" ht="15.75" customHeight="1">
      <c r="A196" s="17" t="s">
        <v>89</v>
      </c>
      <c r="B196" s="2" t="s">
        <v>98</v>
      </c>
      <c r="C196" s="2">
        <v>9</v>
      </c>
      <c r="D196" s="2" t="s">
        <v>115</v>
      </c>
    </row>
    <row r="197" spans="1:4" ht="15.75" customHeight="1">
      <c r="A197" s="17" t="s">
        <v>86</v>
      </c>
      <c r="B197" s="2" t="s">
        <v>91</v>
      </c>
      <c r="C197" s="2">
        <v>76</v>
      </c>
      <c r="D197" s="2" t="s">
        <v>117</v>
      </c>
    </row>
    <row r="198" spans="1:4" ht="15.75" customHeight="1">
      <c r="A198" s="17" t="s">
        <v>85</v>
      </c>
      <c r="B198" s="2" t="s">
        <v>99</v>
      </c>
      <c r="C198" s="2">
        <v>34</v>
      </c>
      <c r="D198" s="2" t="s">
        <v>113</v>
      </c>
    </row>
    <row r="199" spans="1:4" ht="15.75" customHeight="1">
      <c r="A199" s="17" t="s">
        <v>88</v>
      </c>
      <c r="B199" s="2" t="s">
        <v>97</v>
      </c>
      <c r="C199" s="2">
        <v>45</v>
      </c>
      <c r="D199" s="2" t="s">
        <v>115</v>
      </c>
    </row>
    <row r="200" spans="1:4" ht="15.75" customHeight="1">
      <c r="A200" s="17" t="s">
        <v>87</v>
      </c>
      <c r="B200" s="2" t="s">
        <v>96</v>
      </c>
      <c r="C200" s="2">
        <v>65</v>
      </c>
      <c r="D200" s="2" t="s">
        <v>118</v>
      </c>
    </row>
    <row r="201" spans="1:4" ht="15.75" customHeight="1">
      <c r="A201" s="17" t="s">
        <v>89</v>
      </c>
      <c r="B201" s="2" t="s">
        <v>92</v>
      </c>
      <c r="C201" s="2">
        <v>76</v>
      </c>
      <c r="D201" s="2" t="s">
        <v>113</v>
      </c>
    </row>
    <row r="202" spans="1:4" ht="15.75" customHeight="1">
      <c r="A202" s="17" t="s">
        <v>86</v>
      </c>
      <c r="B202" s="2" t="s">
        <v>102</v>
      </c>
      <c r="C202" s="2">
        <v>87</v>
      </c>
      <c r="D202" s="2" t="s">
        <v>115</v>
      </c>
    </row>
    <row r="203" spans="1:4" ht="15.75" customHeight="1">
      <c r="A203" s="17" t="s">
        <v>85</v>
      </c>
      <c r="B203" s="2" t="s">
        <v>101</v>
      </c>
      <c r="C203" s="2">
        <v>34</v>
      </c>
      <c r="D203" s="2" t="s">
        <v>119</v>
      </c>
    </row>
    <row r="204" spans="1:4" ht="15.75" customHeight="1">
      <c r="A204" s="17" t="s">
        <v>88</v>
      </c>
      <c r="B204" s="2" t="s">
        <v>100</v>
      </c>
      <c r="C204" s="2">
        <v>56</v>
      </c>
      <c r="D204" s="2" t="s">
        <v>113</v>
      </c>
    </row>
    <row r="205" spans="1:4" ht="15.75" customHeight="1">
      <c r="A205" s="17" t="s">
        <v>87</v>
      </c>
      <c r="B205" s="2" t="s">
        <v>93</v>
      </c>
      <c r="C205" s="2">
        <v>78</v>
      </c>
      <c r="D205" s="2" t="s">
        <v>115</v>
      </c>
    </row>
    <row r="206" spans="1:4" ht="15.75" customHeight="1">
      <c r="A206" s="17" t="s">
        <v>89</v>
      </c>
      <c r="B206" s="2" t="s">
        <v>95</v>
      </c>
      <c r="C206" s="2">
        <v>3</v>
      </c>
      <c r="D206" s="2" t="s">
        <v>120</v>
      </c>
    </row>
    <row r="207" spans="1:4" ht="15.75" customHeight="1">
      <c r="A207" s="17" t="s">
        <v>86</v>
      </c>
      <c r="B207" s="2" t="s">
        <v>94</v>
      </c>
      <c r="C207" s="2">
        <v>45</v>
      </c>
      <c r="D207" s="2" t="s">
        <v>113</v>
      </c>
    </row>
    <row r="208" spans="1:4" ht="15.75" customHeight="1">
      <c r="A208" s="17" t="s">
        <v>85</v>
      </c>
      <c r="B208" s="2" t="s">
        <v>98</v>
      </c>
      <c r="C208" s="2">
        <v>6</v>
      </c>
      <c r="D208" s="2" t="s">
        <v>115</v>
      </c>
    </row>
    <row r="209" spans="1:4" ht="15.75" customHeight="1">
      <c r="A209" s="17" t="s">
        <v>88</v>
      </c>
      <c r="B209" s="2" t="s">
        <v>91</v>
      </c>
      <c r="C209" s="2">
        <v>78</v>
      </c>
      <c r="D209" s="2" t="s">
        <v>121</v>
      </c>
    </row>
    <row r="210" spans="1:4" ht="15.75" customHeight="1">
      <c r="A210" s="17" t="s">
        <v>87</v>
      </c>
      <c r="B210" s="2" t="s">
        <v>99</v>
      </c>
      <c r="C210" s="2">
        <v>98</v>
      </c>
      <c r="D210" s="2" t="s">
        <v>113</v>
      </c>
    </row>
    <row r="211" spans="1:4" ht="15.75" customHeight="1">
      <c r="A211" s="17" t="s">
        <v>89</v>
      </c>
      <c r="B211" s="2" t="s">
        <v>97</v>
      </c>
      <c r="C211" s="2">
        <v>234</v>
      </c>
      <c r="D211" s="2" t="s">
        <v>115</v>
      </c>
    </row>
    <row r="212" spans="1:4" ht="15.75" customHeight="1">
      <c r="A212" s="17" t="s">
        <v>86</v>
      </c>
      <c r="B212" s="2" t="s">
        <v>96</v>
      </c>
      <c r="C212" s="2">
        <v>54</v>
      </c>
      <c r="D212" s="2" t="s">
        <v>112</v>
      </c>
    </row>
    <row r="213" spans="1:4" ht="15.75" customHeight="1">
      <c r="A213" s="17" t="s">
        <v>85</v>
      </c>
      <c r="B213" s="2" t="s">
        <v>92</v>
      </c>
      <c r="C213" s="2">
        <v>3</v>
      </c>
      <c r="D213" s="2" t="s">
        <v>113</v>
      </c>
    </row>
    <row r="214" spans="1:4" ht="15.75" customHeight="1">
      <c r="A214" s="17" t="s">
        <v>88</v>
      </c>
      <c r="B214" s="2" t="s">
        <v>102</v>
      </c>
      <c r="C214" s="2">
        <v>4</v>
      </c>
      <c r="D214" s="2" t="s">
        <v>115</v>
      </c>
    </row>
    <row r="215" spans="1:4" ht="15.75" customHeight="1">
      <c r="A215" s="17" t="s">
        <v>87</v>
      </c>
      <c r="B215" s="2" t="s">
        <v>101</v>
      </c>
      <c r="C215" s="2">
        <v>6</v>
      </c>
      <c r="D215" s="2" t="s">
        <v>116</v>
      </c>
    </row>
    <row r="216" spans="1:4" ht="15.75" customHeight="1">
      <c r="A216" s="17" t="s">
        <v>89</v>
      </c>
      <c r="B216" s="2" t="s">
        <v>100</v>
      </c>
      <c r="C216" s="2">
        <v>7</v>
      </c>
      <c r="D216" s="2" t="s">
        <v>113</v>
      </c>
    </row>
    <row r="217" spans="1:4" ht="15.75" customHeight="1">
      <c r="A217" s="17" t="s">
        <v>86</v>
      </c>
      <c r="B217" s="2" t="s">
        <v>93</v>
      </c>
      <c r="C217" s="2">
        <v>9</v>
      </c>
      <c r="D217" s="2" t="s">
        <v>115</v>
      </c>
    </row>
    <row r="218" spans="1:4" ht="15.75" customHeight="1">
      <c r="A218" s="17" t="s">
        <v>85</v>
      </c>
      <c r="B218" s="2" t="s">
        <v>95</v>
      </c>
      <c r="C218" s="2">
        <v>7</v>
      </c>
      <c r="D218" s="2" t="s">
        <v>117</v>
      </c>
    </row>
    <row r="219" spans="1:4" ht="15.75" customHeight="1">
      <c r="A219" s="17" t="s">
        <v>88</v>
      </c>
      <c r="B219" s="2" t="s">
        <v>94</v>
      </c>
      <c r="C219" s="2">
        <v>3</v>
      </c>
      <c r="D219" s="2" t="s">
        <v>113</v>
      </c>
    </row>
    <row r="220" spans="1:4" ht="15.75" customHeight="1">
      <c r="A220" s="17" t="s">
        <v>87</v>
      </c>
      <c r="B220" s="2" t="s">
        <v>98</v>
      </c>
      <c r="C220" s="2">
        <v>2</v>
      </c>
      <c r="D220" s="2" t="s">
        <v>115</v>
      </c>
    </row>
    <row r="221" spans="1:4" ht="15.75" customHeight="1">
      <c r="A221" s="17" t="s">
        <v>89</v>
      </c>
      <c r="B221" s="2" t="s">
        <v>91</v>
      </c>
      <c r="C221" s="2">
        <v>6</v>
      </c>
      <c r="D221" s="2" t="s">
        <v>118</v>
      </c>
    </row>
    <row r="222" spans="1:4" ht="15.75" customHeight="1">
      <c r="A222" s="17" t="s">
        <v>86</v>
      </c>
      <c r="B222" s="2" t="s">
        <v>99</v>
      </c>
      <c r="C222" s="2">
        <v>77</v>
      </c>
      <c r="D222" s="2" t="s">
        <v>113</v>
      </c>
    </row>
    <row r="223" spans="1:4" ht="15.75" customHeight="1">
      <c r="A223" s="17" t="s">
        <v>85</v>
      </c>
      <c r="B223" s="2" t="s">
        <v>97</v>
      </c>
      <c r="C223" s="2">
        <v>88</v>
      </c>
      <c r="D223" s="2" t="s">
        <v>115</v>
      </c>
    </row>
    <row r="224" spans="1:4" ht="15.75" customHeight="1">
      <c r="A224" s="17" t="s">
        <v>88</v>
      </c>
      <c r="B224" s="2" t="s">
        <v>96</v>
      </c>
      <c r="C224" s="2">
        <v>54</v>
      </c>
      <c r="D224" s="2" t="s">
        <v>119</v>
      </c>
    </row>
    <row r="225" spans="1:4" ht="15.75" customHeight="1">
      <c r="A225" s="17" t="s">
        <v>87</v>
      </c>
      <c r="B225" s="2" t="s">
        <v>92</v>
      </c>
      <c r="C225" s="2">
        <v>32</v>
      </c>
      <c r="D225" s="2" t="s">
        <v>113</v>
      </c>
    </row>
    <row r="226" spans="1:4" ht="15.75" customHeight="1">
      <c r="A226" s="17" t="s">
        <v>89</v>
      </c>
      <c r="B226" s="2" t="s">
        <v>102</v>
      </c>
      <c r="C226" s="2">
        <v>45</v>
      </c>
      <c r="D226" s="2" t="s">
        <v>115</v>
      </c>
    </row>
    <row r="227" spans="1:4" ht="15.75" customHeight="1">
      <c r="A227" s="17" t="s">
        <v>86</v>
      </c>
      <c r="B227" s="2" t="s">
        <v>101</v>
      </c>
      <c r="C227" s="2">
        <v>76</v>
      </c>
      <c r="D227" s="2" t="s">
        <v>120</v>
      </c>
    </row>
    <row r="228" spans="1:4" ht="15.75" customHeight="1">
      <c r="A228" s="17" t="s">
        <v>85</v>
      </c>
      <c r="B228" s="2" t="s">
        <v>100</v>
      </c>
      <c r="C228" s="2">
        <v>5</v>
      </c>
      <c r="D228" s="2" t="s">
        <v>113</v>
      </c>
    </row>
    <row r="229" spans="1:4" ht="15.75" customHeight="1">
      <c r="A229" s="17" t="s">
        <v>88</v>
      </c>
      <c r="B229" s="2" t="s">
        <v>93</v>
      </c>
      <c r="C229" s="2">
        <v>4</v>
      </c>
      <c r="D229" s="2" t="s">
        <v>115</v>
      </c>
    </row>
    <row r="230" spans="1:4" ht="15.75" customHeight="1">
      <c r="A230" s="17" t="s">
        <v>87</v>
      </c>
      <c r="B230" s="2" t="s">
        <v>95</v>
      </c>
      <c r="C230" s="2">
        <v>3</v>
      </c>
      <c r="D230" s="2" t="s">
        <v>121</v>
      </c>
    </row>
    <row r="231" spans="1:4" ht="15.75" customHeight="1">
      <c r="A231" s="17" t="s">
        <v>89</v>
      </c>
      <c r="B231" s="2" t="s">
        <v>94</v>
      </c>
      <c r="C231" s="2">
        <v>2</v>
      </c>
      <c r="D231" s="2" t="s">
        <v>113</v>
      </c>
    </row>
    <row r="232" spans="1:4" ht="15.75" customHeight="1">
      <c r="A232" s="17" t="s">
        <v>86</v>
      </c>
      <c r="B232" s="2" t="s">
        <v>98</v>
      </c>
      <c r="C232" s="2">
        <v>4</v>
      </c>
      <c r="D232" s="2" t="s">
        <v>115</v>
      </c>
    </row>
    <row r="233" spans="1:4" ht="15.75" customHeight="1">
      <c r="A233" s="17" t="s">
        <v>85</v>
      </c>
      <c r="B233" s="2" t="s">
        <v>91</v>
      </c>
      <c r="C233" s="2">
        <v>33</v>
      </c>
      <c r="D233" s="2" t="s">
        <v>112</v>
      </c>
    </row>
    <row r="234" spans="1:4" ht="15.75" customHeight="1">
      <c r="A234" s="17" t="s">
        <v>88</v>
      </c>
      <c r="B234" s="2" t="s">
        <v>99</v>
      </c>
      <c r="C234" s="2">
        <v>2</v>
      </c>
      <c r="D234" s="2" t="s">
        <v>113</v>
      </c>
    </row>
    <row r="235" spans="1:4" ht="15.75" customHeight="1">
      <c r="A235" s="17" t="s">
        <v>87</v>
      </c>
      <c r="B235" s="2" t="s">
        <v>97</v>
      </c>
      <c r="C235" s="2">
        <v>11</v>
      </c>
      <c r="D235" s="2" t="s">
        <v>115</v>
      </c>
    </row>
    <row r="236" spans="1:4" ht="15.75" customHeight="1">
      <c r="A236" s="17" t="s">
        <v>89</v>
      </c>
      <c r="B236" s="2" t="s">
        <v>96</v>
      </c>
      <c r="C236" s="2">
        <v>22</v>
      </c>
      <c r="D236" s="2" t="s">
        <v>116</v>
      </c>
    </row>
    <row r="237" spans="1:4" ht="15.75" customHeight="1">
      <c r="A237" s="17" t="s">
        <v>86</v>
      </c>
      <c r="B237" s="2" t="s">
        <v>92</v>
      </c>
      <c r="C237" s="2">
        <v>45</v>
      </c>
      <c r="D237" s="2" t="s">
        <v>113</v>
      </c>
    </row>
    <row r="238" spans="1:4" ht="15.75" customHeight="1">
      <c r="A238" s="17" t="s">
        <v>85</v>
      </c>
      <c r="B238" s="2" t="s">
        <v>102</v>
      </c>
      <c r="C238" s="2">
        <v>76</v>
      </c>
      <c r="D238" s="2" t="s">
        <v>115</v>
      </c>
    </row>
    <row r="239" spans="1:4" ht="15.75" customHeight="1">
      <c r="A239" s="17" t="s">
        <v>88</v>
      </c>
      <c r="B239" s="2" t="s">
        <v>101</v>
      </c>
      <c r="C239" s="2">
        <v>89</v>
      </c>
      <c r="D239" s="2" t="s">
        <v>117</v>
      </c>
    </row>
    <row r="240" spans="1:4" ht="15.75" customHeight="1">
      <c r="A240" s="17" t="s">
        <v>87</v>
      </c>
      <c r="B240" s="2" t="s">
        <v>100</v>
      </c>
      <c r="C240" s="2">
        <v>76</v>
      </c>
      <c r="D240" s="2" t="s">
        <v>113</v>
      </c>
    </row>
    <row r="241" spans="1:4" ht="15.75" customHeight="1">
      <c r="A241" s="17" t="s">
        <v>89</v>
      </c>
      <c r="B241" s="2" t="s">
        <v>93</v>
      </c>
      <c r="C241" s="2">
        <v>5</v>
      </c>
      <c r="D241" s="2" t="s">
        <v>115</v>
      </c>
    </row>
    <row r="242" spans="1:4" ht="15.75" customHeight="1">
      <c r="A242" s="17" t="s">
        <v>86</v>
      </c>
      <c r="B242" s="2" t="s">
        <v>95</v>
      </c>
      <c r="C242" s="2">
        <v>4</v>
      </c>
      <c r="D242" s="2" t="s">
        <v>118</v>
      </c>
    </row>
    <row r="243" spans="1:4" ht="15.75" customHeight="1">
      <c r="A243" s="17" t="s">
        <v>85</v>
      </c>
      <c r="B243" s="2" t="s">
        <v>94</v>
      </c>
      <c r="C243" s="2">
        <v>8</v>
      </c>
      <c r="D243" s="2" t="s">
        <v>113</v>
      </c>
    </row>
    <row r="244" spans="1:4" ht="15.75" customHeight="1">
      <c r="A244" s="17" t="s">
        <v>88</v>
      </c>
      <c r="B244" s="2" t="s">
        <v>98</v>
      </c>
      <c r="C244" s="2">
        <v>6</v>
      </c>
      <c r="D244" s="2" t="s">
        <v>115</v>
      </c>
    </row>
    <row r="245" spans="1:4" ht="15.75" customHeight="1">
      <c r="A245" s="17" t="s">
        <v>87</v>
      </c>
      <c r="B245" s="2" t="s">
        <v>91</v>
      </c>
      <c r="C245" s="2">
        <v>9</v>
      </c>
      <c r="D245" s="2" t="s">
        <v>119</v>
      </c>
    </row>
    <row r="246" spans="1:4" ht="15.75" customHeight="1">
      <c r="A246" s="17" t="s">
        <v>89</v>
      </c>
      <c r="B246" s="2" t="s">
        <v>99</v>
      </c>
      <c r="C246" s="2">
        <v>76</v>
      </c>
      <c r="D246" s="2" t="s">
        <v>113</v>
      </c>
    </row>
    <row r="247" spans="1:4" ht="15.75" customHeight="1">
      <c r="A247" s="17" t="s">
        <v>86</v>
      </c>
      <c r="B247" s="2" t="s">
        <v>97</v>
      </c>
      <c r="C247" s="2">
        <v>34</v>
      </c>
      <c r="D247" s="2" t="s">
        <v>115</v>
      </c>
    </row>
    <row r="248" spans="1:4" ht="15.75" customHeight="1">
      <c r="A248" s="17" t="s">
        <v>85</v>
      </c>
      <c r="B248" s="2" t="s">
        <v>96</v>
      </c>
      <c r="C248" s="2">
        <v>45</v>
      </c>
      <c r="D248" s="2" t="s">
        <v>120</v>
      </c>
    </row>
    <row r="249" spans="1:4" ht="15.75" customHeight="1">
      <c r="A249" s="17" t="s">
        <v>88</v>
      </c>
      <c r="B249" s="2" t="s">
        <v>92</v>
      </c>
      <c r="C249" s="2">
        <v>65</v>
      </c>
      <c r="D249" s="2" t="s">
        <v>113</v>
      </c>
    </row>
    <row r="250" spans="1:4" ht="15.75" customHeight="1">
      <c r="A250" s="17" t="s">
        <v>87</v>
      </c>
      <c r="B250" s="2" t="s">
        <v>102</v>
      </c>
      <c r="C250" s="2">
        <v>76</v>
      </c>
      <c r="D250" s="2" t="s">
        <v>115</v>
      </c>
    </row>
    <row r="251" spans="1:4" ht="15.75" customHeight="1">
      <c r="A251" s="17" t="s">
        <v>89</v>
      </c>
      <c r="B251" s="2" t="s">
        <v>101</v>
      </c>
      <c r="C251" s="2">
        <v>87</v>
      </c>
      <c r="D251" s="2" t="s">
        <v>121</v>
      </c>
    </row>
    <row r="252" spans="1:4" ht="15.75" customHeight="1">
      <c r="A252" s="17" t="s">
        <v>86</v>
      </c>
      <c r="B252" s="2" t="s">
        <v>100</v>
      </c>
      <c r="C252" s="2">
        <v>34</v>
      </c>
      <c r="D252" s="2" t="s">
        <v>113</v>
      </c>
    </row>
    <row r="253" spans="1:4" ht="15.75" customHeight="1">
      <c r="A253" s="17" t="s">
        <v>85</v>
      </c>
      <c r="B253" s="2" t="s">
        <v>93</v>
      </c>
      <c r="C253" s="2">
        <v>56</v>
      </c>
      <c r="D253" s="2" t="s">
        <v>115</v>
      </c>
    </row>
    <row r="254" spans="1:4" ht="15.75" customHeight="1">
      <c r="A254" s="17" t="s">
        <v>88</v>
      </c>
      <c r="B254" s="2" t="s">
        <v>95</v>
      </c>
      <c r="C254" s="2">
        <v>78</v>
      </c>
      <c r="D254" s="2" t="s">
        <v>112</v>
      </c>
    </row>
    <row r="255" spans="1:4" ht="15.75" customHeight="1">
      <c r="A255" s="17" t="s">
        <v>87</v>
      </c>
      <c r="B255" s="2" t="s">
        <v>94</v>
      </c>
      <c r="C255" s="2">
        <v>3</v>
      </c>
      <c r="D255" s="2" t="s">
        <v>113</v>
      </c>
    </row>
    <row r="256" spans="1:4" ht="15.75" customHeight="1">
      <c r="A256" s="17" t="s">
        <v>89</v>
      </c>
      <c r="B256" s="2" t="s">
        <v>98</v>
      </c>
      <c r="C256" s="2">
        <v>45</v>
      </c>
      <c r="D256" s="2" t="s">
        <v>115</v>
      </c>
    </row>
    <row r="257" spans="1:4" ht="15.75" customHeight="1">
      <c r="A257" s="17" t="s">
        <v>86</v>
      </c>
      <c r="B257" s="2" t="s">
        <v>91</v>
      </c>
      <c r="C257" s="2">
        <v>6</v>
      </c>
      <c r="D257" s="2" t="s">
        <v>116</v>
      </c>
    </row>
    <row r="258" spans="1:4" ht="15.75" customHeight="1">
      <c r="A258" s="17" t="s">
        <v>85</v>
      </c>
      <c r="B258" s="2" t="s">
        <v>99</v>
      </c>
      <c r="C258" s="2">
        <v>78</v>
      </c>
      <c r="D258" s="2" t="s">
        <v>113</v>
      </c>
    </row>
    <row r="259" spans="1:4" ht="15.75" customHeight="1">
      <c r="A259" s="17" t="s">
        <v>88</v>
      </c>
      <c r="B259" s="2" t="s">
        <v>97</v>
      </c>
      <c r="C259" s="2">
        <v>98</v>
      </c>
      <c r="D259" s="2" t="s">
        <v>115</v>
      </c>
    </row>
    <row r="260" spans="1:4" ht="15.75" customHeight="1">
      <c r="A260" s="17" t="s">
        <v>87</v>
      </c>
      <c r="B260" s="2" t="s">
        <v>96</v>
      </c>
      <c r="C260" s="2">
        <v>234</v>
      </c>
      <c r="D260" s="2" t="s">
        <v>117</v>
      </c>
    </row>
    <row r="261" spans="1:4" ht="15.75" customHeight="1">
      <c r="A261" s="17" t="s">
        <v>89</v>
      </c>
      <c r="B261" s="2" t="s">
        <v>92</v>
      </c>
      <c r="C261" s="2">
        <v>54</v>
      </c>
      <c r="D261" s="2" t="s">
        <v>113</v>
      </c>
    </row>
    <row r="262" spans="1:4" ht="15.75" customHeight="1">
      <c r="A262" s="17" t="s">
        <v>86</v>
      </c>
      <c r="B262" s="2" t="s">
        <v>102</v>
      </c>
      <c r="C262" s="2">
        <v>3</v>
      </c>
      <c r="D262" s="2" t="s">
        <v>115</v>
      </c>
    </row>
    <row r="263" spans="1:4" ht="15.75" customHeight="1">
      <c r="A263" s="17" t="s">
        <v>85</v>
      </c>
      <c r="B263" s="2" t="s">
        <v>101</v>
      </c>
      <c r="C263" s="2">
        <v>4</v>
      </c>
      <c r="D263" s="2" t="s">
        <v>118</v>
      </c>
    </row>
    <row r="264" spans="1:4" ht="15.75" customHeight="1">
      <c r="A264" s="17" t="s">
        <v>88</v>
      </c>
      <c r="B264" s="2" t="s">
        <v>100</v>
      </c>
      <c r="C264" s="2">
        <v>6</v>
      </c>
      <c r="D264" s="2" t="s">
        <v>113</v>
      </c>
    </row>
    <row r="265" spans="1:4" ht="15.75" customHeight="1">
      <c r="A265" s="17" t="s">
        <v>87</v>
      </c>
      <c r="B265" s="2" t="s">
        <v>93</v>
      </c>
      <c r="C265" s="2">
        <v>7</v>
      </c>
      <c r="D265" s="2" t="s">
        <v>115</v>
      </c>
    </row>
    <row r="266" spans="1:4" ht="15.75" customHeight="1">
      <c r="A266" s="17" t="s">
        <v>89</v>
      </c>
      <c r="B266" s="2" t="s">
        <v>95</v>
      </c>
      <c r="C266" s="2">
        <v>9</v>
      </c>
      <c r="D266" s="2" t="s">
        <v>119</v>
      </c>
    </row>
    <row r="267" spans="1:4" ht="15.75" customHeight="1">
      <c r="A267" s="17" t="s">
        <v>86</v>
      </c>
      <c r="B267" s="2" t="s">
        <v>94</v>
      </c>
      <c r="C267" s="2">
        <v>7</v>
      </c>
      <c r="D267" s="2" t="s">
        <v>113</v>
      </c>
    </row>
    <row r="268" spans="1:4" ht="15.75" customHeight="1">
      <c r="A268" s="17" t="s">
        <v>85</v>
      </c>
      <c r="B268" s="2" t="s">
        <v>98</v>
      </c>
      <c r="C268" s="2">
        <v>3</v>
      </c>
      <c r="D268" s="2" t="s">
        <v>115</v>
      </c>
    </row>
    <row r="269" spans="1:4" ht="15.75" customHeight="1">
      <c r="A269" s="17" t="s">
        <v>88</v>
      </c>
      <c r="B269" s="2" t="s">
        <v>91</v>
      </c>
      <c r="C269" s="2">
        <v>2</v>
      </c>
      <c r="D269" s="2" t="s">
        <v>120</v>
      </c>
    </row>
    <row r="270" spans="1:4" ht="15.75" customHeight="1">
      <c r="A270" s="17" t="s">
        <v>87</v>
      </c>
      <c r="B270" s="2" t="s">
        <v>99</v>
      </c>
      <c r="C270" s="2">
        <v>6</v>
      </c>
      <c r="D270" s="2" t="s">
        <v>113</v>
      </c>
    </row>
    <row r="271" spans="1:4" ht="15.75" customHeight="1">
      <c r="A271" s="17" t="s">
        <v>89</v>
      </c>
      <c r="B271" s="2" t="s">
        <v>97</v>
      </c>
      <c r="C271" s="2">
        <v>77</v>
      </c>
      <c r="D271" s="2" t="s">
        <v>115</v>
      </c>
    </row>
    <row r="272" spans="1:4" ht="15.75" customHeight="1">
      <c r="A272" s="17" t="s">
        <v>86</v>
      </c>
      <c r="B272" s="2" t="s">
        <v>96</v>
      </c>
      <c r="C272" s="2">
        <v>88</v>
      </c>
      <c r="D272" s="2" t="s">
        <v>121</v>
      </c>
    </row>
    <row r="273" spans="1:4" ht="15.75" customHeight="1">
      <c r="A273" s="17" t="s">
        <v>85</v>
      </c>
      <c r="B273" s="2" t="s">
        <v>92</v>
      </c>
      <c r="C273" s="2">
        <v>54</v>
      </c>
      <c r="D273" s="2" t="s">
        <v>113</v>
      </c>
    </row>
    <row r="274" spans="1:4" ht="15.75" customHeight="1">
      <c r="A274" s="17" t="s">
        <v>88</v>
      </c>
      <c r="B274" s="2" t="s">
        <v>102</v>
      </c>
      <c r="C274" s="2">
        <v>32</v>
      </c>
      <c r="D274" s="2" t="s">
        <v>115</v>
      </c>
    </row>
    <row r="275" spans="1:4" ht="15.75" customHeight="1">
      <c r="A275" s="17" t="s">
        <v>87</v>
      </c>
      <c r="B275" s="2" t="s">
        <v>101</v>
      </c>
      <c r="C275" s="2">
        <v>45</v>
      </c>
      <c r="D275" s="2" t="s">
        <v>112</v>
      </c>
    </row>
    <row r="276" spans="1:4" ht="15.75" customHeight="1">
      <c r="A276" s="17" t="s">
        <v>89</v>
      </c>
      <c r="B276" s="2" t="s">
        <v>100</v>
      </c>
      <c r="C276" s="2">
        <v>76</v>
      </c>
      <c r="D276" s="2" t="s">
        <v>113</v>
      </c>
    </row>
    <row r="277" spans="1:4" ht="15.75" customHeight="1">
      <c r="A277" s="17" t="s">
        <v>86</v>
      </c>
      <c r="B277" s="2" t="s">
        <v>93</v>
      </c>
      <c r="C277" s="2">
        <v>5</v>
      </c>
      <c r="D277" s="2" t="s">
        <v>115</v>
      </c>
    </row>
    <row r="278" spans="1:4" ht="15.75" customHeight="1">
      <c r="A278" s="17" t="s">
        <v>85</v>
      </c>
      <c r="B278" s="2" t="s">
        <v>95</v>
      </c>
      <c r="C278" s="2">
        <v>4</v>
      </c>
      <c r="D278" s="2" t="s">
        <v>116</v>
      </c>
    </row>
    <row r="279" spans="1:4" ht="15.75" customHeight="1">
      <c r="A279" s="17" t="s">
        <v>88</v>
      </c>
      <c r="B279" s="2" t="s">
        <v>94</v>
      </c>
      <c r="C279" s="2">
        <v>3</v>
      </c>
      <c r="D279" s="2" t="s">
        <v>113</v>
      </c>
    </row>
    <row r="280" spans="1:4" ht="15.75" customHeight="1">
      <c r="A280" s="17" t="s">
        <v>87</v>
      </c>
      <c r="B280" s="2" t="s">
        <v>98</v>
      </c>
      <c r="C280" s="2">
        <v>2</v>
      </c>
      <c r="D280" s="2" t="s">
        <v>115</v>
      </c>
    </row>
    <row r="281" spans="1:4" ht="15.75" customHeight="1">
      <c r="A281" s="17" t="s">
        <v>89</v>
      </c>
      <c r="B281" s="2" t="s">
        <v>91</v>
      </c>
      <c r="C281" s="2">
        <v>4</v>
      </c>
      <c r="D281" s="2" t="s">
        <v>117</v>
      </c>
    </row>
    <row r="282" spans="1:4" ht="15.75" customHeight="1">
      <c r="A282" s="17" t="s">
        <v>86</v>
      </c>
      <c r="B282" s="2" t="s">
        <v>99</v>
      </c>
      <c r="C282" s="2">
        <v>33</v>
      </c>
      <c r="D282" s="2" t="s">
        <v>113</v>
      </c>
    </row>
    <row r="283" spans="1:4" ht="15.75" customHeight="1">
      <c r="A283" s="17" t="s">
        <v>85</v>
      </c>
      <c r="B283" s="2" t="s">
        <v>97</v>
      </c>
      <c r="C283" s="2">
        <v>2</v>
      </c>
      <c r="D283" s="2" t="s">
        <v>115</v>
      </c>
    </row>
    <row r="284" spans="1:4" ht="15.75" customHeight="1">
      <c r="A284" s="17" t="s">
        <v>88</v>
      </c>
      <c r="B284" s="2" t="s">
        <v>96</v>
      </c>
      <c r="C284" s="2">
        <v>11</v>
      </c>
      <c r="D284" s="2" t="s">
        <v>118</v>
      </c>
    </row>
    <row r="285" spans="1:4" ht="15.75" customHeight="1">
      <c r="A285" s="17" t="s">
        <v>87</v>
      </c>
      <c r="B285" s="2" t="s">
        <v>92</v>
      </c>
      <c r="C285" s="2">
        <v>22</v>
      </c>
      <c r="D285" s="2" t="s">
        <v>113</v>
      </c>
    </row>
    <row r="286" spans="1:4" ht="15.75" customHeight="1">
      <c r="A286" s="17" t="s">
        <v>89</v>
      </c>
      <c r="B286" s="2" t="s">
        <v>102</v>
      </c>
      <c r="C286" s="2">
        <v>45</v>
      </c>
      <c r="D286" s="2" t="s">
        <v>115</v>
      </c>
    </row>
    <row r="287" spans="1:4" ht="15.75" customHeight="1">
      <c r="A287" s="17" t="s">
        <v>86</v>
      </c>
      <c r="B287" s="2" t="s">
        <v>101</v>
      </c>
      <c r="C287" s="2">
        <v>76</v>
      </c>
      <c r="D287" s="2" t="s">
        <v>119</v>
      </c>
    </row>
    <row r="288" spans="1:4" ht="15.75" customHeight="1">
      <c r="A288" s="17" t="s">
        <v>85</v>
      </c>
      <c r="B288" s="2" t="s">
        <v>100</v>
      </c>
      <c r="C288" s="2">
        <v>89</v>
      </c>
      <c r="D288" s="2" t="s">
        <v>113</v>
      </c>
    </row>
    <row r="289" spans="1:4" ht="15.75" customHeight="1">
      <c r="A289" s="17" t="s">
        <v>88</v>
      </c>
      <c r="B289" s="2" t="s">
        <v>93</v>
      </c>
      <c r="C289" s="2">
        <v>76</v>
      </c>
      <c r="D289" s="2" t="s">
        <v>115</v>
      </c>
    </row>
    <row r="290" spans="1:4" ht="15.75" customHeight="1">
      <c r="A290" s="17" t="s">
        <v>87</v>
      </c>
      <c r="B290" s="2" t="s">
        <v>95</v>
      </c>
      <c r="C290" s="2">
        <v>5</v>
      </c>
      <c r="D290" s="2" t="s">
        <v>120</v>
      </c>
    </row>
    <row r="291" spans="1:4" ht="15.75" customHeight="1">
      <c r="A291" s="17" t="s">
        <v>89</v>
      </c>
      <c r="B291" s="2" t="s">
        <v>94</v>
      </c>
      <c r="C291" s="2">
        <v>4</v>
      </c>
      <c r="D291" s="2" t="s">
        <v>113</v>
      </c>
    </row>
    <row r="292" spans="1:4" ht="15.75" customHeight="1">
      <c r="A292" s="17" t="s">
        <v>86</v>
      </c>
      <c r="B292" s="2" t="s">
        <v>98</v>
      </c>
      <c r="C292" s="2">
        <v>8</v>
      </c>
      <c r="D292" s="2" t="s">
        <v>115</v>
      </c>
    </row>
    <row r="293" spans="1:4" ht="15.75" customHeight="1">
      <c r="A293" s="17" t="s">
        <v>85</v>
      </c>
      <c r="B293" s="2" t="s">
        <v>91</v>
      </c>
      <c r="C293" s="2">
        <v>6</v>
      </c>
      <c r="D293" s="2" t="s">
        <v>121</v>
      </c>
    </row>
    <row r="294" spans="1:4" ht="15.75" customHeight="1">
      <c r="A294" s="17" t="s">
        <v>88</v>
      </c>
      <c r="B294" s="2" t="s">
        <v>99</v>
      </c>
      <c r="C294" s="2">
        <v>9</v>
      </c>
      <c r="D294" s="2" t="s">
        <v>113</v>
      </c>
    </row>
    <row r="295" spans="1:4" ht="15.75" customHeight="1">
      <c r="A295" s="17" t="s">
        <v>87</v>
      </c>
      <c r="B295" s="2" t="s">
        <v>97</v>
      </c>
      <c r="C295" s="2">
        <v>76</v>
      </c>
      <c r="D295" s="2" t="s">
        <v>115</v>
      </c>
    </row>
    <row r="296" spans="1:4" ht="15.75" customHeight="1"/>
    <row r="297" spans="1:4" ht="15.75" customHeight="1"/>
    <row r="298" spans="1:4" ht="15.75" customHeight="1"/>
    <row r="299" spans="1:4" ht="15.75" customHeight="1"/>
    <row r="300" spans="1:4" ht="15.75" customHeight="1"/>
    <row r="301" spans="1:4" ht="15.75" customHeight="1"/>
    <row r="302" spans="1:4" ht="15.75" customHeight="1"/>
    <row r="303" spans="1:4" ht="15.75" customHeight="1"/>
    <row r="304" spans="1: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1000" xr:uid="{00000000-0009-0000-0000-000005000000}"/>
  <pageMargins left="0.7" right="0.7" top="0.75" bottom="0.75" header="0" footer="0"/>
  <pageSetup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
  <sheetViews>
    <sheetView workbookViewId="0"/>
  </sheetViews>
  <sheetFormatPr baseColWidth="10" defaultColWidth="11.19921875" defaultRowHeight="1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000"/>
  <sheetViews>
    <sheetView showGridLines="0" workbookViewId="0">
      <selection activeCell="G3" sqref="G3"/>
    </sheetView>
  </sheetViews>
  <sheetFormatPr baseColWidth="10" defaultColWidth="11.19921875" defaultRowHeight="15" customHeight="1"/>
  <cols>
    <col min="1" max="1" width="11.3984375" customWidth="1"/>
    <col min="2" max="2" width="9.296875" customWidth="1"/>
    <col min="3" max="3" width="5.796875" customWidth="1"/>
    <col min="4" max="4" width="9.796875" customWidth="1"/>
    <col min="5" max="5" width="7.09765625" customWidth="1"/>
    <col min="6" max="6" width="8.19921875" customWidth="1"/>
    <col min="7" max="7" width="7.296875" customWidth="1"/>
    <col min="8" max="8" width="7.59765625" customWidth="1"/>
    <col min="9" max="10" width="7.09765625" customWidth="1"/>
    <col min="11" max="11" width="9.09765625" customWidth="1"/>
    <col min="12" max="26" width="7.09765625" customWidth="1"/>
  </cols>
  <sheetData>
    <row r="1" spans="1:12" ht="14.25">
      <c r="A1" s="16" t="s">
        <v>83</v>
      </c>
      <c r="B1" s="16" t="s">
        <v>84</v>
      </c>
      <c r="C1" s="16" t="s">
        <v>110</v>
      </c>
      <c r="D1" s="16" t="s">
        <v>111</v>
      </c>
    </row>
    <row r="2" spans="1:12">
      <c r="A2" s="17" t="s">
        <v>86</v>
      </c>
      <c r="B2" s="2" t="s">
        <v>95</v>
      </c>
      <c r="C2" s="2">
        <v>34</v>
      </c>
      <c r="D2" s="2" t="s">
        <v>112</v>
      </c>
      <c r="G2" s="17" t="s">
        <v>86</v>
      </c>
      <c r="H2" s="17" t="s">
        <v>85</v>
      </c>
      <c r="I2" s="17" t="s">
        <v>88</v>
      </c>
      <c r="J2" s="17" t="s">
        <v>87</v>
      </c>
      <c r="K2" s="17" t="s">
        <v>89</v>
      </c>
    </row>
    <row r="3" spans="1:12">
      <c r="A3" s="17" t="s">
        <v>85</v>
      </c>
      <c r="B3" s="2" t="s">
        <v>94</v>
      </c>
      <c r="C3" s="2">
        <v>45</v>
      </c>
      <c r="D3" s="2" t="s">
        <v>113</v>
      </c>
      <c r="F3" s="2" t="s">
        <v>95</v>
      </c>
      <c r="G3" s="18">
        <f t="shared" ref="G3:K3" si="0">SUMIFS($C:$C,$A:$A,G$2,$B:$B,$F3)</f>
        <v>120</v>
      </c>
      <c r="H3" s="18">
        <f t="shared" si="0"/>
        <v>67</v>
      </c>
      <c r="I3" s="18">
        <f t="shared" si="0"/>
        <v>194</v>
      </c>
      <c r="J3" s="18">
        <f t="shared" si="0"/>
        <v>93</v>
      </c>
      <c r="K3" s="18">
        <f t="shared" si="0"/>
        <v>128</v>
      </c>
      <c r="L3" s="18"/>
    </row>
    <row r="4" spans="1:12">
      <c r="A4" s="17" t="s">
        <v>88</v>
      </c>
      <c r="B4" s="2" t="s">
        <v>98</v>
      </c>
      <c r="C4" s="2">
        <v>2000</v>
      </c>
      <c r="D4" s="2" t="s">
        <v>115</v>
      </c>
      <c r="F4" s="2" t="s">
        <v>94</v>
      </c>
      <c r="G4" s="18">
        <f t="shared" ref="G4:K4" si="1">SUMIFS($C:$C,$A:$A,G$2,$B:$B,$F4)</f>
        <v>151</v>
      </c>
      <c r="H4" s="18">
        <f t="shared" si="1"/>
        <v>161</v>
      </c>
      <c r="I4" s="18">
        <f t="shared" si="1"/>
        <v>99</v>
      </c>
      <c r="J4" s="18">
        <f t="shared" si="1"/>
        <v>353</v>
      </c>
      <c r="K4" s="18">
        <f t="shared" si="1"/>
        <v>120</v>
      </c>
    </row>
    <row r="5" spans="1:12">
      <c r="A5" s="17" t="s">
        <v>87</v>
      </c>
      <c r="B5" s="2" t="s">
        <v>91</v>
      </c>
      <c r="C5" s="2">
        <v>76</v>
      </c>
      <c r="D5" s="2" t="s">
        <v>116</v>
      </c>
      <c r="F5" s="2" t="s">
        <v>98</v>
      </c>
      <c r="G5" s="18">
        <f t="shared" ref="G5:K5" si="2">SUMIFS($C:$C,$A:$A,G$2,$B:$B,$F5)</f>
        <v>161</v>
      </c>
      <c r="H5" s="18">
        <f t="shared" si="2"/>
        <v>150</v>
      </c>
      <c r="I5" s="18">
        <f t="shared" si="2"/>
        <v>2350</v>
      </c>
      <c r="J5" s="18">
        <f t="shared" si="2"/>
        <v>138</v>
      </c>
      <c r="K5" s="18">
        <f t="shared" si="2"/>
        <v>198</v>
      </c>
    </row>
    <row r="6" spans="1:12">
      <c r="A6" s="17" t="s">
        <v>89</v>
      </c>
      <c r="B6" s="2" t="s">
        <v>99</v>
      </c>
      <c r="C6" s="2">
        <v>87</v>
      </c>
      <c r="D6" s="2" t="s">
        <v>113</v>
      </c>
      <c r="F6" s="2" t="s">
        <v>91</v>
      </c>
      <c r="G6" s="18">
        <f t="shared" ref="G6:K6" si="3">SUMIFS($C:$C,$A:$A,G$2,$B:$B,$F6)</f>
        <v>150</v>
      </c>
      <c r="H6" s="18">
        <f t="shared" si="3"/>
        <v>415</v>
      </c>
      <c r="I6" s="18">
        <f t="shared" si="3"/>
        <v>168</v>
      </c>
      <c r="J6" s="18">
        <f t="shared" si="3"/>
        <v>229</v>
      </c>
      <c r="K6" s="18">
        <f t="shared" si="3"/>
        <v>198</v>
      </c>
    </row>
    <row r="7" spans="1:12">
      <c r="A7" s="17" t="s">
        <v>86</v>
      </c>
      <c r="B7" s="2" t="s">
        <v>97</v>
      </c>
      <c r="C7" s="2">
        <v>34</v>
      </c>
      <c r="D7" s="2" t="s">
        <v>115</v>
      </c>
      <c r="F7" s="2" t="s">
        <v>99</v>
      </c>
      <c r="G7" s="18">
        <f t="shared" ref="G7:K7" si="4">SUMIFS($C:$C,$A:$A,G$2,$B:$B,$F7)</f>
        <v>485</v>
      </c>
      <c r="H7" s="18">
        <f t="shared" si="4"/>
        <v>170</v>
      </c>
      <c r="I7" s="18">
        <f t="shared" si="4"/>
        <v>229</v>
      </c>
      <c r="J7" s="18">
        <f t="shared" si="4"/>
        <v>239</v>
      </c>
      <c r="K7" s="18">
        <f t="shared" si="4"/>
        <v>231</v>
      </c>
    </row>
    <row r="8" spans="1:12">
      <c r="A8" s="17" t="s">
        <v>85</v>
      </c>
      <c r="B8" s="2" t="s">
        <v>96</v>
      </c>
      <c r="C8" s="2">
        <v>56</v>
      </c>
      <c r="D8" s="2" t="s">
        <v>117</v>
      </c>
      <c r="F8" s="2" t="s">
        <v>97</v>
      </c>
      <c r="G8" s="18">
        <f t="shared" ref="G8:K8" si="5">SUMIFS($C:$C,$A:$A,G$2,$B:$B,$F8)</f>
        <v>126</v>
      </c>
      <c r="H8" s="18">
        <f t="shared" si="5"/>
        <v>309</v>
      </c>
      <c r="I8" s="18">
        <f t="shared" si="5"/>
        <v>239</v>
      </c>
      <c r="J8" s="18">
        <f t="shared" si="5"/>
        <v>231</v>
      </c>
      <c r="K8" s="18">
        <f t="shared" si="5"/>
        <v>528</v>
      </c>
    </row>
    <row r="9" spans="1:12">
      <c r="A9" s="17" t="s">
        <v>88</v>
      </c>
      <c r="B9" s="2" t="s">
        <v>92</v>
      </c>
      <c r="C9" s="2">
        <v>78</v>
      </c>
      <c r="D9" s="2" t="s">
        <v>113</v>
      </c>
      <c r="F9" s="2" t="s">
        <v>96</v>
      </c>
      <c r="G9" s="18">
        <f t="shared" ref="G9:K9" si="6">SUMIFS($C:$C,$A:$A,G$2,$B:$B,$F9)</f>
        <v>312</v>
      </c>
      <c r="H9" s="18">
        <f t="shared" si="6"/>
        <v>197</v>
      </c>
      <c r="I9" s="18">
        <f t="shared" si="6"/>
        <v>231</v>
      </c>
      <c r="J9" s="18">
        <f t="shared" si="6"/>
        <v>458</v>
      </c>
      <c r="K9" s="18">
        <f t="shared" si="6"/>
        <v>92</v>
      </c>
    </row>
    <row r="10" spans="1:12">
      <c r="A10" s="17" t="s">
        <v>87</v>
      </c>
      <c r="B10" s="2" t="s">
        <v>102</v>
      </c>
      <c r="C10" s="2">
        <v>3</v>
      </c>
      <c r="D10" s="2" t="s">
        <v>115</v>
      </c>
      <c r="F10" s="2" t="s">
        <v>92</v>
      </c>
      <c r="G10" s="18">
        <f t="shared" ref="G10:K10" si="7">SUMIFS($C:$C,$A:$A,G$2,$B:$B,$F10)</f>
        <v>152</v>
      </c>
      <c r="H10" s="18">
        <f t="shared" si="7"/>
        <v>224</v>
      </c>
      <c r="I10" s="18">
        <f t="shared" si="7"/>
        <v>302</v>
      </c>
      <c r="J10" s="18">
        <f t="shared" si="7"/>
        <v>97</v>
      </c>
      <c r="K10" s="18">
        <f t="shared" si="7"/>
        <v>233</v>
      </c>
    </row>
    <row r="11" spans="1:12">
      <c r="A11" s="17" t="s">
        <v>89</v>
      </c>
      <c r="B11" s="2" t="s">
        <v>101</v>
      </c>
      <c r="C11" s="2">
        <v>45</v>
      </c>
      <c r="D11" s="2" t="s">
        <v>118</v>
      </c>
      <c r="F11" s="2" t="s">
        <v>102</v>
      </c>
      <c r="G11" s="18">
        <f t="shared" ref="G11:K11" si="8">SUMIFS($C:$C,$A:$A,G$2,$B:$B,$F11)</f>
        <v>177</v>
      </c>
      <c r="H11" s="18">
        <f t="shared" si="8"/>
        <v>237</v>
      </c>
      <c r="I11" s="18">
        <f t="shared" si="8"/>
        <v>78</v>
      </c>
      <c r="J11" s="18">
        <f t="shared" si="8"/>
        <v>182</v>
      </c>
      <c r="K11" s="18">
        <f t="shared" si="8"/>
        <v>156</v>
      </c>
    </row>
    <row r="12" spans="1:12">
      <c r="A12" s="17" t="s">
        <v>86</v>
      </c>
      <c r="B12" s="2" t="s">
        <v>100</v>
      </c>
      <c r="C12" s="2">
        <v>6</v>
      </c>
      <c r="D12" s="2" t="s">
        <v>113</v>
      </c>
      <c r="F12" s="2" t="s">
        <v>101</v>
      </c>
      <c r="G12" s="18">
        <f t="shared" ref="G12:K12" si="9">SUMIFS($C:$C,$A:$A,G$2,$B:$B,$F12)</f>
        <v>245</v>
      </c>
      <c r="H12" s="18">
        <f t="shared" si="9"/>
        <v>49</v>
      </c>
      <c r="I12" s="18">
        <f t="shared" si="9"/>
        <v>106</v>
      </c>
      <c r="J12" s="18">
        <f t="shared" si="9"/>
        <v>113</v>
      </c>
      <c r="K12" s="18">
        <f t="shared" si="9"/>
        <v>219</v>
      </c>
    </row>
    <row r="13" spans="1:12">
      <c r="A13" s="17" t="s">
        <v>85</v>
      </c>
      <c r="B13" s="2" t="s">
        <v>93</v>
      </c>
      <c r="C13" s="2">
        <v>78</v>
      </c>
      <c r="D13" s="2" t="s">
        <v>115</v>
      </c>
      <c r="F13" s="2" t="s">
        <v>100</v>
      </c>
      <c r="G13" s="18">
        <f t="shared" ref="G13:K13" si="10">SUMIFS($C:$C,$A:$A,G$2,$B:$B,$F13)</f>
        <v>51</v>
      </c>
      <c r="H13" s="18">
        <f t="shared" si="10"/>
        <v>112</v>
      </c>
      <c r="I13" s="18">
        <f t="shared" si="10"/>
        <v>70</v>
      </c>
      <c r="J13" s="18">
        <f t="shared" si="10"/>
        <v>132</v>
      </c>
      <c r="K13" s="18">
        <f t="shared" si="10"/>
        <v>173</v>
      </c>
    </row>
    <row r="14" spans="1:12">
      <c r="A14" s="17" t="s">
        <v>88</v>
      </c>
      <c r="B14" s="2" t="s">
        <v>95</v>
      </c>
      <c r="C14" s="2">
        <v>98</v>
      </c>
      <c r="D14" s="2" t="s">
        <v>119</v>
      </c>
      <c r="F14" s="2" t="s">
        <v>93</v>
      </c>
      <c r="G14" s="18">
        <f t="shared" ref="G14:K14" si="11">SUMIFS($C:$C,$A:$A,G$2,$B:$B,$F14)</f>
        <v>56</v>
      </c>
      <c r="H14" s="18">
        <f t="shared" si="11"/>
        <v>142</v>
      </c>
      <c r="I14" s="18">
        <f t="shared" si="11"/>
        <v>141</v>
      </c>
      <c r="J14" s="18">
        <f t="shared" si="11"/>
        <v>103</v>
      </c>
      <c r="K14" s="18">
        <f t="shared" si="11"/>
        <v>17</v>
      </c>
    </row>
    <row r="15" spans="1:12">
      <c r="A15" s="17" t="s">
        <v>87</v>
      </c>
      <c r="B15" s="2" t="s">
        <v>94</v>
      </c>
      <c r="C15" s="2">
        <v>234</v>
      </c>
      <c r="D15" s="2" t="s">
        <v>113</v>
      </c>
    </row>
    <row r="16" spans="1:12">
      <c r="A16" s="17" t="s">
        <v>89</v>
      </c>
      <c r="B16" s="2" t="s">
        <v>98</v>
      </c>
      <c r="C16" s="2">
        <v>54</v>
      </c>
      <c r="D16" s="2" t="s">
        <v>115</v>
      </c>
    </row>
    <row r="17" spans="1:4">
      <c r="A17" s="17" t="s">
        <v>86</v>
      </c>
      <c r="B17" s="2" t="s">
        <v>91</v>
      </c>
      <c r="C17" s="2">
        <v>3</v>
      </c>
      <c r="D17" s="2" t="s">
        <v>120</v>
      </c>
    </row>
    <row r="18" spans="1:4">
      <c r="A18" s="17" t="s">
        <v>85</v>
      </c>
      <c r="B18" s="2" t="s">
        <v>99</v>
      </c>
      <c r="C18" s="2">
        <v>4</v>
      </c>
      <c r="D18" s="2" t="s">
        <v>113</v>
      </c>
    </row>
    <row r="19" spans="1:4">
      <c r="A19" s="17" t="s">
        <v>88</v>
      </c>
      <c r="B19" s="2" t="s">
        <v>97</v>
      </c>
      <c r="C19" s="2">
        <v>6</v>
      </c>
      <c r="D19" s="2" t="s">
        <v>115</v>
      </c>
    </row>
    <row r="20" spans="1:4">
      <c r="A20" s="17" t="s">
        <v>87</v>
      </c>
      <c r="B20" s="2" t="s">
        <v>96</v>
      </c>
      <c r="C20" s="2">
        <v>7</v>
      </c>
      <c r="D20" s="2" t="s">
        <v>121</v>
      </c>
    </row>
    <row r="21" spans="1:4" ht="15.75" customHeight="1">
      <c r="A21" s="17" t="s">
        <v>89</v>
      </c>
      <c r="B21" s="2" t="s">
        <v>92</v>
      </c>
      <c r="C21" s="2">
        <v>9</v>
      </c>
      <c r="D21" s="2" t="s">
        <v>113</v>
      </c>
    </row>
    <row r="22" spans="1:4" ht="15.75" customHeight="1">
      <c r="A22" s="17" t="s">
        <v>86</v>
      </c>
      <c r="B22" s="2" t="s">
        <v>102</v>
      </c>
      <c r="C22" s="2">
        <v>7</v>
      </c>
      <c r="D22" s="2" t="s">
        <v>115</v>
      </c>
    </row>
    <row r="23" spans="1:4" ht="15.75" customHeight="1">
      <c r="A23" s="17" t="s">
        <v>85</v>
      </c>
      <c r="B23" s="2" t="s">
        <v>101</v>
      </c>
      <c r="C23" s="2">
        <v>3</v>
      </c>
      <c r="D23" s="2" t="s">
        <v>112</v>
      </c>
    </row>
    <row r="24" spans="1:4" ht="15.75" customHeight="1">
      <c r="A24" s="17" t="s">
        <v>88</v>
      </c>
      <c r="B24" s="2" t="s">
        <v>100</v>
      </c>
      <c r="C24" s="2">
        <v>2</v>
      </c>
      <c r="D24" s="2" t="s">
        <v>113</v>
      </c>
    </row>
    <row r="25" spans="1:4" ht="15.75" customHeight="1">
      <c r="A25" s="17" t="s">
        <v>87</v>
      </c>
      <c r="B25" s="2" t="s">
        <v>93</v>
      </c>
      <c r="C25" s="2">
        <v>6</v>
      </c>
      <c r="D25" s="2" t="s">
        <v>115</v>
      </c>
    </row>
    <row r="26" spans="1:4" ht="15.75" customHeight="1">
      <c r="A26" s="17" t="s">
        <v>89</v>
      </c>
      <c r="B26" s="2" t="s">
        <v>95</v>
      </c>
      <c r="C26" s="2">
        <v>77</v>
      </c>
      <c r="D26" s="2" t="s">
        <v>116</v>
      </c>
    </row>
    <row r="27" spans="1:4" ht="15.75" customHeight="1">
      <c r="A27" s="17" t="s">
        <v>86</v>
      </c>
      <c r="B27" s="2" t="s">
        <v>94</v>
      </c>
      <c r="C27" s="2">
        <v>88</v>
      </c>
      <c r="D27" s="2" t="s">
        <v>113</v>
      </c>
    </row>
    <row r="28" spans="1:4" ht="15.75" customHeight="1">
      <c r="A28" s="17" t="s">
        <v>85</v>
      </c>
      <c r="B28" s="2" t="s">
        <v>98</v>
      </c>
      <c r="C28" s="2">
        <v>54</v>
      </c>
      <c r="D28" s="2" t="s">
        <v>115</v>
      </c>
    </row>
    <row r="29" spans="1:4" ht="15.75" customHeight="1">
      <c r="A29" s="17" t="s">
        <v>88</v>
      </c>
      <c r="B29" s="2" t="s">
        <v>91</v>
      </c>
      <c r="C29" s="2">
        <v>32</v>
      </c>
      <c r="D29" s="2" t="s">
        <v>117</v>
      </c>
    </row>
    <row r="30" spans="1:4" ht="15.75" customHeight="1">
      <c r="A30" s="17" t="s">
        <v>87</v>
      </c>
      <c r="B30" s="2" t="s">
        <v>99</v>
      </c>
      <c r="C30" s="2">
        <v>45</v>
      </c>
      <c r="D30" s="2" t="s">
        <v>113</v>
      </c>
    </row>
    <row r="31" spans="1:4" ht="15.75" customHeight="1">
      <c r="A31" s="17" t="s">
        <v>89</v>
      </c>
      <c r="B31" s="2" t="s">
        <v>97</v>
      </c>
      <c r="C31" s="2">
        <v>76</v>
      </c>
      <c r="D31" s="2" t="s">
        <v>115</v>
      </c>
    </row>
    <row r="32" spans="1:4" ht="15.75" customHeight="1">
      <c r="A32" s="17" t="s">
        <v>86</v>
      </c>
      <c r="B32" s="2" t="s">
        <v>96</v>
      </c>
      <c r="C32" s="2">
        <v>5</v>
      </c>
      <c r="D32" s="2" t="s">
        <v>118</v>
      </c>
    </row>
    <row r="33" spans="1:4" ht="15.75" customHeight="1">
      <c r="A33" s="17" t="s">
        <v>85</v>
      </c>
      <c r="B33" s="2" t="s">
        <v>92</v>
      </c>
      <c r="C33" s="2">
        <v>4</v>
      </c>
      <c r="D33" s="2" t="s">
        <v>113</v>
      </c>
    </row>
    <row r="34" spans="1:4" ht="15.75" customHeight="1">
      <c r="A34" s="17" t="s">
        <v>88</v>
      </c>
      <c r="B34" s="2" t="s">
        <v>102</v>
      </c>
      <c r="C34" s="2">
        <v>3</v>
      </c>
      <c r="D34" s="2" t="s">
        <v>115</v>
      </c>
    </row>
    <row r="35" spans="1:4" ht="15.75" customHeight="1">
      <c r="A35" s="17" t="s">
        <v>87</v>
      </c>
      <c r="B35" s="2" t="s">
        <v>101</v>
      </c>
      <c r="C35" s="2">
        <v>2</v>
      </c>
      <c r="D35" s="2" t="s">
        <v>119</v>
      </c>
    </row>
    <row r="36" spans="1:4" ht="15.75" customHeight="1">
      <c r="A36" s="17" t="s">
        <v>89</v>
      </c>
      <c r="B36" s="2" t="s">
        <v>100</v>
      </c>
      <c r="C36" s="2">
        <v>4</v>
      </c>
      <c r="D36" s="2" t="s">
        <v>113</v>
      </c>
    </row>
    <row r="37" spans="1:4" ht="15.75" customHeight="1">
      <c r="A37" s="17" t="s">
        <v>86</v>
      </c>
      <c r="B37" s="2" t="s">
        <v>93</v>
      </c>
      <c r="C37" s="2">
        <v>33</v>
      </c>
      <c r="D37" s="2" t="s">
        <v>115</v>
      </c>
    </row>
    <row r="38" spans="1:4" ht="15.75" customHeight="1">
      <c r="A38" s="17" t="s">
        <v>85</v>
      </c>
      <c r="B38" s="2" t="s">
        <v>95</v>
      </c>
      <c r="C38" s="2">
        <v>2</v>
      </c>
      <c r="D38" s="2" t="s">
        <v>120</v>
      </c>
    </row>
    <row r="39" spans="1:4" ht="15.75" customHeight="1">
      <c r="A39" s="17" t="s">
        <v>88</v>
      </c>
      <c r="B39" s="2" t="s">
        <v>94</v>
      </c>
      <c r="C39" s="2">
        <v>11</v>
      </c>
      <c r="D39" s="2" t="s">
        <v>113</v>
      </c>
    </row>
    <row r="40" spans="1:4" ht="15.75" customHeight="1">
      <c r="A40" s="17" t="s">
        <v>87</v>
      </c>
      <c r="B40" s="2" t="s">
        <v>98</v>
      </c>
      <c r="C40" s="2">
        <v>22</v>
      </c>
      <c r="D40" s="2" t="s">
        <v>115</v>
      </c>
    </row>
    <row r="41" spans="1:4" ht="15.75" customHeight="1">
      <c r="A41" s="17" t="s">
        <v>89</v>
      </c>
      <c r="B41" s="2" t="s">
        <v>91</v>
      </c>
      <c r="C41" s="2">
        <v>45</v>
      </c>
      <c r="D41" s="2" t="s">
        <v>121</v>
      </c>
    </row>
    <row r="42" spans="1:4" ht="15.75" customHeight="1">
      <c r="A42" s="17" t="s">
        <v>86</v>
      </c>
      <c r="B42" s="2" t="s">
        <v>99</v>
      </c>
      <c r="C42" s="2">
        <v>76</v>
      </c>
      <c r="D42" s="2" t="s">
        <v>113</v>
      </c>
    </row>
    <row r="43" spans="1:4" ht="15.75" customHeight="1">
      <c r="A43" s="17" t="s">
        <v>85</v>
      </c>
      <c r="B43" s="2" t="s">
        <v>97</v>
      </c>
      <c r="C43" s="2">
        <v>89</v>
      </c>
      <c r="D43" s="2" t="s">
        <v>115</v>
      </c>
    </row>
    <row r="44" spans="1:4" ht="15.75" customHeight="1">
      <c r="A44" s="17" t="s">
        <v>88</v>
      </c>
      <c r="B44" s="2" t="s">
        <v>96</v>
      </c>
      <c r="C44" s="2">
        <v>76</v>
      </c>
      <c r="D44" s="2" t="s">
        <v>112</v>
      </c>
    </row>
    <row r="45" spans="1:4" ht="15.75" customHeight="1">
      <c r="A45" s="17" t="s">
        <v>87</v>
      </c>
      <c r="B45" s="2" t="s">
        <v>92</v>
      </c>
      <c r="C45" s="2">
        <v>5</v>
      </c>
      <c r="D45" s="2" t="s">
        <v>113</v>
      </c>
    </row>
    <row r="46" spans="1:4" ht="15.75" customHeight="1">
      <c r="A46" s="17" t="s">
        <v>89</v>
      </c>
      <c r="B46" s="2" t="s">
        <v>102</v>
      </c>
      <c r="C46" s="2">
        <v>4</v>
      </c>
      <c r="D46" s="2" t="s">
        <v>115</v>
      </c>
    </row>
    <row r="47" spans="1:4" ht="15.75" customHeight="1">
      <c r="A47" s="17" t="s">
        <v>86</v>
      </c>
      <c r="B47" s="2" t="s">
        <v>101</v>
      </c>
      <c r="C47" s="2">
        <v>8</v>
      </c>
      <c r="D47" s="2" t="s">
        <v>116</v>
      </c>
    </row>
    <row r="48" spans="1:4" ht="15.75" customHeight="1">
      <c r="A48" s="17" t="s">
        <v>85</v>
      </c>
      <c r="B48" s="2" t="s">
        <v>100</v>
      </c>
      <c r="C48" s="2">
        <v>6</v>
      </c>
      <c r="D48" s="2" t="s">
        <v>113</v>
      </c>
    </row>
    <row r="49" spans="1:4" ht="15.75" customHeight="1">
      <c r="A49" s="17" t="s">
        <v>88</v>
      </c>
      <c r="B49" s="2" t="s">
        <v>93</v>
      </c>
      <c r="C49" s="2">
        <v>9</v>
      </c>
      <c r="D49" s="2" t="s">
        <v>115</v>
      </c>
    </row>
    <row r="50" spans="1:4" ht="15.75" customHeight="1">
      <c r="A50" s="17" t="s">
        <v>87</v>
      </c>
      <c r="B50" s="2" t="s">
        <v>95</v>
      </c>
      <c r="C50" s="2">
        <v>76</v>
      </c>
      <c r="D50" s="2" t="s">
        <v>117</v>
      </c>
    </row>
    <row r="51" spans="1:4" ht="15.75" customHeight="1">
      <c r="A51" s="17" t="s">
        <v>89</v>
      </c>
      <c r="B51" s="2" t="s">
        <v>94</v>
      </c>
      <c r="C51" s="2">
        <v>34</v>
      </c>
      <c r="D51" s="2" t="s">
        <v>113</v>
      </c>
    </row>
    <row r="52" spans="1:4" ht="15.75" customHeight="1">
      <c r="A52" s="17" t="s">
        <v>86</v>
      </c>
      <c r="B52" s="2" t="s">
        <v>98</v>
      </c>
      <c r="C52" s="2">
        <v>45</v>
      </c>
      <c r="D52" s="2" t="s">
        <v>115</v>
      </c>
    </row>
    <row r="53" spans="1:4" ht="15.75" customHeight="1">
      <c r="A53" s="17" t="s">
        <v>85</v>
      </c>
      <c r="B53" s="2" t="s">
        <v>91</v>
      </c>
      <c r="C53" s="2">
        <v>65</v>
      </c>
      <c r="D53" s="2" t="s">
        <v>118</v>
      </c>
    </row>
    <row r="54" spans="1:4" ht="15.75" customHeight="1">
      <c r="A54" s="17" t="s">
        <v>88</v>
      </c>
      <c r="B54" s="2" t="s">
        <v>99</v>
      </c>
      <c r="C54" s="2">
        <v>76</v>
      </c>
      <c r="D54" s="2" t="s">
        <v>113</v>
      </c>
    </row>
    <row r="55" spans="1:4" ht="15.75" customHeight="1">
      <c r="A55" s="17" t="s">
        <v>87</v>
      </c>
      <c r="B55" s="2" t="s">
        <v>97</v>
      </c>
      <c r="C55" s="2">
        <v>87</v>
      </c>
      <c r="D55" s="2" t="s">
        <v>115</v>
      </c>
    </row>
    <row r="56" spans="1:4" ht="15.75" customHeight="1">
      <c r="A56" s="17" t="s">
        <v>89</v>
      </c>
      <c r="B56" s="2" t="s">
        <v>96</v>
      </c>
      <c r="C56" s="2">
        <v>34</v>
      </c>
      <c r="D56" s="2" t="s">
        <v>119</v>
      </c>
    </row>
    <row r="57" spans="1:4" ht="15.75" customHeight="1">
      <c r="A57" s="17" t="s">
        <v>86</v>
      </c>
      <c r="B57" s="2" t="s">
        <v>92</v>
      </c>
      <c r="C57" s="2">
        <v>56</v>
      </c>
      <c r="D57" s="2" t="s">
        <v>113</v>
      </c>
    </row>
    <row r="58" spans="1:4" ht="15.75" customHeight="1">
      <c r="A58" s="17" t="s">
        <v>85</v>
      </c>
      <c r="B58" s="2" t="s">
        <v>102</v>
      </c>
      <c r="C58" s="2">
        <v>78</v>
      </c>
      <c r="D58" s="2" t="s">
        <v>115</v>
      </c>
    </row>
    <row r="59" spans="1:4" ht="15.75" customHeight="1">
      <c r="A59" s="17" t="s">
        <v>88</v>
      </c>
      <c r="B59" s="2" t="s">
        <v>101</v>
      </c>
      <c r="C59" s="2">
        <v>3</v>
      </c>
      <c r="D59" s="2" t="s">
        <v>120</v>
      </c>
    </row>
    <row r="60" spans="1:4" ht="15.75" customHeight="1">
      <c r="A60" s="17" t="s">
        <v>87</v>
      </c>
      <c r="B60" s="2" t="s">
        <v>100</v>
      </c>
      <c r="C60" s="2">
        <v>45</v>
      </c>
      <c r="D60" s="2" t="s">
        <v>113</v>
      </c>
    </row>
    <row r="61" spans="1:4" ht="15.75" customHeight="1">
      <c r="A61" s="17" t="s">
        <v>89</v>
      </c>
      <c r="B61" s="2" t="s">
        <v>93</v>
      </c>
      <c r="C61" s="2">
        <v>6</v>
      </c>
      <c r="D61" s="2" t="s">
        <v>115</v>
      </c>
    </row>
    <row r="62" spans="1:4" ht="15.75" customHeight="1">
      <c r="A62" s="17" t="s">
        <v>86</v>
      </c>
      <c r="B62" s="2" t="s">
        <v>95</v>
      </c>
      <c r="C62" s="2">
        <v>78</v>
      </c>
      <c r="D62" s="2" t="s">
        <v>121</v>
      </c>
    </row>
    <row r="63" spans="1:4" ht="15.75" customHeight="1">
      <c r="A63" s="17" t="s">
        <v>85</v>
      </c>
      <c r="B63" s="2" t="s">
        <v>94</v>
      </c>
      <c r="C63" s="2">
        <v>98</v>
      </c>
      <c r="D63" s="2" t="s">
        <v>113</v>
      </c>
    </row>
    <row r="64" spans="1:4" ht="15.75" customHeight="1">
      <c r="A64" s="17" t="s">
        <v>88</v>
      </c>
      <c r="B64" s="2" t="s">
        <v>98</v>
      </c>
      <c r="C64" s="2">
        <v>234</v>
      </c>
      <c r="D64" s="2" t="s">
        <v>115</v>
      </c>
    </row>
    <row r="65" spans="1:4" ht="15.75" customHeight="1">
      <c r="A65" s="17" t="s">
        <v>87</v>
      </c>
      <c r="B65" s="2" t="s">
        <v>91</v>
      </c>
      <c r="C65" s="2">
        <v>54</v>
      </c>
      <c r="D65" s="2" t="s">
        <v>112</v>
      </c>
    </row>
    <row r="66" spans="1:4" ht="15.75" customHeight="1">
      <c r="A66" s="17" t="s">
        <v>89</v>
      </c>
      <c r="B66" s="2" t="s">
        <v>99</v>
      </c>
      <c r="C66" s="2">
        <v>3</v>
      </c>
      <c r="D66" s="2" t="s">
        <v>113</v>
      </c>
    </row>
    <row r="67" spans="1:4" ht="15.75" customHeight="1">
      <c r="A67" s="17" t="s">
        <v>86</v>
      </c>
      <c r="B67" s="2" t="s">
        <v>97</v>
      </c>
      <c r="C67" s="2">
        <v>4</v>
      </c>
      <c r="D67" s="2" t="s">
        <v>115</v>
      </c>
    </row>
    <row r="68" spans="1:4" ht="15.75" customHeight="1">
      <c r="A68" s="17" t="s">
        <v>85</v>
      </c>
      <c r="B68" s="2" t="s">
        <v>96</v>
      </c>
      <c r="C68" s="2">
        <v>6</v>
      </c>
      <c r="D68" s="2" t="s">
        <v>116</v>
      </c>
    </row>
    <row r="69" spans="1:4" ht="15.75" customHeight="1">
      <c r="A69" s="17" t="s">
        <v>88</v>
      </c>
      <c r="B69" s="2" t="s">
        <v>92</v>
      </c>
      <c r="C69" s="2">
        <v>7</v>
      </c>
      <c r="D69" s="2" t="s">
        <v>113</v>
      </c>
    </row>
    <row r="70" spans="1:4" ht="15.75" customHeight="1">
      <c r="A70" s="17" t="s">
        <v>87</v>
      </c>
      <c r="B70" s="2" t="s">
        <v>102</v>
      </c>
      <c r="C70" s="2">
        <v>9</v>
      </c>
      <c r="D70" s="2" t="s">
        <v>115</v>
      </c>
    </row>
    <row r="71" spans="1:4" ht="15.75" customHeight="1">
      <c r="A71" s="17" t="s">
        <v>89</v>
      </c>
      <c r="B71" s="2" t="s">
        <v>101</v>
      </c>
      <c r="C71" s="2">
        <v>7</v>
      </c>
      <c r="D71" s="2" t="s">
        <v>117</v>
      </c>
    </row>
    <row r="72" spans="1:4" ht="15.75" customHeight="1">
      <c r="A72" s="17" t="s">
        <v>86</v>
      </c>
      <c r="B72" s="2" t="s">
        <v>100</v>
      </c>
      <c r="C72" s="2">
        <v>3</v>
      </c>
      <c r="D72" s="2" t="s">
        <v>113</v>
      </c>
    </row>
    <row r="73" spans="1:4" ht="15.75" customHeight="1">
      <c r="A73" s="17" t="s">
        <v>85</v>
      </c>
      <c r="B73" s="2" t="s">
        <v>93</v>
      </c>
      <c r="C73" s="2">
        <v>2</v>
      </c>
      <c r="D73" s="2" t="s">
        <v>115</v>
      </c>
    </row>
    <row r="74" spans="1:4" ht="15.75" customHeight="1">
      <c r="A74" s="17" t="s">
        <v>88</v>
      </c>
      <c r="B74" s="2" t="s">
        <v>95</v>
      </c>
      <c r="C74" s="2">
        <v>6</v>
      </c>
      <c r="D74" s="2" t="s">
        <v>118</v>
      </c>
    </row>
    <row r="75" spans="1:4" ht="15.75" customHeight="1">
      <c r="A75" s="17" t="s">
        <v>87</v>
      </c>
      <c r="B75" s="2" t="s">
        <v>94</v>
      </c>
      <c r="C75" s="2">
        <v>77</v>
      </c>
      <c r="D75" s="2" t="s">
        <v>113</v>
      </c>
    </row>
    <row r="76" spans="1:4" ht="15.75" customHeight="1">
      <c r="A76" s="17" t="s">
        <v>89</v>
      </c>
      <c r="B76" s="2" t="s">
        <v>98</v>
      </c>
      <c r="C76" s="2">
        <v>88</v>
      </c>
      <c r="D76" s="2" t="s">
        <v>115</v>
      </c>
    </row>
    <row r="77" spans="1:4" ht="15.75" customHeight="1">
      <c r="A77" s="17" t="s">
        <v>86</v>
      </c>
      <c r="B77" s="2" t="s">
        <v>91</v>
      </c>
      <c r="C77" s="2">
        <v>54</v>
      </c>
      <c r="D77" s="2" t="s">
        <v>119</v>
      </c>
    </row>
    <row r="78" spans="1:4" ht="15.75" customHeight="1">
      <c r="A78" s="17" t="s">
        <v>85</v>
      </c>
      <c r="B78" s="2" t="s">
        <v>99</v>
      </c>
      <c r="C78" s="2">
        <v>32</v>
      </c>
      <c r="D78" s="2" t="s">
        <v>113</v>
      </c>
    </row>
    <row r="79" spans="1:4" ht="15.75" customHeight="1">
      <c r="A79" s="17" t="s">
        <v>88</v>
      </c>
      <c r="B79" s="2" t="s">
        <v>97</v>
      </c>
      <c r="C79" s="2">
        <v>45</v>
      </c>
      <c r="D79" s="2" t="s">
        <v>115</v>
      </c>
    </row>
    <row r="80" spans="1:4" ht="15.75" customHeight="1">
      <c r="A80" s="17" t="s">
        <v>87</v>
      </c>
      <c r="B80" s="2" t="s">
        <v>96</v>
      </c>
      <c r="C80" s="2">
        <v>76</v>
      </c>
      <c r="D80" s="2" t="s">
        <v>120</v>
      </c>
    </row>
    <row r="81" spans="1:4" ht="15.75" customHeight="1">
      <c r="A81" s="17" t="s">
        <v>89</v>
      </c>
      <c r="B81" s="2" t="s">
        <v>92</v>
      </c>
      <c r="C81" s="2">
        <v>5</v>
      </c>
      <c r="D81" s="2" t="s">
        <v>113</v>
      </c>
    </row>
    <row r="82" spans="1:4" ht="15.75" customHeight="1">
      <c r="A82" s="17" t="s">
        <v>86</v>
      </c>
      <c r="B82" s="2" t="s">
        <v>102</v>
      </c>
      <c r="C82" s="2">
        <v>4</v>
      </c>
      <c r="D82" s="2" t="s">
        <v>115</v>
      </c>
    </row>
    <row r="83" spans="1:4" ht="15.75" customHeight="1">
      <c r="A83" s="17" t="s">
        <v>85</v>
      </c>
      <c r="B83" s="2" t="s">
        <v>101</v>
      </c>
      <c r="C83" s="2">
        <v>3</v>
      </c>
      <c r="D83" s="2" t="s">
        <v>121</v>
      </c>
    </row>
    <row r="84" spans="1:4" ht="15.75" customHeight="1">
      <c r="A84" s="17" t="s">
        <v>88</v>
      </c>
      <c r="B84" s="2" t="s">
        <v>100</v>
      </c>
      <c r="C84" s="2">
        <v>2</v>
      </c>
      <c r="D84" s="2" t="s">
        <v>113</v>
      </c>
    </row>
    <row r="85" spans="1:4" ht="15.75" customHeight="1">
      <c r="A85" s="17" t="s">
        <v>87</v>
      </c>
      <c r="B85" s="2" t="s">
        <v>93</v>
      </c>
      <c r="C85" s="2">
        <v>4</v>
      </c>
      <c r="D85" s="2" t="s">
        <v>115</v>
      </c>
    </row>
    <row r="86" spans="1:4" ht="15.75" customHeight="1">
      <c r="A86" s="17" t="s">
        <v>89</v>
      </c>
      <c r="B86" s="2" t="s">
        <v>95</v>
      </c>
      <c r="C86" s="2">
        <v>33</v>
      </c>
      <c r="D86" s="2" t="s">
        <v>112</v>
      </c>
    </row>
    <row r="87" spans="1:4" ht="15.75" customHeight="1">
      <c r="A87" s="17" t="s">
        <v>86</v>
      </c>
      <c r="B87" s="2" t="s">
        <v>94</v>
      </c>
      <c r="C87" s="2">
        <v>2</v>
      </c>
      <c r="D87" s="2" t="s">
        <v>113</v>
      </c>
    </row>
    <row r="88" spans="1:4" ht="15.75" customHeight="1">
      <c r="A88" s="17" t="s">
        <v>85</v>
      </c>
      <c r="B88" s="2" t="s">
        <v>98</v>
      </c>
      <c r="C88" s="2">
        <v>11</v>
      </c>
      <c r="D88" s="2" t="s">
        <v>115</v>
      </c>
    </row>
    <row r="89" spans="1:4" ht="15.75" customHeight="1">
      <c r="A89" s="17" t="s">
        <v>88</v>
      </c>
      <c r="B89" s="2" t="s">
        <v>91</v>
      </c>
      <c r="C89" s="2">
        <v>22</v>
      </c>
      <c r="D89" s="2" t="s">
        <v>116</v>
      </c>
    </row>
    <row r="90" spans="1:4" ht="15.75" customHeight="1">
      <c r="A90" s="17" t="s">
        <v>87</v>
      </c>
      <c r="B90" s="2" t="s">
        <v>99</v>
      </c>
      <c r="C90" s="2">
        <v>45</v>
      </c>
      <c r="D90" s="2" t="s">
        <v>113</v>
      </c>
    </row>
    <row r="91" spans="1:4" ht="15.75" customHeight="1">
      <c r="A91" s="17" t="s">
        <v>89</v>
      </c>
      <c r="B91" s="2" t="s">
        <v>97</v>
      </c>
      <c r="C91" s="2">
        <v>76</v>
      </c>
      <c r="D91" s="2" t="s">
        <v>115</v>
      </c>
    </row>
    <row r="92" spans="1:4" ht="15.75" customHeight="1">
      <c r="A92" s="17" t="s">
        <v>86</v>
      </c>
      <c r="B92" s="2" t="s">
        <v>96</v>
      </c>
      <c r="C92" s="2">
        <v>89</v>
      </c>
      <c r="D92" s="2" t="s">
        <v>117</v>
      </c>
    </row>
    <row r="93" spans="1:4" ht="15.75" customHeight="1">
      <c r="A93" s="17" t="s">
        <v>85</v>
      </c>
      <c r="B93" s="2" t="s">
        <v>92</v>
      </c>
      <c r="C93" s="2">
        <v>76</v>
      </c>
      <c r="D93" s="2" t="s">
        <v>113</v>
      </c>
    </row>
    <row r="94" spans="1:4" ht="15.75" customHeight="1">
      <c r="A94" s="17" t="s">
        <v>88</v>
      </c>
      <c r="B94" s="2" t="s">
        <v>102</v>
      </c>
      <c r="C94" s="2">
        <v>5</v>
      </c>
      <c r="D94" s="2" t="s">
        <v>115</v>
      </c>
    </row>
    <row r="95" spans="1:4" ht="15.75" customHeight="1">
      <c r="A95" s="17" t="s">
        <v>87</v>
      </c>
      <c r="B95" s="2" t="s">
        <v>101</v>
      </c>
      <c r="C95" s="2">
        <v>4</v>
      </c>
      <c r="D95" s="2" t="s">
        <v>118</v>
      </c>
    </row>
    <row r="96" spans="1:4" ht="15.75" customHeight="1">
      <c r="A96" s="17" t="s">
        <v>89</v>
      </c>
      <c r="B96" s="2" t="s">
        <v>100</v>
      </c>
      <c r="C96" s="2">
        <v>8</v>
      </c>
      <c r="D96" s="2" t="s">
        <v>113</v>
      </c>
    </row>
    <row r="97" spans="1:4" ht="15.75" customHeight="1">
      <c r="A97" s="17" t="s">
        <v>86</v>
      </c>
      <c r="B97" s="2" t="s">
        <v>93</v>
      </c>
      <c r="C97" s="2">
        <v>6</v>
      </c>
      <c r="D97" s="2" t="s">
        <v>115</v>
      </c>
    </row>
    <row r="98" spans="1:4" ht="15.75" customHeight="1">
      <c r="A98" s="17" t="s">
        <v>85</v>
      </c>
      <c r="B98" s="2" t="s">
        <v>95</v>
      </c>
      <c r="C98" s="2">
        <v>9</v>
      </c>
      <c r="D98" s="2" t="s">
        <v>119</v>
      </c>
    </row>
    <row r="99" spans="1:4" ht="15.75" customHeight="1">
      <c r="A99" s="17" t="s">
        <v>88</v>
      </c>
      <c r="B99" s="2" t="s">
        <v>94</v>
      </c>
      <c r="C99" s="2">
        <v>76</v>
      </c>
      <c r="D99" s="2" t="s">
        <v>113</v>
      </c>
    </row>
    <row r="100" spans="1:4" ht="15.75" customHeight="1">
      <c r="A100" s="17" t="s">
        <v>87</v>
      </c>
      <c r="B100" s="2" t="s">
        <v>98</v>
      </c>
      <c r="C100" s="2">
        <v>34</v>
      </c>
      <c r="D100" s="2" t="s">
        <v>115</v>
      </c>
    </row>
    <row r="101" spans="1:4" ht="15.75" customHeight="1">
      <c r="A101" s="17" t="s">
        <v>89</v>
      </c>
      <c r="B101" s="2" t="s">
        <v>91</v>
      </c>
      <c r="C101" s="2">
        <v>45</v>
      </c>
      <c r="D101" s="2" t="s">
        <v>120</v>
      </c>
    </row>
    <row r="102" spans="1:4" ht="15.75" customHeight="1">
      <c r="A102" s="17" t="s">
        <v>86</v>
      </c>
      <c r="B102" s="2" t="s">
        <v>99</v>
      </c>
      <c r="C102" s="2">
        <v>65</v>
      </c>
      <c r="D102" s="2" t="s">
        <v>113</v>
      </c>
    </row>
    <row r="103" spans="1:4" ht="15.75" customHeight="1">
      <c r="A103" s="17" t="s">
        <v>85</v>
      </c>
      <c r="B103" s="2" t="s">
        <v>97</v>
      </c>
      <c r="C103" s="2">
        <v>76</v>
      </c>
      <c r="D103" s="2" t="s">
        <v>115</v>
      </c>
    </row>
    <row r="104" spans="1:4" ht="15.75" customHeight="1">
      <c r="A104" s="17" t="s">
        <v>88</v>
      </c>
      <c r="B104" s="2" t="s">
        <v>96</v>
      </c>
      <c r="C104" s="2">
        <v>87</v>
      </c>
      <c r="D104" s="2" t="s">
        <v>121</v>
      </c>
    </row>
    <row r="105" spans="1:4" ht="15.75" customHeight="1">
      <c r="A105" s="17" t="s">
        <v>87</v>
      </c>
      <c r="B105" s="2" t="s">
        <v>92</v>
      </c>
      <c r="C105" s="2">
        <v>34</v>
      </c>
      <c r="D105" s="2" t="s">
        <v>113</v>
      </c>
    </row>
    <row r="106" spans="1:4" ht="15.75" customHeight="1">
      <c r="A106" s="17" t="s">
        <v>89</v>
      </c>
      <c r="B106" s="2" t="s">
        <v>102</v>
      </c>
      <c r="C106" s="2">
        <v>56</v>
      </c>
      <c r="D106" s="2" t="s">
        <v>115</v>
      </c>
    </row>
    <row r="107" spans="1:4" ht="15.75" customHeight="1">
      <c r="A107" s="17" t="s">
        <v>86</v>
      </c>
      <c r="B107" s="2" t="s">
        <v>101</v>
      </c>
      <c r="C107" s="2">
        <v>78</v>
      </c>
      <c r="D107" s="2" t="s">
        <v>112</v>
      </c>
    </row>
    <row r="108" spans="1:4" ht="15.75" customHeight="1">
      <c r="A108" s="17" t="s">
        <v>85</v>
      </c>
      <c r="B108" s="2" t="s">
        <v>100</v>
      </c>
      <c r="C108" s="2">
        <v>3</v>
      </c>
      <c r="D108" s="2" t="s">
        <v>113</v>
      </c>
    </row>
    <row r="109" spans="1:4" ht="15.75" customHeight="1">
      <c r="A109" s="17" t="s">
        <v>88</v>
      </c>
      <c r="B109" s="2" t="s">
        <v>93</v>
      </c>
      <c r="C109" s="2">
        <v>45</v>
      </c>
      <c r="D109" s="2" t="s">
        <v>115</v>
      </c>
    </row>
    <row r="110" spans="1:4" ht="15.75" customHeight="1">
      <c r="A110" s="17" t="s">
        <v>87</v>
      </c>
      <c r="B110" s="2" t="s">
        <v>95</v>
      </c>
      <c r="C110" s="2">
        <v>6</v>
      </c>
      <c r="D110" s="2" t="s">
        <v>116</v>
      </c>
    </row>
    <row r="111" spans="1:4" ht="15.75" customHeight="1">
      <c r="A111" s="17" t="s">
        <v>89</v>
      </c>
      <c r="B111" s="2" t="s">
        <v>94</v>
      </c>
      <c r="C111" s="2">
        <v>78</v>
      </c>
      <c r="D111" s="2" t="s">
        <v>113</v>
      </c>
    </row>
    <row r="112" spans="1:4" ht="15.75" customHeight="1">
      <c r="A112" s="17" t="s">
        <v>86</v>
      </c>
      <c r="B112" s="2" t="s">
        <v>98</v>
      </c>
      <c r="C112" s="2">
        <v>98</v>
      </c>
      <c r="D112" s="2" t="s">
        <v>115</v>
      </c>
    </row>
    <row r="113" spans="1:4" ht="15.75" customHeight="1">
      <c r="A113" s="17" t="s">
        <v>85</v>
      </c>
      <c r="B113" s="2" t="s">
        <v>91</v>
      </c>
      <c r="C113" s="2">
        <v>234</v>
      </c>
      <c r="D113" s="2" t="s">
        <v>117</v>
      </c>
    </row>
    <row r="114" spans="1:4" ht="15.75" customHeight="1">
      <c r="A114" s="17" t="s">
        <v>88</v>
      </c>
      <c r="B114" s="2" t="s">
        <v>99</v>
      </c>
      <c r="C114" s="2">
        <v>54</v>
      </c>
      <c r="D114" s="2" t="s">
        <v>113</v>
      </c>
    </row>
    <row r="115" spans="1:4" ht="15.75" customHeight="1">
      <c r="A115" s="17" t="s">
        <v>87</v>
      </c>
      <c r="B115" s="2" t="s">
        <v>97</v>
      </c>
      <c r="C115" s="2">
        <v>3</v>
      </c>
      <c r="D115" s="2" t="s">
        <v>115</v>
      </c>
    </row>
    <row r="116" spans="1:4" ht="15.75" customHeight="1">
      <c r="A116" s="17" t="s">
        <v>89</v>
      </c>
      <c r="B116" s="2" t="s">
        <v>96</v>
      </c>
      <c r="C116" s="2">
        <v>4</v>
      </c>
      <c r="D116" s="2" t="s">
        <v>118</v>
      </c>
    </row>
    <row r="117" spans="1:4" ht="15.75" customHeight="1">
      <c r="A117" s="17" t="s">
        <v>86</v>
      </c>
      <c r="B117" s="2" t="s">
        <v>92</v>
      </c>
      <c r="C117" s="2">
        <v>6</v>
      </c>
      <c r="D117" s="2" t="s">
        <v>113</v>
      </c>
    </row>
    <row r="118" spans="1:4" ht="15.75" customHeight="1">
      <c r="A118" s="17" t="s">
        <v>85</v>
      </c>
      <c r="B118" s="2" t="s">
        <v>102</v>
      </c>
      <c r="C118" s="2">
        <v>7</v>
      </c>
      <c r="D118" s="2" t="s">
        <v>115</v>
      </c>
    </row>
    <row r="119" spans="1:4" ht="15.75" customHeight="1">
      <c r="A119" s="17" t="s">
        <v>88</v>
      </c>
      <c r="B119" s="2" t="s">
        <v>101</v>
      </c>
      <c r="C119" s="2">
        <v>9</v>
      </c>
      <c r="D119" s="2" t="s">
        <v>119</v>
      </c>
    </row>
    <row r="120" spans="1:4" ht="15.75" customHeight="1">
      <c r="A120" s="17" t="s">
        <v>87</v>
      </c>
      <c r="B120" s="2" t="s">
        <v>100</v>
      </c>
      <c r="C120" s="2">
        <v>7</v>
      </c>
      <c r="D120" s="2" t="s">
        <v>113</v>
      </c>
    </row>
    <row r="121" spans="1:4" ht="15.75" customHeight="1">
      <c r="A121" s="17" t="s">
        <v>89</v>
      </c>
      <c r="B121" s="2" t="s">
        <v>93</v>
      </c>
      <c r="C121" s="2">
        <v>3</v>
      </c>
      <c r="D121" s="2" t="s">
        <v>115</v>
      </c>
    </row>
    <row r="122" spans="1:4" ht="15.75" customHeight="1">
      <c r="A122" s="17" t="s">
        <v>86</v>
      </c>
      <c r="B122" s="2" t="s">
        <v>95</v>
      </c>
      <c r="C122" s="2">
        <v>2</v>
      </c>
      <c r="D122" s="2" t="s">
        <v>120</v>
      </c>
    </row>
    <row r="123" spans="1:4" ht="15.75" customHeight="1">
      <c r="A123" s="17" t="s">
        <v>85</v>
      </c>
      <c r="B123" s="2" t="s">
        <v>94</v>
      </c>
      <c r="C123" s="2">
        <v>6</v>
      </c>
      <c r="D123" s="2" t="s">
        <v>113</v>
      </c>
    </row>
    <row r="124" spans="1:4" ht="15.75" customHeight="1">
      <c r="A124" s="17" t="s">
        <v>88</v>
      </c>
      <c r="B124" s="2" t="s">
        <v>98</v>
      </c>
      <c r="C124" s="2">
        <v>77</v>
      </c>
      <c r="D124" s="2" t="s">
        <v>115</v>
      </c>
    </row>
    <row r="125" spans="1:4" ht="15.75" customHeight="1">
      <c r="A125" s="17" t="s">
        <v>87</v>
      </c>
      <c r="B125" s="2" t="s">
        <v>91</v>
      </c>
      <c r="C125" s="2">
        <v>88</v>
      </c>
      <c r="D125" s="2" t="s">
        <v>121</v>
      </c>
    </row>
    <row r="126" spans="1:4" ht="15.75" customHeight="1">
      <c r="A126" s="17" t="s">
        <v>89</v>
      </c>
      <c r="B126" s="2" t="s">
        <v>99</v>
      </c>
      <c r="C126" s="2">
        <v>54</v>
      </c>
      <c r="D126" s="2" t="s">
        <v>113</v>
      </c>
    </row>
    <row r="127" spans="1:4" ht="15.75" customHeight="1">
      <c r="A127" s="17" t="s">
        <v>86</v>
      </c>
      <c r="B127" s="2" t="s">
        <v>97</v>
      </c>
      <c r="C127" s="2">
        <v>32</v>
      </c>
      <c r="D127" s="2" t="s">
        <v>115</v>
      </c>
    </row>
    <row r="128" spans="1:4" ht="15.75" customHeight="1">
      <c r="A128" s="17" t="s">
        <v>85</v>
      </c>
      <c r="B128" s="2" t="s">
        <v>96</v>
      </c>
      <c r="C128" s="2">
        <v>45</v>
      </c>
      <c r="D128" s="2" t="s">
        <v>112</v>
      </c>
    </row>
    <row r="129" spans="1:4" ht="15.75" customHeight="1">
      <c r="A129" s="17" t="s">
        <v>88</v>
      </c>
      <c r="B129" s="2" t="s">
        <v>92</v>
      </c>
      <c r="C129" s="2">
        <v>76</v>
      </c>
      <c r="D129" s="2" t="s">
        <v>113</v>
      </c>
    </row>
    <row r="130" spans="1:4" ht="15.75" customHeight="1">
      <c r="A130" s="17" t="s">
        <v>87</v>
      </c>
      <c r="B130" s="2" t="s">
        <v>102</v>
      </c>
      <c r="C130" s="2">
        <v>5</v>
      </c>
      <c r="D130" s="2" t="s">
        <v>115</v>
      </c>
    </row>
    <row r="131" spans="1:4" ht="15.75" customHeight="1">
      <c r="A131" s="17" t="s">
        <v>89</v>
      </c>
      <c r="B131" s="2" t="s">
        <v>101</v>
      </c>
      <c r="C131" s="2">
        <v>4</v>
      </c>
      <c r="D131" s="2" t="s">
        <v>116</v>
      </c>
    </row>
    <row r="132" spans="1:4" ht="15.75" customHeight="1">
      <c r="A132" s="17" t="s">
        <v>86</v>
      </c>
      <c r="B132" s="2" t="s">
        <v>100</v>
      </c>
      <c r="C132" s="2">
        <v>3</v>
      </c>
      <c r="D132" s="2" t="s">
        <v>113</v>
      </c>
    </row>
    <row r="133" spans="1:4" ht="15.75" customHeight="1">
      <c r="A133" s="17" t="s">
        <v>85</v>
      </c>
      <c r="B133" s="2" t="s">
        <v>93</v>
      </c>
      <c r="C133" s="2">
        <v>2</v>
      </c>
      <c r="D133" s="2" t="s">
        <v>115</v>
      </c>
    </row>
    <row r="134" spans="1:4" ht="15.75" customHeight="1">
      <c r="A134" s="17" t="s">
        <v>88</v>
      </c>
      <c r="B134" s="2" t="s">
        <v>95</v>
      </c>
      <c r="C134" s="2">
        <v>4</v>
      </c>
      <c r="D134" s="2" t="s">
        <v>117</v>
      </c>
    </row>
    <row r="135" spans="1:4" ht="15.75" customHeight="1">
      <c r="A135" s="17" t="s">
        <v>87</v>
      </c>
      <c r="B135" s="2" t="s">
        <v>94</v>
      </c>
      <c r="C135" s="2">
        <v>33</v>
      </c>
      <c r="D135" s="2" t="s">
        <v>113</v>
      </c>
    </row>
    <row r="136" spans="1:4" ht="15.75" customHeight="1">
      <c r="A136" s="17" t="s">
        <v>89</v>
      </c>
      <c r="B136" s="2" t="s">
        <v>98</v>
      </c>
      <c r="C136" s="2">
        <v>2</v>
      </c>
      <c r="D136" s="2" t="s">
        <v>115</v>
      </c>
    </row>
    <row r="137" spans="1:4" ht="15.75" customHeight="1">
      <c r="A137" s="17" t="s">
        <v>86</v>
      </c>
      <c r="B137" s="2" t="s">
        <v>91</v>
      </c>
      <c r="C137" s="2">
        <v>11</v>
      </c>
      <c r="D137" s="2" t="s">
        <v>118</v>
      </c>
    </row>
    <row r="138" spans="1:4" ht="15.75" customHeight="1">
      <c r="A138" s="17" t="s">
        <v>85</v>
      </c>
      <c r="B138" s="2" t="s">
        <v>99</v>
      </c>
      <c r="C138" s="2">
        <v>22</v>
      </c>
      <c r="D138" s="2" t="s">
        <v>113</v>
      </c>
    </row>
    <row r="139" spans="1:4" ht="15.75" customHeight="1">
      <c r="A139" s="17" t="s">
        <v>88</v>
      </c>
      <c r="B139" s="2" t="s">
        <v>97</v>
      </c>
      <c r="C139" s="2">
        <v>45</v>
      </c>
      <c r="D139" s="2" t="s">
        <v>115</v>
      </c>
    </row>
    <row r="140" spans="1:4" ht="15.75" customHeight="1">
      <c r="A140" s="17" t="s">
        <v>87</v>
      </c>
      <c r="B140" s="2" t="s">
        <v>96</v>
      </c>
      <c r="C140" s="2">
        <v>76</v>
      </c>
      <c r="D140" s="2" t="s">
        <v>119</v>
      </c>
    </row>
    <row r="141" spans="1:4" ht="15.75" customHeight="1">
      <c r="A141" s="17" t="s">
        <v>89</v>
      </c>
      <c r="B141" s="2" t="s">
        <v>92</v>
      </c>
      <c r="C141" s="2">
        <v>89</v>
      </c>
      <c r="D141" s="2" t="s">
        <v>113</v>
      </c>
    </row>
    <row r="142" spans="1:4" ht="15.75" customHeight="1">
      <c r="A142" s="17" t="s">
        <v>86</v>
      </c>
      <c r="B142" s="2" t="s">
        <v>102</v>
      </c>
      <c r="C142" s="2">
        <v>76</v>
      </c>
      <c r="D142" s="2" t="s">
        <v>115</v>
      </c>
    </row>
    <row r="143" spans="1:4" ht="15.75" customHeight="1">
      <c r="A143" s="17" t="s">
        <v>85</v>
      </c>
      <c r="B143" s="2" t="s">
        <v>101</v>
      </c>
      <c r="C143" s="2">
        <v>5</v>
      </c>
      <c r="D143" s="2" t="s">
        <v>120</v>
      </c>
    </row>
    <row r="144" spans="1:4" ht="15.75" customHeight="1">
      <c r="A144" s="17" t="s">
        <v>88</v>
      </c>
      <c r="B144" s="2" t="s">
        <v>100</v>
      </c>
      <c r="C144" s="2">
        <v>4</v>
      </c>
      <c r="D144" s="2" t="s">
        <v>113</v>
      </c>
    </row>
    <row r="145" spans="1:4" ht="15.75" customHeight="1">
      <c r="A145" s="17" t="s">
        <v>87</v>
      </c>
      <c r="B145" s="2" t="s">
        <v>93</v>
      </c>
      <c r="C145" s="2">
        <v>8</v>
      </c>
      <c r="D145" s="2" t="s">
        <v>115</v>
      </c>
    </row>
    <row r="146" spans="1:4" ht="15.75" customHeight="1">
      <c r="A146" s="17" t="s">
        <v>89</v>
      </c>
      <c r="B146" s="2" t="s">
        <v>95</v>
      </c>
      <c r="C146" s="2">
        <v>6</v>
      </c>
      <c r="D146" s="2" t="s">
        <v>121</v>
      </c>
    </row>
    <row r="147" spans="1:4" ht="15.75" customHeight="1">
      <c r="A147" s="17" t="s">
        <v>86</v>
      </c>
      <c r="B147" s="2" t="s">
        <v>94</v>
      </c>
      <c r="C147" s="2">
        <v>9</v>
      </c>
      <c r="D147" s="2" t="s">
        <v>113</v>
      </c>
    </row>
    <row r="148" spans="1:4" ht="15.75" customHeight="1">
      <c r="A148" s="17" t="s">
        <v>85</v>
      </c>
      <c r="B148" s="2" t="s">
        <v>98</v>
      </c>
      <c r="C148" s="2">
        <v>76</v>
      </c>
      <c r="D148" s="2" t="s">
        <v>115</v>
      </c>
    </row>
    <row r="149" spans="1:4" ht="15.75" customHeight="1">
      <c r="A149" s="17" t="s">
        <v>88</v>
      </c>
      <c r="B149" s="2" t="s">
        <v>91</v>
      </c>
      <c r="C149" s="2">
        <v>34</v>
      </c>
      <c r="D149" s="2" t="s">
        <v>112</v>
      </c>
    </row>
    <row r="150" spans="1:4" ht="15.75" customHeight="1">
      <c r="A150" s="17" t="s">
        <v>87</v>
      </c>
      <c r="B150" s="2" t="s">
        <v>99</v>
      </c>
      <c r="C150" s="2">
        <v>45</v>
      </c>
      <c r="D150" s="2" t="s">
        <v>113</v>
      </c>
    </row>
    <row r="151" spans="1:4" ht="15.75" customHeight="1">
      <c r="A151" s="17" t="s">
        <v>89</v>
      </c>
      <c r="B151" s="2" t="s">
        <v>97</v>
      </c>
      <c r="C151" s="2">
        <v>65</v>
      </c>
      <c r="D151" s="2" t="s">
        <v>115</v>
      </c>
    </row>
    <row r="152" spans="1:4" ht="15.75" customHeight="1">
      <c r="A152" s="17" t="s">
        <v>86</v>
      </c>
      <c r="B152" s="2" t="s">
        <v>96</v>
      </c>
      <c r="C152" s="2">
        <v>76</v>
      </c>
      <c r="D152" s="2" t="s">
        <v>116</v>
      </c>
    </row>
    <row r="153" spans="1:4" ht="15.75" customHeight="1">
      <c r="A153" s="17" t="s">
        <v>85</v>
      </c>
      <c r="B153" s="2" t="s">
        <v>92</v>
      </c>
      <c r="C153" s="2">
        <v>87</v>
      </c>
      <c r="D153" s="2" t="s">
        <v>113</v>
      </c>
    </row>
    <row r="154" spans="1:4" ht="15.75" customHeight="1">
      <c r="A154" s="17" t="s">
        <v>88</v>
      </c>
      <c r="B154" s="2" t="s">
        <v>102</v>
      </c>
      <c r="C154" s="2">
        <v>34</v>
      </c>
      <c r="D154" s="2" t="s">
        <v>115</v>
      </c>
    </row>
    <row r="155" spans="1:4" ht="15.75" customHeight="1">
      <c r="A155" s="17" t="s">
        <v>87</v>
      </c>
      <c r="B155" s="2" t="s">
        <v>101</v>
      </c>
      <c r="C155" s="2">
        <v>56</v>
      </c>
      <c r="D155" s="2" t="s">
        <v>117</v>
      </c>
    </row>
    <row r="156" spans="1:4" ht="15.75" customHeight="1">
      <c r="A156" s="17" t="s">
        <v>89</v>
      </c>
      <c r="B156" s="2" t="s">
        <v>100</v>
      </c>
      <c r="C156" s="2">
        <v>78</v>
      </c>
      <c r="D156" s="2" t="s">
        <v>113</v>
      </c>
    </row>
    <row r="157" spans="1:4" ht="15.75" customHeight="1">
      <c r="A157" s="17" t="s">
        <v>86</v>
      </c>
      <c r="B157" s="2" t="s">
        <v>93</v>
      </c>
      <c r="C157" s="2">
        <v>3</v>
      </c>
      <c r="D157" s="2" t="s">
        <v>115</v>
      </c>
    </row>
    <row r="158" spans="1:4" ht="15.75" customHeight="1">
      <c r="A158" s="17" t="s">
        <v>85</v>
      </c>
      <c r="B158" s="2" t="s">
        <v>95</v>
      </c>
      <c r="C158" s="2">
        <v>45</v>
      </c>
      <c r="D158" s="2" t="s">
        <v>118</v>
      </c>
    </row>
    <row r="159" spans="1:4" ht="15.75" customHeight="1">
      <c r="A159" s="17" t="s">
        <v>88</v>
      </c>
      <c r="B159" s="2" t="s">
        <v>94</v>
      </c>
      <c r="C159" s="2">
        <v>6</v>
      </c>
      <c r="D159" s="2" t="s">
        <v>113</v>
      </c>
    </row>
    <row r="160" spans="1:4" ht="15.75" customHeight="1">
      <c r="A160" s="17" t="s">
        <v>87</v>
      </c>
      <c r="B160" s="2" t="s">
        <v>98</v>
      </c>
      <c r="C160" s="2">
        <v>78</v>
      </c>
      <c r="D160" s="2" t="s">
        <v>115</v>
      </c>
    </row>
    <row r="161" spans="1:4" ht="15.75" customHeight="1">
      <c r="A161" s="17" t="s">
        <v>89</v>
      </c>
      <c r="B161" s="2" t="s">
        <v>91</v>
      </c>
      <c r="C161" s="2">
        <v>98</v>
      </c>
      <c r="D161" s="2" t="s">
        <v>119</v>
      </c>
    </row>
    <row r="162" spans="1:4" ht="15.75" customHeight="1">
      <c r="A162" s="17" t="s">
        <v>86</v>
      </c>
      <c r="B162" s="2" t="s">
        <v>99</v>
      </c>
      <c r="C162" s="2">
        <v>234</v>
      </c>
      <c r="D162" s="2" t="s">
        <v>113</v>
      </c>
    </row>
    <row r="163" spans="1:4" ht="15.75" customHeight="1">
      <c r="A163" s="17" t="s">
        <v>85</v>
      </c>
      <c r="B163" s="2" t="s">
        <v>97</v>
      </c>
      <c r="C163" s="2">
        <v>54</v>
      </c>
      <c r="D163" s="2" t="s">
        <v>115</v>
      </c>
    </row>
    <row r="164" spans="1:4" ht="15.75" customHeight="1">
      <c r="A164" s="17" t="s">
        <v>88</v>
      </c>
      <c r="B164" s="2" t="s">
        <v>96</v>
      </c>
      <c r="C164" s="2">
        <v>3</v>
      </c>
      <c r="D164" s="2" t="s">
        <v>120</v>
      </c>
    </row>
    <row r="165" spans="1:4" ht="15.75" customHeight="1">
      <c r="A165" s="17" t="s">
        <v>87</v>
      </c>
      <c r="B165" s="2" t="s">
        <v>92</v>
      </c>
      <c r="C165" s="2">
        <v>4</v>
      </c>
      <c r="D165" s="2" t="s">
        <v>113</v>
      </c>
    </row>
    <row r="166" spans="1:4" ht="15.75" customHeight="1">
      <c r="A166" s="17" t="s">
        <v>89</v>
      </c>
      <c r="B166" s="2" t="s">
        <v>102</v>
      </c>
      <c r="C166" s="2">
        <v>6</v>
      </c>
      <c r="D166" s="2" t="s">
        <v>115</v>
      </c>
    </row>
    <row r="167" spans="1:4" ht="15.75" customHeight="1">
      <c r="A167" s="17" t="s">
        <v>86</v>
      </c>
      <c r="B167" s="2" t="s">
        <v>101</v>
      </c>
      <c r="C167" s="2">
        <v>7</v>
      </c>
      <c r="D167" s="2" t="s">
        <v>121</v>
      </c>
    </row>
    <row r="168" spans="1:4" ht="15.75" customHeight="1">
      <c r="A168" s="17" t="s">
        <v>85</v>
      </c>
      <c r="B168" s="2" t="s">
        <v>100</v>
      </c>
      <c r="C168" s="2">
        <v>9</v>
      </c>
      <c r="D168" s="2" t="s">
        <v>113</v>
      </c>
    </row>
    <row r="169" spans="1:4" ht="15.75" customHeight="1">
      <c r="A169" s="17" t="s">
        <v>88</v>
      </c>
      <c r="B169" s="2" t="s">
        <v>93</v>
      </c>
      <c r="C169" s="2">
        <v>7</v>
      </c>
      <c r="D169" s="2" t="s">
        <v>115</v>
      </c>
    </row>
    <row r="170" spans="1:4" ht="15.75" customHeight="1">
      <c r="A170" s="17" t="s">
        <v>87</v>
      </c>
      <c r="B170" s="2" t="s">
        <v>95</v>
      </c>
      <c r="C170" s="2">
        <v>3</v>
      </c>
      <c r="D170" s="2" t="s">
        <v>112</v>
      </c>
    </row>
    <row r="171" spans="1:4" ht="15.75" customHeight="1">
      <c r="A171" s="17" t="s">
        <v>89</v>
      </c>
      <c r="B171" s="2" t="s">
        <v>94</v>
      </c>
      <c r="C171" s="2">
        <v>2</v>
      </c>
      <c r="D171" s="2" t="s">
        <v>113</v>
      </c>
    </row>
    <row r="172" spans="1:4" ht="15.75" customHeight="1">
      <c r="A172" s="17" t="s">
        <v>86</v>
      </c>
      <c r="B172" s="2" t="s">
        <v>98</v>
      </c>
      <c r="C172" s="2">
        <v>6</v>
      </c>
      <c r="D172" s="2" t="s">
        <v>115</v>
      </c>
    </row>
    <row r="173" spans="1:4" ht="15.75" customHeight="1">
      <c r="A173" s="17" t="s">
        <v>85</v>
      </c>
      <c r="B173" s="2" t="s">
        <v>91</v>
      </c>
      <c r="C173" s="2">
        <v>77</v>
      </c>
      <c r="D173" s="2" t="s">
        <v>116</v>
      </c>
    </row>
    <row r="174" spans="1:4" ht="15.75" customHeight="1">
      <c r="A174" s="17" t="s">
        <v>88</v>
      </c>
      <c r="B174" s="2" t="s">
        <v>99</v>
      </c>
      <c r="C174" s="2">
        <v>88</v>
      </c>
      <c r="D174" s="2" t="s">
        <v>113</v>
      </c>
    </row>
    <row r="175" spans="1:4" ht="15.75" customHeight="1">
      <c r="A175" s="17" t="s">
        <v>87</v>
      </c>
      <c r="B175" s="2" t="s">
        <v>97</v>
      </c>
      <c r="C175" s="2">
        <v>54</v>
      </c>
      <c r="D175" s="2" t="s">
        <v>115</v>
      </c>
    </row>
    <row r="176" spans="1:4" ht="15.75" customHeight="1">
      <c r="A176" s="17" t="s">
        <v>89</v>
      </c>
      <c r="B176" s="2" t="s">
        <v>96</v>
      </c>
      <c r="C176" s="2">
        <v>32</v>
      </c>
      <c r="D176" s="2" t="s">
        <v>117</v>
      </c>
    </row>
    <row r="177" spans="1:4" ht="15.75" customHeight="1">
      <c r="A177" s="17" t="s">
        <v>86</v>
      </c>
      <c r="B177" s="2" t="s">
        <v>92</v>
      </c>
      <c r="C177" s="2">
        <v>45</v>
      </c>
      <c r="D177" s="2" t="s">
        <v>113</v>
      </c>
    </row>
    <row r="178" spans="1:4" ht="15.75" customHeight="1">
      <c r="A178" s="17" t="s">
        <v>85</v>
      </c>
      <c r="B178" s="2" t="s">
        <v>102</v>
      </c>
      <c r="C178" s="2">
        <v>76</v>
      </c>
      <c r="D178" s="2" t="s">
        <v>115</v>
      </c>
    </row>
    <row r="179" spans="1:4" ht="15.75" customHeight="1">
      <c r="A179" s="17" t="s">
        <v>88</v>
      </c>
      <c r="B179" s="2" t="s">
        <v>101</v>
      </c>
      <c r="C179" s="2">
        <v>5</v>
      </c>
      <c r="D179" s="2" t="s">
        <v>118</v>
      </c>
    </row>
    <row r="180" spans="1:4" ht="15.75" customHeight="1">
      <c r="A180" s="17" t="s">
        <v>87</v>
      </c>
      <c r="B180" s="2" t="s">
        <v>100</v>
      </c>
      <c r="C180" s="2">
        <v>4</v>
      </c>
      <c r="D180" s="2" t="s">
        <v>113</v>
      </c>
    </row>
    <row r="181" spans="1:4" ht="15.75" customHeight="1">
      <c r="A181" s="17" t="s">
        <v>89</v>
      </c>
      <c r="B181" s="2" t="s">
        <v>93</v>
      </c>
      <c r="C181" s="2">
        <v>3</v>
      </c>
      <c r="D181" s="2" t="s">
        <v>115</v>
      </c>
    </row>
    <row r="182" spans="1:4" ht="15.75" customHeight="1">
      <c r="A182" s="17" t="s">
        <v>86</v>
      </c>
      <c r="B182" s="2" t="s">
        <v>95</v>
      </c>
      <c r="C182" s="2">
        <v>2</v>
      </c>
      <c r="D182" s="2" t="s">
        <v>119</v>
      </c>
    </row>
    <row r="183" spans="1:4" ht="15.75" customHeight="1">
      <c r="A183" s="17" t="s">
        <v>85</v>
      </c>
      <c r="B183" s="2" t="s">
        <v>94</v>
      </c>
      <c r="C183" s="2">
        <v>4</v>
      </c>
      <c r="D183" s="2" t="s">
        <v>113</v>
      </c>
    </row>
    <row r="184" spans="1:4" ht="15.75" customHeight="1">
      <c r="A184" s="17" t="s">
        <v>88</v>
      </c>
      <c r="B184" s="2" t="s">
        <v>98</v>
      </c>
      <c r="C184" s="2">
        <v>33</v>
      </c>
      <c r="D184" s="2" t="s">
        <v>115</v>
      </c>
    </row>
    <row r="185" spans="1:4" ht="15.75" customHeight="1">
      <c r="A185" s="17" t="s">
        <v>87</v>
      </c>
      <c r="B185" s="2" t="s">
        <v>91</v>
      </c>
      <c r="C185" s="2">
        <v>2</v>
      </c>
      <c r="D185" s="2" t="s">
        <v>120</v>
      </c>
    </row>
    <row r="186" spans="1:4" ht="15.75" customHeight="1">
      <c r="A186" s="17" t="s">
        <v>89</v>
      </c>
      <c r="B186" s="2" t="s">
        <v>99</v>
      </c>
      <c r="C186" s="2">
        <v>11</v>
      </c>
      <c r="D186" s="2" t="s">
        <v>113</v>
      </c>
    </row>
    <row r="187" spans="1:4" ht="15.75" customHeight="1">
      <c r="A187" s="17" t="s">
        <v>86</v>
      </c>
      <c r="B187" s="2" t="s">
        <v>97</v>
      </c>
      <c r="C187" s="2">
        <v>22</v>
      </c>
      <c r="D187" s="2" t="s">
        <v>115</v>
      </c>
    </row>
    <row r="188" spans="1:4" ht="15.75" customHeight="1">
      <c r="A188" s="17" t="s">
        <v>85</v>
      </c>
      <c r="B188" s="2" t="s">
        <v>96</v>
      </c>
      <c r="C188" s="2">
        <v>45</v>
      </c>
      <c r="D188" s="2" t="s">
        <v>121</v>
      </c>
    </row>
    <row r="189" spans="1:4" ht="15.75" customHeight="1">
      <c r="A189" s="17" t="s">
        <v>88</v>
      </c>
      <c r="B189" s="2" t="s">
        <v>92</v>
      </c>
      <c r="C189" s="2">
        <v>76</v>
      </c>
      <c r="D189" s="2" t="s">
        <v>113</v>
      </c>
    </row>
    <row r="190" spans="1:4" ht="15.75" customHeight="1">
      <c r="A190" s="17" t="s">
        <v>87</v>
      </c>
      <c r="B190" s="2" t="s">
        <v>102</v>
      </c>
      <c r="C190" s="2">
        <v>89</v>
      </c>
      <c r="D190" s="2" t="s">
        <v>115</v>
      </c>
    </row>
    <row r="191" spans="1:4" ht="15.75" customHeight="1">
      <c r="A191" s="17" t="s">
        <v>89</v>
      </c>
      <c r="B191" s="2" t="s">
        <v>101</v>
      </c>
      <c r="C191" s="2">
        <v>76</v>
      </c>
      <c r="D191" s="2" t="s">
        <v>112</v>
      </c>
    </row>
    <row r="192" spans="1:4" ht="15.75" customHeight="1">
      <c r="A192" s="17" t="s">
        <v>86</v>
      </c>
      <c r="B192" s="2" t="s">
        <v>100</v>
      </c>
      <c r="C192" s="2">
        <v>5</v>
      </c>
      <c r="D192" s="2" t="s">
        <v>113</v>
      </c>
    </row>
    <row r="193" spans="1:4" ht="15.75" customHeight="1">
      <c r="A193" s="17" t="s">
        <v>85</v>
      </c>
      <c r="B193" s="2" t="s">
        <v>93</v>
      </c>
      <c r="C193" s="2">
        <v>4</v>
      </c>
      <c r="D193" s="2" t="s">
        <v>115</v>
      </c>
    </row>
    <row r="194" spans="1:4" ht="15.75" customHeight="1">
      <c r="A194" s="17" t="s">
        <v>88</v>
      </c>
      <c r="B194" s="2" t="s">
        <v>95</v>
      </c>
      <c r="C194" s="2">
        <v>8</v>
      </c>
      <c r="D194" s="2" t="s">
        <v>116</v>
      </c>
    </row>
    <row r="195" spans="1:4" ht="15.75" customHeight="1">
      <c r="A195" s="17" t="s">
        <v>87</v>
      </c>
      <c r="B195" s="2" t="s">
        <v>94</v>
      </c>
      <c r="C195" s="2">
        <v>6</v>
      </c>
      <c r="D195" s="2" t="s">
        <v>113</v>
      </c>
    </row>
    <row r="196" spans="1:4" ht="15.75" customHeight="1">
      <c r="A196" s="17" t="s">
        <v>89</v>
      </c>
      <c r="B196" s="2" t="s">
        <v>98</v>
      </c>
      <c r="C196" s="2">
        <v>9</v>
      </c>
      <c r="D196" s="2" t="s">
        <v>115</v>
      </c>
    </row>
    <row r="197" spans="1:4" ht="15.75" customHeight="1">
      <c r="A197" s="17" t="s">
        <v>86</v>
      </c>
      <c r="B197" s="2" t="s">
        <v>91</v>
      </c>
      <c r="C197" s="2">
        <v>76</v>
      </c>
      <c r="D197" s="2" t="s">
        <v>117</v>
      </c>
    </row>
    <row r="198" spans="1:4" ht="15.75" customHeight="1">
      <c r="A198" s="17" t="s">
        <v>85</v>
      </c>
      <c r="B198" s="2" t="s">
        <v>99</v>
      </c>
      <c r="C198" s="2">
        <v>34</v>
      </c>
      <c r="D198" s="2" t="s">
        <v>113</v>
      </c>
    </row>
    <row r="199" spans="1:4" ht="15.75" customHeight="1">
      <c r="A199" s="17" t="s">
        <v>88</v>
      </c>
      <c r="B199" s="2" t="s">
        <v>97</v>
      </c>
      <c r="C199" s="2">
        <v>45</v>
      </c>
      <c r="D199" s="2" t="s">
        <v>115</v>
      </c>
    </row>
    <row r="200" spans="1:4" ht="15.75" customHeight="1">
      <c r="A200" s="17" t="s">
        <v>87</v>
      </c>
      <c r="B200" s="2" t="s">
        <v>96</v>
      </c>
      <c r="C200" s="2">
        <v>65</v>
      </c>
      <c r="D200" s="2" t="s">
        <v>118</v>
      </c>
    </row>
    <row r="201" spans="1:4" ht="15.75" customHeight="1">
      <c r="A201" s="17" t="s">
        <v>89</v>
      </c>
      <c r="B201" s="2" t="s">
        <v>92</v>
      </c>
      <c r="C201" s="2">
        <v>76</v>
      </c>
      <c r="D201" s="2" t="s">
        <v>113</v>
      </c>
    </row>
    <row r="202" spans="1:4" ht="15.75" customHeight="1">
      <c r="A202" s="17" t="s">
        <v>86</v>
      </c>
      <c r="B202" s="2" t="s">
        <v>102</v>
      </c>
      <c r="C202" s="2">
        <v>87</v>
      </c>
      <c r="D202" s="2" t="s">
        <v>115</v>
      </c>
    </row>
    <row r="203" spans="1:4" ht="15.75" customHeight="1">
      <c r="A203" s="17" t="s">
        <v>85</v>
      </c>
      <c r="B203" s="2" t="s">
        <v>101</v>
      </c>
      <c r="C203" s="2">
        <v>34</v>
      </c>
      <c r="D203" s="2" t="s">
        <v>119</v>
      </c>
    </row>
    <row r="204" spans="1:4" ht="15.75" customHeight="1">
      <c r="A204" s="17" t="s">
        <v>88</v>
      </c>
      <c r="B204" s="2" t="s">
        <v>100</v>
      </c>
      <c r="C204" s="2">
        <v>56</v>
      </c>
      <c r="D204" s="2" t="s">
        <v>113</v>
      </c>
    </row>
    <row r="205" spans="1:4" ht="15.75" customHeight="1">
      <c r="A205" s="17" t="s">
        <v>87</v>
      </c>
      <c r="B205" s="2" t="s">
        <v>93</v>
      </c>
      <c r="C205" s="2">
        <v>78</v>
      </c>
      <c r="D205" s="2" t="s">
        <v>115</v>
      </c>
    </row>
    <row r="206" spans="1:4" ht="15.75" customHeight="1">
      <c r="A206" s="17" t="s">
        <v>89</v>
      </c>
      <c r="B206" s="2" t="s">
        <v>95</v>
      </c>
      <c r="C206" s="2">
        <v>3</v>
      </c>
      <c r="D206" s="2" t="s">
        <v>120</v>
      </c>
    </row>
    <row r="207" spans="1:4" ht="15.75" customHeight="1">
      <c r="A207" s="17" t="s">
        <v>86</v>
      </c>
      <c r="B207" s="2" t="s">
        <v>94</v>
      </c>
      <c r="C207" s="2">
        <v>45</v>
      </c>
      <c r="D207" s="2" t="s">
        <v>113</v>
      </c>
    </row>
    <row r="208" spans="1:4" ht="15.75" customHeight="1">
      <c r="A208" s="17" t="s">
        <v>85</v>
      </c>
      <c r="B208" s="2" t="s">
        <v>98</v>
      </c>
      <c r="C208" s="2">
        <v>6</v>
      </c>
      <c r="D208" s="2" t="s">
        <v>115</v>
      </c>
    </row>
    <row r="209" spans="1:4" ht="15.75" customHeight="1">
      <c r="A209" s="17" t="s">
        <v>88</v>
      </c>
      <c r="B209" s="2" t="s">
        <v>91</v>
      </c>
      <c r="C209" s="2">
        <v>78</v>
      </c>
      <c r="D209" s="2" t="s">
        <v>121</v>
      </c>
    </row>
    <row r="210" spans="1:4" ht="15.75" customHeight="1">
      <c r="A210" s="17" t="s">
        <v>87</v>
      </c>
      <c r="B210" s="2" t="s">
        <v>99</v>
      </c>
      <c r="C210" s="2">
        <v>98</v>
      </c>
      <c r="D210" s="2" t="s">
        <v>113</v>
      </c>
    </row>
    <row r="211" spans="1:4" ht="15.75" customHeight="1">
      <c r="A211" s="17" t="s">
        <v>89</v>
      </c>
      <c r="B211" s="2" t="s">
        <v>97</v>
      </c>
      <c r="C211" s="2">
        <v>234</v>
      </c>
      <c r="D211" s="2" t="s">
        <v>115</v>
      </c>
    </row>
    <row r="212" spans="1:4" ht="15.75" customHeight="1">
      <c r="A212" s="17" t="s">
        <v>86</v>
      </c>
      <c r="B212" s="2" t="s">
        <v>96</v>
      </c>
      <c r="C212" s="2">
        <v>54</v>
      </c>
      <c r="D212" s="2" t="s">
        <v>112</v>
      </c>
    </row>
    <row r="213" spans="1:4" ht="15.75" customHeight="1">
      <c r="A213" s="17" t="s">
        <v>85</v>
      </c>
      <c r="B213" s="2" t="s">
        <v>92</v>
      </c>
      <c r="C213" s="2">
        <v>3</v>
      </c>
      <c r="D213" s="2" t="s">
        <v>113</v>
      </c>
    </row>
    <row r="214" spans="1:4" ht="15.75" customHeight="1">
      <c r="A214" s="17" t="s">
        <v>88</v>
      </c>
      <c r="B214" s="2" t="s">
        <v>102</v>
      </c>
      <c r="C214" s="2">
        <v>4</v>
      </c>
      <c r="D214" s="2" t="s">
        <v>115</v>
      </c>
    </row>
    <row r="215" spans="1:4" ht="15.75" customHeight="1">
      <c r="A215" s="17" t="s">
        <v>87</v>
      </c>
      <c r="B215" s="2" t="s">
        <v>101</v>
      </c>
      <c r="C215" s="2">
        <v>6</v>
      </c>
      <c r="D215" s="2" t="s">
        <v>116</v>
      </c>
    </row>
    <row r="216" spans="1:4" ht="15.75" customHeight="1">
      <c r="A216" s="17" t="s">
        <v>89</v>
      </c>
      <c r="B216" s="2" t="s">
        <v>100</v>
      </c>
      <c r="C216" s="2">
        <v>7</v>
      </c>
      <c r="D216" s="2" t="s">
        <v>113</v>
      </c>
    </row>
    <row r="217" spans="1:4" ht="15.75" customHeight="1">
      <c r="A217" s="17" t="s">
        <v>86</v>
      </c>
      <c r="B217" s="2" t="s">
        <v>93</v>
      </c>
      <c r="C217" s="2">
        <v>9</v>
      </c>
      <c r="D217" s="2" t="s">
        <v>115</v>
      </c>
    </row>
    <row r="218" spans="1:4" ht="15.75" customHeight="1">
      <c r="A218" s="17" t="s">
        <v>85</v>
      </c>
      <c r="B218" s="2" t="s">
        <v>95</v>
      </c>
      <c r="C218" s="2">
        <v>7</v>
      </c>
      <c r="D218" s="2" t="s">
        <v>117</v>
      </c>
    </row>
    <row r="219" spans="1:4" ht="15.75" customHeight="1">
      <c r="A219" s="17" t="s">
        <v>88</v>
      </c>
      <c r="B219" s="2" t="s">
        <v>94</v>
      </c>
      <c r="C219" s="2">
        <v>3</v>
      </c>
      <c r="D219" s="2" t="s">
        <v>113</v>
      </c>
    </row>
    <row r="220" spans="1:4" ht="15.75" customHeight="1">
      <c r="A220" s="17" t="s">
        <v>87</v>
      </c>
      <c r="B220" s="2" t="s">
        <v>98</v>
      </c>
      <c r="C220" s="2">
        <v>2</v>
      </c>
      <c r="D220" s="2" t="s">
        <v>115</v>
      </c>
    </row>
    <row r="221" spans="1:4" ht="15.75" customHeight="1">
      <c r="A221" s="17" t="s">
        <v>89</v>
      </c>
      <c r="B221" s="2" t="s">
        <v>91</v>
      </c>
      <c r="C221" s="2">
        <v>6</v>
      </c>
      <c r="D221" s="2" t="s">
        <v>118</v>
      </c>
    </row>
    <row r="222" spans="1:4" ht="15.75" customHeight="1">
      <c r="A222" s="17" t="s">
        <v>86</v>
      </c>
      <c r="B222" s="2" t="s">
        <v>99</v>
      </c>
      <c r="C222" s="2">
        <v>77</v>
      </c>
      <c r="D222" s="2" t="s">
        <v>113</v>
      </c>
    </row>
    <row r="223" spans="1:4" ht="15.75" customHeight="1">
      <c r="A223" s="17" t="s">
        <v>85</v>
      </c>
      <c r="B223" s="2" t="s">
        <v>97</v>
      </c>
      <c r="C223" s="2">
        <v>88</v>
      </c>
      <c r="D223" s="2" t="s">
        <v>115</v>
      </c>
    </row>
    <row r="224" spans="1:4" ht="15.75" customHeight="1">
      <c r="A224" s="17" t="s">
        <v>88</v>
      </c>
      <c r="B224" s="2" t="s">
        <v>96</v>
      </c>
      <c r="C224" s="2">
        <v>54</v>
      </c>
      <c r="D224" s="2" t="s">
        <v>119</v>
      </c>
    </row>
    <row r="225" spans="1:4" ht="15.75" customHeight="1">
      <c r="A225" s="17" t="s">
        <v>87</v>
      </c>
      <c r="B225" s="2" t="s">
        <v>92</v>
      </c>
      <c r="C225" s="2">
        <v>32</v>
      </c>
      <c r="D225" s="2" t="s">
        <v>113</v>
      </c>
    </row>
    <row r="226" spans="1:4" ht="15.75" customHeight="1">
      <c r="A226" s="17" t="s">
        <v>89</v>
      </c>
      <c r="B226" s="2" t="s">
        <v>102</v>
      </c>
      <c r="C226" s="2">
        <v>45</v>
      </c>
      <c r="D226" s="2" t="s">
        <v>115</v>
      </c>
    </row>
    <row r="227" spans="1:4" ht="15.75" customHeight="1">
      <c r="A227" s="17" t="s">
        <v>86</v>
      </c>
      <c r="B227" s="2" t="s">
        <v>101</v>
      </c>
      <c r="C227" s="2">
        <v>76</v>
      </c>
      <c r="D227" s="2" t="s">
        <v>120</v>
      </c>
    </row>
    <row r="228" spans="1:4" ht="15.75" customHeight="1">
      <c r="A228" s="17" t="s">
        <v>85</v>
      </c>
      <c r="B228" s="2" t="s">
        <v>100</v>
      </c>
      <c r="C228" s="2">
        <v>5</v>
      </c>
      <c r="D228" s="2" t="s">
        <v>113</v>
      </c>
    </row>
    <row r="229" spans="1:4" ht="15.75" customHeight="1">
      <c r="A229" s="17" t="s">
        <v>88</v>
      </c>
      <c r="B229" s="2" t="s">
        <v>93</v>
      </c>
      <c r="C229" s="2">
        <v>4</v>
      </c>
      <c r="D229" s="2" t="s">
        <v>115</v>
      </c>
    </row>
    <row r="230" spans="1:4" ht="15.75" customHeight="1">
      <c r="A230" s="17" t="s">
        <v>87</v>
      </c>
      <c r="B230" s="2" t="s">
        <v>95</v>
      </c>
      <c r="C230" s="2">
        <v>3</v>
      </c>
      <c r="D230" s="2" t="s">
        <v>121</v>
      </c>
    </row>
    <row r="231" spans="1:4" ht="15.75" customHeight="1">
      <c r="A231" s="17" t="s">
        <v>89</v>
      </c>
      <c r="B231" s="2" t="s">
        <v>94</v>
      </c>
      <c r="C231" s="2">
        <v>2</v>
      </c>
      <c r="D231" s="2" t="s">
        <v>113</v>
      </c>
    </row>
    <row r="232" spans="1:4" ht="15.75" customHeight="1">
      <c r="A232" s="17" t="s">
        <v>86</v>
      </c>
      <c r="B232" s="2" t="s">
        <v>98</v>
      </c>
      <c r="C232" s="2">
        <v>4</v>
      </c>
      <c r="D232" s="2" t="s">
        <v>115</v>
      </c>
    </row>
    <row r="233" spans="1:4" ht="15.75" customHeight="1">
      <c r="A233" s="17" t="s">
        <v>85</v>
      </c>
      <c r="B233" s="2" t="s">
        <v>91</v>
      </c>
      <c r="C233" s="2">
        <v>33</v>
      </c>
      <c r="D233" s="2" t="s">
        <v>112</v>
      </c>
    </row>
    <row r="234" spans="1:4" ht="15.75" customHeight="1">
      <c r="A234" s="17" t="s">
        <v>88</v>
      </c>
      <c r="B234" s="2" t="s">
        <v>99</v>
      </c>
      <c r="C234" s="2">
        <v>2</v>
      </c>
      <c r="D234" s="2" t="s">
        <v>113</v>
      </c>
    </row>
    <row r="235" spans="1:4" ht="15.75" customHeight="1">
      <c r="A235" s="17" t="s">
        <v>87</v>
      </c>
      <c r="B235" s="2" t="s">
        <v>97</v>
      </c>
      <c r="C235" s="2">
        <v>11</v>
      </c>
      <c r="D235" s="2" t="s">
        <v>115</v>
      </c>
    </row>
    <row r="236" spans="1:4" ht="15.75" customHeight="1">
      <c r="A236" s="17" t="s">
        <v>89</v>
      </c>
      <c r="B236" s="2" t="s">
        <v>96</v>
      </c>
      <c r="C236" s="2">
        <v>22</v>
      </c>
      <c r="D236" s="2" t="s">
        <v>116</v>
      </c>
    </row>
    <row r="237" spans="1:4" ht="15.75" customHeight="1">
      <c r="A237" s="17" t="s">
        <v>86</v>
      </c>
      <c r="B237" s="2" t="s">
        <v>92</v>
      </c>
      <c r="C237" s="2">
        <v>45</v>
      </c>
      <c r="D237" s="2" t="s">
        <v>113</v>
      </c>
    </row>
    <row r="238" spans="1:4" ht="15.75" customHeight="1">
      <c r="A238" s="17" t="s">
        <v>85</v>
      </c>
      <c r="B238" s="2" t="s">
        <v>102</v>
      </c>
      <c r="C238" s="2">
        <v>76</v>
      </c>
      <c r="D238" s="2" t="s">
        <v>115</v>
      </c>
    </row>
    <row r="239" spans="1:4" ht="15.75" customHeight="1">
      <c r="A239" s="17" t="s">
        <v>88</v>
      </c>
      <c r="B239" s="2" t="s">
        <v>101</v>
      </c>
      <c r="C239" s="2">
        <v>89</v>
      </c>
      <c r="D239" s="2" t="s">
        <v>117</v>
      </c>
    </row>
    <row r="240" spans="1:4" ht="15.75" customHeight="1">
      <c r="A240" s="17" t="s">
        <v>87</v>
      </c>
      <c r="B240" s="2" t="s">
        <v>100</v>
      </c>
      <c r="C240" s="2">
        <v>76</v>
      </c>
      <c r="D240" s="2" t="s">
        <v>113</v>
      </c>
    </row>
    <row r="241" spans="1:4" ht="15.75" customHeight="1">
      <c r="A241" s="17" t="s">
        <v>89</v>
      </c>
      <c r="B241" s="2" t="s">
        <v>93</v>
      </c>
      <c r="C241" s="2">
        <v>5</v>
      </c>
      <c r="D241" s="2" t="s">
        <v>115</v>
      </c>
    </row>
    <row r="242" spans="1:4" ht="15.75" customHeight="1">
      <c r="A242" s="17" t="s">
        <v>86</v>
      </c>
      <c r="B242" s="2" t="s">
        <v>95</v>
      </c>
      <c r="C242" s="2">
        <v>4</v>
      </c>
      <c r="D242" s="2" t="s">
        <v>118</v>
      </c>
    </row>
    <row r="243" spans="1:4" ht="15.75" customHeight="1">
      <c r="A243" s="17" t="s">
        <v>85</v>
      </c>
      <c r="B243" s="2" t="s">
        <v>94</v>
      </c>
      <c r="C243" s="2">
        <v>8</v>
      </c>
      <c r="D243" s="2" t="s">
        <v>113</v>
      </c>
    </row>
    <row r="244" spans="1:4" ht="15.75" customHeight="1">
      <c r="A244" s="17" t="s">
        <v>88</v>
      </c>
      <c r="B244" s="2" t="s">
        <v>98</v>
      </c>
      <c r="C244" s="2">
        <v>6</v>
      </c>
      <c r="D244" s="2" t="s">
        <v>115</v>
      </c>
    </row>
    <row r="245" spans="1:4" ht="15.75" customHeight="1">
      <c r="A245" s="17" t="s">
        <v>87</v>
      </c>
      <c r="B245" s="2" t="s">
        <v>91</v>
      </c>
      <c r="C245" s="2">
        <v>9</v>
      </c>
      <c r="D245" s="2" t="s">
        <v>119</v>
      </c>
    </row>
    <row r="246" spans="1:4" ht="15.75" customHeight="1">
      <c r="A246" s="17" t="s">
        <v>89</v>
      </c>
      <c r="B246" s="2" t="s">
        <v>99</v>
      </c>
      <c r="C246" s="2">
        <v>76</v>
      </c>
      <c r="D246" s="2" t="s">
        <v>113</v>
      </c>
    </row>
    <row r="247" spans="1:4" ht="15.75" customHeight="1">
      <c r="A247" s="17" t="s">
        <v>86</v>
      </c>
      <c r="B247" s="2" t="s">
        <v>97</v>
      </c>
      <c r="C247" s="2">
        <v>34</v>
      </c>
      <c r="D247" s="2" t="s">
        <v>115</v>
      </c>
    </row>
    <row r="248" spans="1:4" ht="15.75" customHeight="1">
      <c r="A248" s="17" t="s">
        <v>85</v>
      </c>
      <c r="B248" s="2" t="s">
        <v>96</v>
      </c>
      <c r="C248" s="2">
        <v>45</v>
      </c>
      <c r="D248" s="2" t="s">
        <v>120</v>
      </c>
    </row>
    <row r="249" spans="1:4" ht="15.75" customHeight="1">
      <c r="A249" s="17" t="s">
        <v>88</v>
      </c>
      <c r="B249" s="2" t="s">
        <v>92</v>
      </c>
      <c r="C249" s="2">
        <v>65</v>
      </c>
      <c r="D249" s="2" t="s">
        <v>113</v>
      </c>
    </row>
    <row r="250" spans="1:4" ht="15.75" customHeight="1">
      <c r="A250" s="17" t="s">
        <v>87</v>
      </c>
      <c r="B250" s="2" t="s">
        <v>102</v>
      </c>
      <c r="C250" s="2">
        <v>76</v>
      </c>
      <c r="D250" s="2" t="s">
        <v>115</v>
      </c>
    </row>
    <row r="251" spans="1:4" ht="15.75" customHeight="1">
      <c r="A251" s="17" t="s">
        <v>89</v>
      </c>
      <c r="B251" s="2" t="s">
        <v>101</v>
      </c>
      <c r="C251" s="2">
        <v>87</v>
      </c>
      <c r="D251" s="2" t="s">
        <v>121</v>
      </c>
    </row>
    <row r="252" spans="1:4" ht="15.75" customHeight="1">
      <c r="A252" s="17" t="s">
        <v>86</v>
      </c>
      <c r="B252" s="2" t="s">
        <v>100</v>
      </c>
      <c r="C252" s="2">
        <v>34</v>
      </c>
      <c r="D252" s="2" t="s">
        <v>113</v>
      </c>
    </row>
    <row r="253" spans="1:4" ht="15.75" customHeight="1">
      <c r="A253" s="17" t="s">
        <v>85</v>
      </c>
      <c r="B253" s="2" t="s">
        <v>93</v>
      </c>
      <c r="C253" s="2">
        <v>56</v>
      </c>
      <c r="D253" s="2" t="s">
        <v>115</v>
      </c>
    </row>
    <row r="254" spans="1:4" ht="15.75" customHeight="1">
      <c r="A254" s="17" t="s">
        <v>88</v>
      </c>
      <c r="B254" s="2" t="s">
        <v>95</v>
      </c>
      <c r="C254" s="2">
        <v>78</v>
      </c>
      <c r="D254" s="2" t="s">
        <v>112</v>
      </c>
    </row>
    <row r="255" spans="1:4" ht="15.75" customHeight="1">
      <c r="A255" s="17" t="s">
        <v>87</v>
      </c>
      <c r="B255" s="2" t="s">
        <v>94</v>
      </c>
      <c r="C255" s="2">
        <v>3</v>
      </c>
      <c r="D255" s="2" t="s">
        <v>113</v>
      </c>
    </row>
    <row r="256" spans="1:4" ht="15.75" customHeight="1">
      <c r="A256" s="17" t="s">
        <v>89</v>
      </c>
      <c r="B256" s="2" t="s">
        <v>98</v>
      </c>
      <c r="C256" s="2">
        <v>45</v>
      </c>
      <c r="D256" s="2" t="s">
        <v>115</v>
      </c>
    </row>
    <row r="257" spans="1:4" ht="15.75" customHeight="1">
      <c r="A257" s="17" t="s">
        <v>86</v>
      </c>
      <c r="B257" s="2" t="s">
        <v>91</v>
      </c>
      <c r="C257" s="2">
        <v>6</v>
      </c>
      <c r="D257" s="2" t="s">
        <v>116</v>
      </c>
    </row>
    <row r="258" spans="1:4" ht="15.75" customHeight="1">
      <c r="A258" s="17" t="s">
        <v>85</v>
      </c>
      <c r="B258" s="2" t="s">
        <v>99</v>
      </c>
      <c r="C258" s="2">
        <v>78</v>
      </c>
      <c r="D258" s="2" t="s">
        <v>113</v>
      </c>
    </row>
    <row r="259" spans="1:4" ht="15.75" customHeight="1">
      <c r="A259" s="17" t="s">
        <v>88</v>
      </c>
      <c r="B259" s="2" t="s">
        <v>97</v>
      </c>
      <c r="C259" s="2">
        <v>98</v>
      </c>
      <c r="D259" s="2" t="s">
        <v>115</v>
      </c>
    </row>
    <row r="260" spans="1:4" ht="15.75" customHeight="1">
      <c r="A260" s="17" t="s">
        <v>87</v>
      </c>
      <c r="B260" s="2" t="s">
        <v>96</v>
      </c>
      <c r="C260" s="2">
        <v>234</v>
      </c>
      <c r="D260" s="2" t="s">
        <v>117</v>
      </c>
    </row>
    <row r="261" spans="1:4" ht="15.75" customHeight="1">
      <c r="A261" s="17" t="s">
        <v>89</v>
      </c>
      <c r="B261" s="2" t="s">
        <v>92</v>
      </c>
      <c r="C261" s="2">
        <v>54</v>
      </c>
      <c r="D261" s="2" t="s">
        <v>113</v>
      </c>
    </row>
    <row r="262" spans="1:4" ht="15.75" customHeight="1">
      <c r="A262" s="17" t="s">
        <v>86</v>
      </c>
      <c r="B262" s="2" t="s">
        <v>102</v>
      </c>
      <c r="C262" s="2">
        <v>3</v>
      </c>
      <c r="D262" s="2" t="s">
        <v>115</v>
      </c>
    </row>
    <row r="263" spans="1:4" ht="15.75" customHeight="1">
      <c r="A263" s="17" t="s">
        <v>85</v>
      </c>
      <c r="B263" s="2" t="s">
        <v>101</v>
      </c>
      <c r="C263" s="2">
        <v>4</v>
      </c>
      <c r="D263" s="2" t="s">
        <v>118</v>
      </c>
    </row>
    <row r="264" spans="1:4" ht="15.75" customHeight="1">
      <c r="A264" s="17" t="s">
        <v>88</v>
      </c>
      <c r="B264" s="2" t="s">
        <v>100</v>
      </c>
      <c r="C264" s="2">
        <v>6</v>
      </c>
      <c r="D264" s="2" t="s">
        <v>113</v>
      </c>
    </row>
    <row r="265" spans="1:4" ht="15.75" customHeight="1">
      <c r="A265" s="17" t="s">
        <v>87</v>
      </c>
      <c r="B265" s="2" t="s">
        <v>93</v>
      </c>
      <c r="C265" s="2">
        <v>7</v>
      </c>
      <c r="D265" s="2" t="s">
        <v>115</v>
      </c>
    </row>
    <row r="266" spans="1:4" ht="15.75" customHeight="1">
      <c r="A266" s="17" t="s">
        <v>89</v>
      </c>
      <c r="B266" s="2" t="s">
        <v>95</v>
      </c>
      <c r="C266" s="2">
        <v>9</v>
      </c>
      <c r="D266" s="2" t="s">
        <v>119</v>
      </c>
    </row>
    <row r="267" spans="1:4" ht="15.75" customHeight="1">
      <c r="A267" s="17" t="s">
        <v>86</v>
      </c>
      <c r="B267" s="2" t="s">
        <v>94</v>
      </c>
      <c r="C267" s="2">
        <v>7</v>
      </c>
      <c r="D267" s="2" t="s">
        <v>113</v>
      </c>
    </row>
    <row r="268" spans="1:4" ht="15.75" customHeight="1">
      <c r="A268" s="17" t="s">
        <v>85</v>
      </c>
      <c r="B268" s="2" t="s">
        <v>98</v>
      </c>
      <c r="C268" s="2">
        <v>3</v>
      </c>
      <c r="D268" s="2" t="s">
        <v>115</v>
      </c>
    </row>
    <row r="269" spans="1:4" ht="15.75" customHeight="1">
      <c r="A269" s="17" t="s">
        <v>88</v>
      </c>
      <c r="B269" s="2" t="s">
        <v>91</v>
      </c>
      <c r="C269" s="2">
        <v>2</v>
      </c>
      <c r="D269" s="2" t="s">
        <v>120</v>
      </c>
    </row>
    <row r="270" spans="1:4" ht="15.75" customHeight="1">
      <c r="A270" s="17" t="s">
        <v>87</v>
      </c>
      <c r="B270" s="2" t="s">
        <v>99</v>
      </c>
      <c r="C270" s="2">
        <v>6</v>
      </c>
      <c r="D270" s="2" t="s">
        <v>113</v>
      </c>
    </row>
    <row r="271" spans="1:4" ht="15.75" customHeight="1">
      <c r="A271" s="17" t="s">
        <v>89</v>
      </c>
      <c r="B271" s="2" t="s">
        <v>97</v>
      </c>
      <c r="C271" s="2">
        <v>77</v>
      </c>
      <c r="D271" s="2" t="s">
        <v>115</v>
      </c>
    </row>
    <row r="272" spans="1:4" ht="15.75" customHeight="1">
      <c r="A272" s="17" t="s">
        <v>86</v>
      </c>
      <c r="B272" s="2" t="s">
        <v>96</v>
      </c>
      <c r="C272" s="2">
        <v>88</v>
      </c>
      <c r="D272" s="2" t="s">
        <v>121</v>
      </c>
    </row>
    <row r="273" spans="1:4" ht="15.75" customHeight="1">
      <c r="A273" s="17" t="s">
        <v>85</v>
      </c>
      <c r="B273" s="2" t="s">
        <v>92</v>
      </c>
      <c r="C273" s="2">
        <v>54</v>
      </c>
      <c r="D273" s="2" t="s">
        <v>113</v>
      </c>
    </row>
    <row r="274" spans="1:4" ht="15.75" customHeight="1">
      <c r="A274" s="17" t="s">
        <v>88</v>
      </c>
      <c r="B274" s="2" t="s">
        <v>102</v>
      </c>
      <c r="C274" s="2">
        <v>32</v>
      </c>
      <c r="D274" s="2" t="s">
        <v>115</v>
      </c>
    </row>
    <row r="275" spans="1:4" ht="15.75" customHeight="1">
      <c r="A275" s="17" t="s">
        <v>87</v>
      </c>
      <c r="B275" s="2" t="s">
        <v>101</v>
      </c>
      <c r="C275" s="2">
        <v>45</v>
      </c>
      <c r="D275" s="2" t="s">
        <v>112</v>
      </c>
    </row>
    <row r="276" spans="1:4" ht="15.75" customHeight="1">
      <c r="A276" s="17" t="s">
        <v>89</v>
      </c>
      <c r="B276" s="2" t="s">
        <v>100</v>
      </c>
      <c r="C276" s="2">
        <v>76</v>
      </c>
      <c r="D276" s="2" t="s">
        <v>113</v>
      </c>
    </row>
    <row r="277" spans="1:4" ht="15.75" customHeight="1">
      <c r="A277" s="17" t="s">
        <v>86</v>
      </c>
      <c r="B277" s="2" t="s">
        <v>93</v>
      </c>
      <c r="C277" s="2">
        <v>5</v>
      </c>
      <c r="D277" s="2" t="s">
        <v>115</v>
      </c>
    </row>
    <row r="278" spans="1:4" ht="15.75" customHeight="1">
      <c r="A278" s="17" t="s">
        <v>85</v>
      </c>
      <c r="B278" s="2" t="s">
        <v>95</v>
      </c>
      <c r="C278" s="2">
        <v>4</v>
      </c>
      <c r="D278" s="2" t="s">
        <v>116</v>
      </c>
    </row>
    <row r="279" spans="1:4" ht="15.75" customHeight="1">
      <c r="A279" s="17" t="s">
        <v>88</v>
      </c>
      <c r="B279" s="2" t="s">
        <v>94</v>
      </c>
      <c r="C279" s="2">
        <v>3</v>
      </c>
      <c r="D279" s="2" t="s">
        <v>113</v>
      </c>
    </row>
    <row r="280" spans="1:4" ht="15.75" customHeight="1">
      <c r="A280" s="17" t="s">
        <v>87</v>
      </c>
      <c r="B280" s="2" t="s">
        <v>98</v>
      </c>
      <c r="C280" s="2">
        <v>2</v>
      </c>
      <c r="D280" s="2" t="s">
        <v>115</v>
      </c>
    </row>
    <row r="281" spans="1:4" ht="15.75" customHeight="1">
      <c r="A281" s="17" t="s">
        <v>89</v>
      </c>
      <c r="B281" s="2" t="s">
        <v>91</v>
      </c>
      <c r="C281" s="2">
        <v>4</v>
      </c>
      <c r="D281" s="2" t="s">
        <v>117</v>
      </c>
    </row>
    <row r="282" spans="1:4" ht="15.75" customHeight="1">
      <c r="A282" s="17" t="s">
        <v>86</v>
      </c>
      <c r="B282" s="2" t="s">
        <v>99</v>
      </c>
      <c r="C282" s="2">
        <v>33</v>
      </c>
      <c r="D282" s="2" t="s">
        <v>113</v>
      </c>
    </row>
    <row r="283" spans="1:4" ht="15.75" customHeight="1">
      <c r="A283" s="17" t="s">
        <v>85</v>
      </c>
      <c r="B283" s="2" t="s">
        <v>97</v>
      </c>
      <c r="C283" s="2">
        <v>2</v>
      </c>
      <c r="D283" s="2" t="s">
        <v>115</v>
      </c>
    </row>
    <row r="284" spans="1:4" ht="15.75" customHeight="1">
      <c r="A284" s="17" t="s">
        <v>88</v>
      </c>
      <c r="B284" s="2" t="s">
        <v>96</v>
      </c>
      <c r="C284" s="2">
        <v>11</v>
      </c>
      <c r="D284" s="2" t="s">
        <v>118</v>
      </c>
    </row>
    <row r="285" spans="1:4" ht="15.75" customHeight="1">
      <c r="A285" s="17" t="s">
        <v>87</v>
      </c>
      <c r="B285" s="2" t="s">
        <v>92</v>
      </c>
      <c r="C285" s="2">
        <v>22</v>
      </c>
      <c r="D285" s="2" t="s">
        <v>113</v>
      </c>
    </row>
    <row r="286" spans="1:4" ht="15.75" customHeight="1">
      <c r="A286" s="17" t="s">
        <v>89</v>
      </c>
      <c r="B286" s="2" t="s">
        <v>102</v>
      </c>
      <c r="C286" s="2">
        <v>45</v>
      </c>
      <c r="D286" s="2" t="s">
        <v>115</v>
      </c>
    </row>
    <row r="287" spans="1:4" ht="15.75" customHeight="1">
      <c r="A287" s="17" t="s">
        <v>86</v>
      </c>
      <c r="B287" s="2" t="s">
        <v>101</v>
      </c>
      <c r="C287" s="2">
        <v>76</v>
      </c>
      <c r="D287" s="2" t="s">
        <v>119</v>
      </c>
    </row>
    <row r="288" spans="1:4" ht="15.75" customHeight="1">
      <c r="A288" s="17" t="s">
        <v>85</v>
      </c>
      <c r="B288" s="2" t="s">
        <v>100</v>
      </c>
      <c r="C288" s="2">
        <v>89</v>
      </c>
      <c r="D288" s="2" t="s">
        <v>113</v>
      </c>
    </row>
    <row r="289" spans="1:4" ht="15.75" customHeight="1">
      <c r="A289" s="17" t="s">
        <v>88</v>
      </c>
      <c r="B289" s="2" t="s">
        <v>93</v>
      </c>
      <c r="C289" s="2">
        <v>76</v>
      </c>
      <c r="D289" s="2" t="s">
        <v>115</v>
      </c>
    </row>
    <row r="290" spans="1:4" ht="15.75" customHeight="1">
      <c r="A290" s="17" t="s">
        <v>87</v>
      </c>
      <c r="B290" s="2" t="s">
        <v>95</v>
      </c>
      <c r="C290" s="2">
        <v>5</v>
      </c>
      <c r="D290" s="2" t="s">
        <v>120</v>
      </c>
    </row>
    <row r="291" spans="1:4" ht="15.75" customHeight="1">
      <c r="A291" s="17" t="s">
        <v>89</v>
      </c>
      <c r="B291" s="2" t="s">
        <v>94</v>
      </c>
      <c r="C291" s="2">
        <v>4</v>
      </c>
      <c r="D291" s="2" t="s">
        <v>113</v>
      </c>
    </row>
    <row r="292" spans="1:4" ht="15.75" customHeight="1">
      <c r="A292" s="17" t="s">
        <v>86</v>
      </c>
      <c r="B292" s="2" t="s">
        <v>98</v>
      </c>
      <c r="C292" s="2">
        <v>8</v>
      </c>
      <c r="D292" s="2" t="s">
        <v>115</v>
      </c>
    </row>
    <row r="293" spans="1:4" ht="15.75" customHeight="1">
      <c r="A293" s="17" t="s">
        <v>85</v>
      </c>
      <c r="B293" s="2" t="s">
        <v>91</v>
      </c>
      <c r="C293" s="2">
        <v>6</v>
      </c>
      <c r="D293" s="2" t="s">
        <v>121</v>
      </c>
    </row>
    <row r="294" spans="1:4" ht="15.75" customHeight="1">
      <c r="A294" s="17" t="s">
        <v>88</v>
      </c>
      <c r="B294" s="2" t="s">
        <v>99</v>
      </c>
      <c r="C294" s="2">
        <v>9</v>
      </c>
      <c r="D294" s="2" t="s">
        <v>113</v>
      </c>
    </row>
    <row r="295" spans="1:4" ht="15.75" customHeight="1">
      <c r="A295" s="17" t="s">
        <v>87</v>
      </c>
      <c r="B295" s="2" t="s">
        <v>97</v>
      </c>
      <c r="C295" s="2">
        <v>76</v>
      </c>
      <c r="D295" s="2" t="s">
        <v>115</v>
      </c>
    </row>
    <row r="296" spans="1:4" ht="15.75" customHeight="1"/>
    <row r="297" spans="1:4" ht="15.75" customHeight="1"/>
    <row r="298" spans="1:4" ht="15.75" customHeight="1"/>
    <row r="299" spans="1:4" ht="15.75" customHeight="1"/>
    <row r="300" spans="1:4" ht="15.75" customHeight="1"/>
    <row r="301" spans="1:4" ht="15.75" customHeight="1"/>
    <row r="302" spans="1:4" ht="15.75" customHeight="1"/>
    <row r="303" spans="1:4" ht="15.75" customHeight="1"/>
    <row r="304" spans="1: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295" xr:uid="{00000000-0009-0000-0000-000007000000}"/>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00"/>
  <sheetViews>
    <sheetView showGridLines="0" topLeftCell="D1" workbookViewId="0">
      <selection activeCell="S3" sqref="S3"/>
    </sheetView>
  </sheetViews>
  <sheetFormatPr baseColWidth="10" defaultColWidth="11.19921875" defaultRowHeight="15" customHeight="1"/>
  <cols>
    <col min="1" max="1" width="11.3984375" customWidth="1"/>
    <col min="2" max="2" width="9.296875" customWidth="1"/>
    <col min="3" max="3" width="10.8984375" customWidth="1"/>
    <col min="4" max="4" width="15.69921875" customWidth="1"/>
    <col min="5" max="5" width="7.09765625" customWidth="1"/>
    <col min="6" max="6" width="8.19921875" customWidth="1"/>
    <col min="7" max="7" width="7.09765625" customWidth="1"/>
    <col min="8" max="8" width="7.59765625" customWidth="1"/>
    <col min="9" max="10" width="7.09765625" customWidth="1"/>
    <col min="11" max="11" width="9.09765625" customWidth="1"/>
    <col min="12" max="26" width="7.09765625" customWidth="1"/>
  </cols>
  <sheetData>
    <row r="1" spans="1:11" ht="14.25">
      <c r="A1" s="21" t="s">
        <v>83</v>
      </c>
      <c r="B1" s="16" t="s">
        <v>84</v>
      </c>
      <c r="C1" s="16" t="s">
        <v>110</v>
      </c>
      <c r="D1" s="16" t="s">
        <v>111</v>
      </c>
    </row>
    <row r="2" spans="1:11">
      <c r="A2" s="22" t="s">
        <v>86</v>
      </c>
      <c r="B2" s="2" t="s">
        <v>95</v>
      </c>
      <c r="C2" s="2">
        <v>34</v>
      </c>
      <c r="D2" s="2" t="s">
        <v>112</v>
      </c>
      <c r="G2" s="17" t="s">
        <v>86</v>
      </c>
      <c r="H2" s="17" t="s">
        <v>85</v>
      </c>
      <c r="I2" s="17" t="s">
        <v>88</v>
      </c>
      <c r="J2" s="17" t="s">
        <v>87</v>
      </c>
      <c r="K2" s="17" t="s">
        <v>89</v>
      </c>
    </row>
    <row r="3" spans="1:11">
      <c r="A3" s="22" t="s">
        <v>85</v>
      </c>
      <c r="B3" s="2" t="s">
        <v>94</v>
      </c>
      <c r="C3" s="2">
        <v>45</v>
      </c>
      <c r="D3" s="2" t="s">
        <v>113</v>
      </c>
      <c r="F3" s="2" t="s">
        <v>95</v>
      </c>
      <c r="G3" s="18">
        <f t="shared" ref="G3:K3" si="0">AVERAGEIFS($C:$C,$A:$A,G$2,$B:$B,$F3)</f>
        <v>24</v>
      </c>
      <c r="H3" s="18">
        <f t="shared" si="0"/>
        <v>13.4</v>
      </c>
      <c r="I3" s="18">
        <f t="shared" si="0"/>
        <v>38.799999999999997</v>
      </c>
      <c r="J3" s="18">
        <f t="shared" si="0"/>
        <v>18.600000000000001</v>
      </c>
      <c r="K3" s="18">
        <f t="shared" si="0"/>
        <v>25.6</v>
      </c>
    </row>
    <row r="4" spans="1:11">
      <c r="A4" s="22" t="s">
        <v>88</v>
      </c>
      <c r="B4" s="2" t="s">
        <v>98</v>
      </c>
      <c r="C4" s="2">
        <v>2000</v>
      </c>
      <c r="D4" s="2" t="s">
        <v>115</v>
      </c>
      <c r="F4" s="2" t="s">
        <v>94</v>
      </c>
      <c r="G4" s="18">
        <f t="shared" ref="G4:K4" si="1">AVERAGEIFS($C:$C,$A:$A,G$2,$B:$B,$F4)</f>
        <v>30.2</v>
      </c>
      <c r="H4" s="18">
        <f t="shared" si="1"/>
        <v>32.200000000000003</v>
      </c>
      <c r="I4" s="18">
        <f t="shared" si="1"/>
        <v>19.8</v>
      </c>
      <c r="J4" s="18">
        <f t="shared" si="1"/>
        <v>70.599999999999994</v>
      </c>
      <c r="K4" s="18">
        <f t="shared" si="1"/>
        <v>24</v>
      </c>
    </row>
    <row r="5" spans="1:11">
      <c r="A5" s="22" t="s">
        <v>87</v>
      </c>
      <c r="B5" s="2" t="s">
        <v>91</v>
      </c>
      <c r="C5" s="2">
        <v>76</v>
      </c>
      <c r="D5" s="2" t="s">
        <v>116</v>
      </c>
      <c r="F5" s="2" t="s">
        <v>98</v>
      </c>
      <c r="G5" s="18">
        <f t="shared" ref="G5:K5" si="2">AVERAGEIFS($C:$C,$A:$A,G$2,$B:$B,$F5)</f>
        <v>32.200000000000003</v>
      </c>
      <c r="H5" s="18">
        <f t="shared" si="2"/>
        <v>30</v>
      </c>
      <c r="I5" s="18">
        <f t="shared" si="2"/>
        <v>470</v>
      </c>
      <c r="J5" s="18">
        <f t="shared" si="2"/>
        <v>27.6</v>
      </c>
      <c r="K5" s="18">
        <f t="shared" si="2"/>
        <v>39.6</v>
      </c>
    </row>
    <row r="6" spans="1:11">
      <c r="A6" s="22" t="s">
        <v>89</v>
      </c>
      <c r="B6" s="2" t="s">
        <v>99</v>
      </c>
      <c r="C6" s="2">
        <v>87</v>
      </c>
      <c r="D6" s="2" t="s">
        <v>113</v>
      </c>
      <c r="F6" s="2" t="s">
        <v>91</v>
      </c>
      <c r="G6" s="18">
        <f t="shared" ref="G6:K6" si="3">AVERAGEIFS($C:$C,$A:$A,G$2,$B:$B,$F6)</f>
        <v>30</v>
      </c>
      <c r="H6" s="18">
        <f t="shared" si="3"/>
        <v>83</v>
      </c>
      <c r="I6" s="18">
        <f t="shared" si="3"/>
        <v>33.6</v>
      </c>
      <c r="J6" s="18">
        <f t="shared" si="3"/>
        <v>45.8</v>
      </c>
      <c r="K6" s="18">
        <f t="shared" si="3"/>
        <v>39.6</v>
      </c>
    </row>
    <row r="7" spans="1:11">
      <c r="A7" s="22" t="s">
        <v>86</v>
      </c>
      <c r="B7" s="2" t="s">
        <v>97</v>
      </c>
      <c r="C7" s="2">
        <v>34</v>
      </c>
      <c r="D7" s="2" t="s">
        <v>115</v>
      </c>
      <c r="F7" s="2" t="s">
        <v>99</v>
      </c>
      <c r="G7" s="18">
        <f t="shared" ref="G7:K7" si="4">AVERAGEIFS($C:$C,$A:$A,G$2,$B:$B,$F7)</f>
        <v>97</v>
      </c>
      <c r="H7" s="18">
        <f t="shared" si="4"/>
        <v>34</v>
      </c>
      <c r="I7" s="18">
        <f t="shared" si="4"/>
        <v>45.8</v>
      </c>
      <c r="J7" s="18">
        <f t="shared" si="4"/>
        <v>47.8</v>
      </c>
      <c r="K7" s="18">
        <f t="shared" si="4"/>
        <v>46.2</v>
      </c>
    </row>
    <row r="8" spans="1:11">
      <c r="A8" s="22" t="s">
        <v>85</v>
      </c>
      <c r="B8" s="2" t="s">
        <v>96</v>
      </c>
      <c r="C8" s="2">
        <v>56</v>
      </c>
      <c r="D8" s="2" t="s">
        <v>117</v>
      </c>
      <c r="F8" s="2" t="s">
        <v>97</v>
      </c>
      <c r="G8" s="18">
        <f t="shared" ref="G8:K8" si="5">AVERAGEIFS($C:$C,$A:$A,G$2,$B:$B,$F8)</f>
        <v>25.2</v>
      </c>
      <c r="H8" s="18">
        <f t="shared" si="5"/>
        <v>61.8</v>
      </c>
      <c r="I8" s="18">
        <f t="shared" si="5"/>
        <v>47.8</v>
      </c>
      <c r="J8" s="18">
        <f t="shared" si="5"/>
        <v>46.2</v>
      </c>
      <c r="K8" s="18">
        <f t="shared" si="5"/>
        <v>105.6</v>
      </c>
    </row>
    <row r="9" spans="1:11">
      <c r="A9" s="22" t="s">
        <v>88</v>
      </c>
      <c r="B9" s="2" t="s">
        <v>92</v>
      </c>
      <c r="C9" s="2">
        <v>78</v>
      </c>
      <c r="D9" s="2" t="s">
        <v>113</v>
      </c>
      <c r="F9" s="2" t="s">
        <v>96</v>
      </c>
      <c r="G9" s="18">
        <f t="shared" ref="G9:K9" si="6">AVERAGEIFS($C:$C,$A:$A,G$2,$B:$B,$F9)</f>
        <v>62.4</v>
      </c>
      <c r="H9" s="18">
        <f t="shared" si="6"/>
        <v>39.4</v>
      </c>
      <c r="I9" s="18">
        <f t="shared" si="6"/>
        <v>46.2</v>
      </c>
      <c r="J9" s="18">
        <f t="shared" si="6"/>
        <v>91.6</v>
      </c>
      <c r="K9" s="18">
        <f t="shared" si="6"/>
        <v>23</v>
      </c>
    </row>
    <row r="10" spans="1:11">
      <c r="A10" s="22" t="s">
        <v>87</v>
      </c>
      <c r="B10" s="2" t="s">
        <v>102</v>
      </c>
      <c r="C10" s="2">
        <v>3</v>
      </c>
      <c r="D10" s="2" t="s">
        <v>115</v>
      </c>
      <c r="F10" s="2" t="s">
        <v>92</v>
      </c>
      <c r="G10" s="18">
        <f t="shared" ref="G10:K10" si="7">AVERAGEIFS($C:$C,$A:$A,G$2,$B:$B,$F10)</f>
        <v>38</v>
      </c>
      <c r="H10" s="18">
        <f t="shared" si="7"/>
        <v>44.8</v>
      </c>
      <c r="I10" s="18">
        <f t="shared" si="7"/>
        <v>60.4</v>
      </c>
      <c r="J10" s="18">
        <f t="shared" si="7"/>
        <v>19.399999999999999</v>
      </c>
      <c r="K10" s="18">
        <f t="shared" si="7"/>
        <v>46.6</v>
      </c>
    </row>
    <row r="11" spans="1:11">
      <c r="A11" s="22" t="s">
        <v>89</v>
      </c>
      <c r="B11" s="2" t="s">
        <v>101</v>
      </c>
      <c r="C11" s="2">
        <v>45</v>
      </c>
      <c r="D11" s="2" t="s">
        <v>118</v>
      </c>
      <c r="F11" s="2" t="s">
        <v>102</v>
      </c>
      <c r="G11" s="18">
        <f t="shared" ref="G11:K11" si="8">AVERAGEIFS($C:$C,$A:$A,G$2,$B:$B,$F11)</f>
        <v>35.4</v>
      </c>
      <c r="H11" s="18">
        <f t="shared" si="8"/>
        <v>59.25</v>
      </c>
      <c r="I11" s="18">
        <f t="shared" si="8"/>
        <v>15.6</v>
      </c>
      <c r="J11" s="18">
        <f t="shared" si="8"/>
        <v>36.4</v>
      </c>
      <c r="K11" s="18">
        <f t="shared" si="8"/>
        <v>31.2</v>
      </c>
    </row>
    <row r="12" spans="1:11">
      <c r="A12" s="22" t="s">
        <v>86</v>
      </c>
      <c r="B12" s="2" t="s">
        <v>100</v>
      </c>
      <c r="C12" s="2">
        <v>6</v>
      </c>
      <c r="D12" s="2" t="s">
        <v>113</v>
      </c>
      <c r="F12" s="2" t="s">
        <v>101</v>
      </c>
      <c r="G12" s="18">
        <f t="shared" ref="G12:K12" si="9">AVERAGEIFS($C:$C,$A:$A,G$2,$B:$B,$F12)</f>
        <v>49</v>
      </c>
      <c r="H12" s="18">
        <f t="shared" si="9"/>
        <v>9.8000000000000007</v>
      </c>
      <c r="I12" s="18">
        <f t="shared" si="9"/>
        <v>26.5</v>
      </c>
      <c r="J12" s="18">
        <f t="shared" si="9"/>
        <v>22.6</v>
      </c>
      <c r="K12" s="18">
        <f t="shared" si="9"/>
        <v>43.8</v>
      </c>
    </row>
    <row r="13" spans="1:11">
      <c r="A13" s="22" t="s">
        <v>85</v>
      </c>
      <c r="B13" s="2" t="s">
        <v>93</v>
      </c>
      <c r="C13" s="2">
        <v>78</v>
      </c>
      <c r="D13" s="2" t="s">
        <v>115</v>
      </c>
      <c r="F13" s="2" t="s">
        <v>100</v>
      </c>
      <c r="G13" s="18">
        <f t="shared" ref="G13:K13" si="10">AVERAGEIFS($C:$C,$A:$A,G$2,$B:$B,$F13)</f>
        <v>10.199999999999999</v>
      </c>
      <c r="H13" s="18">
        <f t="shared" si="10"/>
        <v>22.4</v>
      </c>
      <c r="I13" s="18">
        <f t="shared" si="10"/>
        <v>14</v>
      </c>
      <c r="J13" s="18">
        <f t="shared" si="10"/>
        <v>33</v>
      </c>
      <c r="K13" s="18">
        <f t="shared" si="10"/>
        <v>34.6</v>
      </c>
    </row>
    <row r="14" spans="1:11">
      <c r="A14" s="22" t="s">
        <v>88</v>
      </c>
      <c r="B14" s="2" t="s">
        <v>95</v>
      </c>
      <c r="C14" s="2">
        <v>98</v>
      </c>
      <c r="D14" s="2" t="s">
        <v>119</v>
      </c>
      <c r="F14" s="2" t="s">
        <v>93</v>
      </c>
      <c r="G14" s="18">
        <f t="shared" ref="G14:K14" si="11">AVERAGEIFS($C:$C,$A:$A,G$2,$B:$B,$F14)</f>
        <v>11.2</v>
      </c>
      <c r="H14" s="18">
        <f t="shared" si="11"/>
        <v>28.4</v>
      </c>
      <c r="I14" s="18">
        <f t="shared" si="11"/>
        <v>28.2</v>
      </c>
      <c r="J14" s="18">
        <f t="shared" si="11"/>
        <v>20.6</v>
      </c>
      <c r="K14" s="18">
        <f t="shared" si="11"/>
        <v>4.25</v>
      </c>
    </row>
    <row r="15" spans="1:11">
      <c r="A15" s="22" t="s">
        <v>87</v>
      </c>
      <c r="B15" s="2" t="s">
        <v>94</v>
      </c>
      <c r="C15" s="2">
        <v>234</v>
      </c>
      <c r="D15" s="2" t="s">
        <v>113</v>
      </c>
      <c r="G15" s="18"/>
      <c r="H15" s="18"/>
      <c r="I15" s="18"/>
      <c r="J15" s="18"/>
      <c r="K15" s="18"/>
    </row>
    <row r="16" spans="1:11">
      <c r="A16" s="22" t="s">
        <v>89</v>
      </c>
      <c r="B16" s="2" t="s">
        <v>98</v>
      </c>
      <c r="C16" s="2">
        <v>54</v>
      </c>
      <c r="D16" s="2" t="s">
        <v>115</v>
      </c>
    </row>
    <row r="17" spans="1:4">
      <c r="A17" s="22" t="s">
        <v>86</v>
      </c>
      <c r="B17" s="2" t="s">
        <v>91</v>
      </c>
      <c r="C17" s="2">
        <v>3</v>
      </c>
      <c r="D17" s="2" t="s">
        <v>120</v>
      </c>
    </row>
    <row r="18" spans="1:4">
      <c r="A18" s="22" t="s">
        <v>85</v>
      </c>
      <c r="B18" s="2" t="s">
        <v>99</v>
      </c>
      <c r="C18" s="2">
        <v>4</v>
      </c>
      <c r="D18" s="2" t="s">
        <v>113</v>
      </c>
    </row>
    <row r="19" spans="1:4">
      <c r="A19" s="22" t="s">
        <v>88</v>
      </c>
      <c r="B19" s="2" t="s">
        <v>97</v>
      </c>
      <c r="C19" s="2">
        <v>6</v>
      </c>
      <c r="D19" s="2" t="s">
        <v>115</v>
      </c>
    </row>
    <row r="20" spans="1:4">
      <c r="A20" s="22" t="s">
        <v>87</v>
      </c>
      <c r="B20" s="2" t="s">
        <v>96</v>
      </c>
      <c r="C20" s="2">
        <v>7</v>
      </c>
      <c r="D20" s="2" t="s">
        <v>121</v>
      </c>
    </row>
    <row r="21" spans="1:4" ht="15.75" customHeight="1">
      <c r="A21" s="22" t="s">
        <v>89</v>
      </c>
      <c r="B21" s="2" t="s">
        <v>92</v>
      </c>
      <c r="C21" s="2">
        <v>9</v>
      </c>
      <c r="D21" s="2" t="s">
        <v>113</v>
      </c>
    </row>
    <row r="22" spans="1:4" ht="15.75" customHeight="1">
      <c r="A22" s="22" t="s">
        <v>86</v>
      </c>
      <c r="B22" s="2" t="s">
        <v>102</v>
      </c>
      <c r="C22" s="2">
        <v>7</v>
      </c>
      <c r="D22" s="2" t="s">
        <v>115</v>
      </c>
    </row>
    <row r="23" spans="1:4" ht="15.75" customHeight="1">
      <c r="A23" s="22" t="s">
        <v>85</v>
      </c>
      <c r="B23" s="2" t="s">
        <v>101</v>
      </c>
      <c r="C23" s="2">
        <v>3</v>
      </c>
      <c r="D23" s="2" t="s">
        <v>112</v>
      </c>
    </row>
    <row r="24" spans="1:4" ht="15.75" customHeight="1">
      <c r="A24" s="22" t="s">
        <v>88</v>
      </c>
      <c r="B24" s="2" t="s">
        <v>100</v>
      </c>
      <c r="C24" s="2">
        <v>2</v>
      </c>
      <c r="D24" s="2" t="s">
        <v>113</v>
      </c>
    </row>
    <row r="25" spans="1:4" ht="15.75" customHeight="1">
      <c r="A25" s="22" t="s">
        <v>87</v>
      </c>
      <c r="B25" s="2" t="s">
        <v>93</v>
      </c>
      <c r="C25" s="2">
        <v>6</v>
      </c>
      <c r="D25" s="2" t="s">
        <v>115</v>
      </c>
    </row>
    <row r="26" spans="1:4" ht="15.75" customHeight="1">
      <c r="A26" s="22" t="s">
        <v>89</v>
      </c>
      <c r="B26" s="2" t="s">
        <v>95</v>
      </c>
      <c r="C26" s="2">
        <v>77</v>
      </c>
      <c r="D26" s="2" t="s">
        <v>116</v>
      </c>
    </row>
    <row r="27" spans="1:4" ht="15.75" customHeight="1">
      <c r="A27" s="22" t="s">
        <v>86</v>
      </c>
      <c r="B27" s="2" t="s">
        <v>94</v>
      </c>
      <c r="C27" s="2">
        <v>88</v>
      </c>
      <c r="D27" s="2" t="s">
        <v>113</v>
      </c>
    </row>
    <row r="28" spans="1:4" ht="15.75" customHeight="1">
      <c r="A28" s="22" t="s">
        <v>85</v>
      </c>
      <c r="B28" s="2" t="s">
        <v>98</v>
      </c>
      <c r="C28" s="2">
        <v>54</v>
      </c>
      <c r="D28" s="2" t="s">
        <v>115</v>
      </c>
    </row>
    <row r="29" spans="1:4" ht="15.75" customHeight="1">
      <c r="A29" s="22" t="s">
        <v>88</v>
      </c>
      <c r="B29" s="2" t="s">
        <v>91</v>
      </c>
      <c r="C29" s="2">
        <v>32</v>
      </c>
      <c r="D29" s="2" t="s">
        <v>117</v>
      </c>
    </row>
    <row r="30" spans="1:4" ht="15.75" customHeight="1">
      <c r="A30" s="22" t="s">
        <v>87</v>
      </c>
      <c r="B30" s="2" t="s">
        <v>99</v>
      </c>
      <c r="C30" s="2">
        <v>45</v>
      </c>
      <c r="D30" s="2" t="s">
        <v>113</v>
      </c>
    </row>
    <row r="31" spans="1:4" ht="15.75" customHeight="1">
      <c r="A31" s="22" t="s">
        <v>89</v>
      </c>
      <c r="B31" s="2" t="s">
        <v>97</v>
      </c>
      <c r="C31" s="2">
        <v>76</v>
      </c>
      <c r="D31" s="2" t="s">
        <v>115</v>
      </c>
    </row>
    <row r="32" spans="1:4" ht="15.75" customHeight="1">
      <c r="A32" s="22" t="s">
        <v>86</v>
      </c>
      <c r="B32" s="2" t="s">
        <v>96</v>
      </c>
      <c r="C32" s="2">
        <v>5</v>
      </c>
      <c r="D32" s="2" t="s">
        <v>118</v>
      </c>
    </row>
    <row r="33" spans="1:4" ht="15.75" customHeight="1">
      <c r="A33" s="22" t="s">
        <v>85</v>
      </c>
      <c r="B33" s="2" t="s">
        <v>92</v>
      </c>
      <c r="C33" s="2">
        <v>4</v>
      </c>
      <c r="D33" s="2" t="s">
        <v>113</v>
      </c>
    </row>
    <row r="34" spans="1:4" ht="15.75" customHeight="1">
      <c r="A34" s="22" t="s">
        <v>88</v>
      </c>
      <c r="B34" s="2" t="s">
        <v>102</v>
      </c>
      <c r="C34" s="2">
        <v>3</v>
      </c>
      <c r="D34" s="2" t="s">
        <v>115</v>
      </c>
    </row>
    <row r="35" spans="1:4" ht="15.75" customHeight="1">
      <c r="A35" s="22" t="s">
        <v>87</v>
      </c>
      <c r="B35" s="2" t="s">
        <v>101</v>
      </c>
      <c r="C35" s="2">
        <v>2</v>
      </c>
      <c r="D35" s="2" t="s">
        <v>119</v>
      </c>
    </row>
    <row r="36" spans="1:4" ht="15.75" customHeight="1">
      <c r="A36" s="22" t="s">
        <v>89</v>
      </c>
      <c r="B36" s="2" t="s">
        <v>100</v>
      </c>
      <c r="C36" s="2">
        <v>4</v>
      </c>
      <c r="D36" s="2" t="s">
        <v>113</v>
      </c>
    </row>
    <row r="37" spans="1:4" ht="15.75" customHeight="1">
      <c r="A37" s="22" t="s">
        <v>86</v>
      </c>
      <c r="B37" s="2" t="s">
        <v>93</v>
      </c>
      <c r="C37" s="2">
        <v>33</v>
      </c>
      <c r="D37" s="2" t="s">
        <v>115</v>
      </c>
    </row>
    <row r="38" spans="1:4" ht="15.75" customHeight="1">
      <c r="A38" s="22" t="s">
        <v>85</v>
      </c>
      <c r="B38" s="2" t="s">
        <v>95</v>
      </c>
      <c r="C38" s="2">
        <v>2</v>
      </c>
      <c r="D38" s="2" t="s">
        <v>120</v>
      </c>
    </row>
    <row r="39" spans="1:4" ht="15.75" customHeight="1">
      <c r="A39" s="22" t="s">
        <v>88</v>
      </c>
      <c r="B39" s="2" t="s">
        <v>94</v>
      </c>
      <c r="C39" s="2">
        <v>11</v>
      </c>
      <c r="D39" s="2" t="s">
        <v>113</v>
      </c>
    </row>
    <row r="40" spans="1:4" ht="15.75" customHeight="1">
      <c r="A40" s="22" t="s">
        <v>87</v>
      </c>
      <c r="B40" s="2" t="s">
        <v>98</v>
      </c>
      <c r="C40" s="2">
        <v>22</v>
      </c>
      <c r="D40" s="2" t="s">
        <v>115</v>
      </c>
    </row>
    <row r="41" spans="1:4" ht="15.75" customHeight="1">
      <c r="A41" s="22" t="s">
        <v>89</v>
      </c>
      <c r="B41" s="2" t="s">
        <v>91</v>
      </c>
      <c r="C41" s="2">
        <v>45</v>
      </c>
      <c r="D41" s="2" t="s">
        <v>121</v>
      </c>
    </row>
    <row r="42" spans="1:4" ht="15.75" customHeight="1">
      <c r="A42" s="22" t="s">
        <v>86</v>
      </c>
      <c r="B42" s="2" t="s">
        <v>99</v>
      </c>
      <c r="C42" s="2">
        <v>76</v>
      </c>
      <c r="D42" s="2" t="s">
        <v>113</v>
      </c>
    </row>
    <row r="43" spans="1:4" ht="15.75" customHeight="1">
      <c r="A43" s="22" t="s">
        <v>85</v>
      </c>
      <c r="B43" s="2" t="s">
        <v>97</v>
      </c>
      <c r="C43" s="2">
        <v>89</v>
      </c>
      <c r="D43" s="2" t="s">
        <v>115</v>
      </c>
    </row>
    <row r="44" spans="1:4" ht="15.75" customHeight="1">
      <c r="A44" s="22" t="s">
        <v>88</v>
      </c>
      <c r="B44" s="2" t="s">
        <v>96</v>
      </c>
      <c r="C44" s="2">
        <v>76</v>
      </c>
      <c r="D44" s="2" t="s">
        <v>112</v>
      </c>
    </row>
    <row r="45" spans="1:4" ht="15.75" customHeight="1">
      <c r="A45" s="22" t="s">
        <v>87</v>
      </c>
      <c r="B45" s="2" t="s">
        <v>92</v>
      </c>
      <c r="C45" s="2">
        <v>5</v>
      </c>
      <c r="D45" s="2" t="s">
        <v>113</v>
      </c>
    </row>
    <row r="46" spans="1:4" ht="15.75" customHeight="1">
      <c r="A46" s="22" t="s">
        <v>89</v>
      </c>
      <c r="B46" s="2" t="s">
        <v>102</v>
      </c>
      <c r="C46" s="2">
        <v>4</v>
      </c>
      <c r="D46" s="2" t="s">
        <v>115</v>
      </c>
    </row>
    <row r="47" spans="1:4" ht="15.75" customHeight="1">
      <c r="A47" s="22" t="s">
        <v>86</v>
      </c>
      <c r="B47" s="2" t="s">
        <v>101</v>
      </c>
      <c r="C47" s="2">
        <v>8</v>
      </c>
      <c r="D47" s="2" t="s">
        <v>116</v>
      </c>
    </row>
    <row r="48" spans="1:4" ht="15.75" customHeight="1">
      <c r="A48" s="22" t="s">
        <v>85</v>
      </c>
      <c r="B48" s="2" t="s">
        <v>100</v>
      </c>
      <c r="C48" s="2">
        <v>6</v>
      </c>
      <c r="D48" s="2" t="s">
        <v>113</v>
      </c>
    </row>
    <row r="49" spans="1:4" ht="15.75" customHeight="1">
      <c r="A49" s="22" t="s">
        <v>88</v>
      </c>
      <c r="B49" s="2" t="s">
        <v>93</v>
      </c>
      <c r="C49" s="2">
        <v>9</v>
      </c>
      <c r="D49" s="2" t="s">
        <v>115</v>
      </c>
    </row>
    <row r="50" spans="1:4" ht="15.75" customHeight="1">
      <c r="A50" s="22" t="s">
        <v>87</v>
      </c>
      <c r="B50" s="2" t="s">
        <v>95</v>
      </c>
      <c r="C50" s="2">
        <v>76</v>
      </c>
      <c r="D50" s="2" t="s">
        <v>117</v>
      </c>
    </row>
    <row r="51" spans="1:4" ht="15.75" customHeight="1">
      <c r="A51" s="22" t="s">
        <v>89</v>
      </c>
      <c r="B51" s="2" t="s">
        <v>94</v>
      </c>
      <c r="C51" s="2">
        <v>34</v>
      </c>
      <c r="D51" s="2" t="s">
        <v>113</v>
      </c>
    </row>
    <row r="52" spans="1:4" ht="15.75" customHeight="1">
      <c r="A52" s="22" t="s">
        <v>86</v>
      </c>
      <c r="B52" s="2" t="s">
        <v>98</v>
      </c>
      <c r="C52" s="2">
        <v>45</v>
      </c>
      <c r="D52" s="2" t="s">
        <v>115</v>
      </c>
    </row>
    <row r="53" spans="1:4" ht="15.75" customHeight="1">
      <c r="A53" s="22" t="s">
        <v>85</v>
      </c>
      <c r="B53" s="2" t="s">
        <v>91</v>
      </c>
      <c r="C53" s="2">
        <v>65</v>
      </c>
      <c r="D53" s="2" t="s">
        <v>118</v>
      </c>
    </row>
    <row r="54" spans="1:4" ht="15.75" customHeight="1">
      <c r="A54" s="22" t="s">
        <v>88</v>
      </c>
      <c r="B54" s="2" t="s">
        <v>99</v>
      </c>
      <c r="C54" s="2">
        <v>76</v>
      </c>
      <c r="D54" s="2" t="s">
        <v>113</v>
      </c>
    </row>
    <row r="55" spans="1:4" ht="15.75" customHeight="1">
      <c r="A55" s="22" t="s">
        <v>87</v>
      </c>
      <c r="B55" s="2" t="s">
        <v>97</v>
      </c>
      <c r="C55" s="2">
        <v>87</v>
      </c>
      <c r="D55" s="2" t="s">
        <v>115</v>
      </c>
    </row>
    <row r="56" spans="1:4" ht="15.75" customHeight="1">
      <c r="A56" s="22" t="s">
        <v>89</v>
      </c>
      <c r="B56" s="2" t="s">
        <v>96</v>
      </c>
      <c r="C56" s="2">
        <v>34</v>
      </c>
      <c r="D56" s="2" t="s">
        <v>119</v>
      </c>
    </row>
    <row r="57" spans="1:4" ht="15.75" customHeight="1">
      <c r="A57" s="22" t="s">
        <v>86</v>
      </c>
      <c r="B57" s="2" t="s">
        <v>92</v>
      </c>
      <c r="C57" s="2">
        <v>56</v>
      </c>
      <c r="D57" s="2" t="s">
        <v>113</v>
      </c>
    </row>
    <row r="58" spans="1:4" ht="15.75" customHeight="1">
      <c r="A58" s="22" t="s">
        <v>85</v>
      </c>
      <c r="B58" s="2" t="s">
        <v>102</v>
      </c>
      <c r="C58" s="2">
        <v>78</v>
      </c>
      <c r="D58" s="2" t="s">
        <v>115</v>
      </c>
    </row>
    <row r="59" spans="1:4" ht="15.75" customHeight="1">
      <c r="A59" s="22" t="s">
        <v>88</v>
      </c>
      <c r="B59" s="2" t="s">
        <v>101</v>
      </c>
      <c r="C59" s="2">
        <v>3</v>
      </c>
      <c r="D59" s="2" t="s">
        <v>120</v>
      </c>
    </row>
    <row r="60" spans="1:4" ht="15.75" customHeight="1">
      <c r="A60" s="22" t="s">
        <v>87</v>
      </c>
      <c r="B60" s="2" t="s">
        <v>100</v>
      </c>
      <c r="C60" s="2">
        <v>45</v>
      </c>
      <c r="D60" s="2" t="s">
        <v>113</v>
      </c>
    </row>
    <row r="61" spans="1:4" ht="15.75" customHeight="1">
      <c r="A61" s="22" t="s">
        <v>89</v>
      </c>
      <c r="B61" s="2" t="s">
        <v>93</v>
      </c>
      <c r="C61" s="2">
        <v>6</v>
      </c>
      <c r="D61" s="2" t="s">
        <v>115</v>
      </c>
    </row>
    <row r="62" spans="1:4" ht="15.75" customHeight="1">
      <c r="A62" s="22" t="s">
        <v>86</v>
      </c>
      <c r="B62" s="2" t="s">
        <v>95</v>
      </c>
      <c r="C62" s="2">
        <v>78</v>
      </c>
      <c r="D62" s="2" t="s">
        <v>121</v>
      </c>
    </row>
    <row r="63" spans="1:4" ht="15.75" customHeight="1">
      <c r="A63" s="22" t="s">
        <v>85</v>
      </c>
      <c r="B63" s="2" t="s">
        <v>94</v>
      </c>
      <c r="C63" s="2">
        <v>98</v>
      </c>
      <c r="D63" s="2" t="s">
        <v>113</v>
      </c>
    </row>
    <row r="64" spans="1:4" ht="15.75" customHeight="1">
      <c r="A64" s="22" t="s">
        <v>88</v>
      </c>
      <c r="B64" s="2" t="s">
        <v>98</v>
      </c>
      <c r="C64" s="2">
        <v>234</v>
      </c>
      <c r="D64" s="2" t="s">
        <v>115</v>
      </c>
    </row>
    <row r="65" spans="1:4" ht="15.75" customHeight="1">
      <c r="A65" s="22" t="s">
        <v>87</v>
      </c>
      <c r="B65" s="2" t="s">
        <v>91</v>
      </c>
      <c r="C65" s="2">
        <v>54</v>
      </c>
      <c r="D65" s="2" t="s">
        <v>112</v>
      </c>
    </row>
    <row r="66" spans="1:4" ht="15.75" customHeight="1">
      <c r="A66" s="22" t="s">
        <v>89</v>
      </c>
      <c r="B66" s="2" t="s">
        <v>99</v>
      </c>
      <c r="C66" s="2">
        <v>3</v>
      </c>
      <c r="D66" s="2" t="s">
        <v>113</v>
      </c>
    </row>
    <row r="67" spans="1:4" ht="15.75" customHeight="1">
      <c r="A67" s="22" t="s">
        <v>86</v>
      </c>
      <c r="B67" s="2" t="s">
        <v>97</v>
      </c>
      <c r="C67" s="2">
        <v>4</v>
      </c>
      <c r="D67" s="2" t="s">
        <v>115</v>
      </c>
    </row>
    <row r="68" spans="1:4" ht="15.75" customHeight="1">
      <c r="A68" s="22" t="s">
        <v>85</v>
      </c>
      <c r="B68" s="2" t="s">
        <v>96</v>
      </c>
      <c r="C68" s="2">
        <v>6</v>
      </c>
      <c r="D68" s="2" t="s">
        <v>116</v>
      </c>
    </row>
    <row r="69" spans="1:4" ht="15.75" customHeight="1">
      <c r="A69" s="22" t="s">
        <v>88</v>
      </c>
      <c r="B69" s="2" t="s">
        <v>92</v>
      </c>
      <c r="C69" s="2">
        <v>7</v>
      </c>
      <c r="D69" s="2" t="s">
        <v>113</v>
      </c>
    </row>
    <row r="70" spans="1:4" ht="15.75" customHeight="1">
      <c r="A70" s="22" t="s">
        <v>87</v>
      </c>
      <c r="B70" s="2" t="s">
        <v>102</v>
      </c>
      <c r="C70" s="2">
        <v>9</v>
      </c>
      <c r="D70" s="2" t="s">
        <v>115</v>
      </c>
    </row>
    <row r="71" spans="1:4" ht="15.75" customHeight="1">
      <c r="A71" s="22" t="s">
        <v>89</v>
      </c>
      <c r="B71" s="2" t="s">
        <v>101</v>
      </c>
      <c r="C71" s="2">
        <v>7</v>
      </c>
      <c r="D71" s="2" t="s">
        <v>117</v>
      </c>
    </row>
    <row r="72" spans="1:4" ht="15.75" customHeight="1">
      <c r="A72" s="22" t="s">
        <v>86</v>
      </c>
      <c r="B72" s="2" t="s">
        <v>100</v>
      </c>
      <c r="C72" s="2">
        <v>3</v>
      </c>
      <c r="D72" s="2" t="s">
        <v>113</v>
      </c>
    </row>
    <row r="73" spans="1:4" ht="15.75" customHeight="1">
      <c r="A73" s="22" t="s">
        <v>85</v>
      </c>
      <c r="B73" s="2" t="s">
        <v>93</v>
      </c>
      <c r="C73" s="2">
        <v>2</v>
      </c>
      <c r="D73" s="2" t="s">
        <v>115</v>
      </c>
    </row>
    <row r="74" spans="1:4" ht="15.75" customHeight="1">
      <c r="A74" s="22" t="s">
        <v>88</v>
      </c>
      <c r="B74" s="2" t="s">
        <v>95</v>
      </c>
      <c r="C74" s="2">
        <v>6</v>
      </c>
      <c r="D74" s="2" t="s">
        <v>118</v>
      </c>
    </row>
    <row r="75" spans="1:4" ht="15.75" customHeight="1">
      <c r="A75" s="22" t="s">
        <v>87</v>
      </c>
      <c r="B75" s="2" t="s">
        <v>94</v>
      </c>
      <c r="C75" s="2">
        <v>77</v>
      </c>
      <c r="D75" s="2" t="s">
        <v>113</v>
      </c>
    </row>
    <row r="76" spans="1:4" ht="15.75" customHeight="1">
      <c r="A76" s="22" t="s">
        <v>89</v>
      </c>
      <c r="B76" s="2" t="s">
        <v>98</v>
      </c>
      <c r="C76" s="2">
        <v>88</v>
      </c>
      <c r="D76" s="2" t="s">
        <v>115</v>
      </c>
    </row>
    <row r="77" spans="1:4" ht="15.75" customHeight="1">
      <c r="A77" s="22" t="s">
        <v>86</v>
      </c>
      <c r="B77" s="2" t="s">
        <v>91</v>
      </c>
      <c r="C77" s="2">
        <v>54</v>
      </c>
      <c r="D77" s="2" t="s">
        <v>119</v>
      </c>
    </row>
    <row r="78" spans="1:4" ht="15.75" customHeight="1">
      <c r="A78" s="22" t="s">
        <v>85</v>
      </c>
      <c r="B78" s="2" t="s">
        <v>99</v>
      </c>
      <c r="C78" s="2">
        <v>32</v>
      </c>
      <c r="D78" s="2" t="s">
        <v>113</v>
      </c>
    </row>
    <row r="79" spans="1:4" ht="15.75" customHeight="1">
      <c r="A79" s="22" t="s">
        <v>88</v>
      </c>
      <c r="B79" s="2" t="s">
        <v>97</v>
      </c>
      <c r="C79" s="2">
        <v>45</v>
      </c>
      <c r="D79" s="2" t="s">
        <v>115</v>
      </c>
    </row>
    <row r="80" spans="1:4" ht="15.75" customHeight="1">
      <c r="A80" s="22" t="s">
        <v>87</v>
      </c>
      <c r="B80" s="2" t="s">
        <v>96</v>
      </c>
      <c r="C80" s="2">
        <v>76</v>
      </c>
      <c r="D80" s="2" t="s">
        <v>120</v>
      </c>
    </row>
    <row r="81" spans="1:4" ht="15.75" customHeight="1">
      <c r="A81" s="22" t="s">
        <v>89</v>
      </c>
      <c r="B81" s="2" t="s">
        <v>92</v>
      </c>
      <c r="C81" s="2">
        <v>5</v>
      </c>
      <c r="D81" s="2" t="s">
        <v>113</v>
      </c>
    </row>
    <row r="82" spans="1:4" ht="15.75" customHeight="1">
      <c r="A82" s="22" t="s">
        <v>86</v>
      </c>
      <c r="B82" s="2" t="s">
        <v>102</v>
      </c>
      <c r="C82" s="2">
        <v>4</v>
      </c>
      <c r="D82" s="2" t="s">
        <v>115</v>
      </c>
    </row>
    <row r="83" spans="1:4" ht="15.75" customHeight="1">
      <c r="A83" s="22" t="s">
        <v>85</v>
      </c>
      <c r="B83" s="2" t="s">
        <v>101</v>
      </c>
      <c r="C83" s="2">
        <v>3</v>
      </c>
      <c r="D83" s="2" t="s">
        <v>121</v>
      </c>
    </row>
    <row r="84" spans="1:4" ht="15.75" customHeight="1">
      <c r="A84" s="22" t="s">
        <v>88</v>
      </c>
      <c r="B84" s="2" t="s">
        <v>100</v>
      </c>
      <c r="C84" s="2">
        <v>2</v>
      </c>
      <c r="D84" s="2" t="s">
        <v>113</v>
      </c>
    </row>
    <row r="85" spans="1:4" ht="15.75" customHeight="1">
      <c r="A85" s="22" t="s">
        <v>87</v>
      </c>
      <c r="B85" s="2" t="s">
        <v>93</v>
      </c>
      <c r="C85" s="2">
        <v>4</v>
      </c>
      <c r="D85" s="2" t="s">
        <v>115</v>
      </c>
    </row>
    <row r="86" spans="1:4" ht="15.75" customHeight="1">
      <c r="A86" s="22" t="s">
        <v>89</v>
      </c>
      <c r="B86" s="2" t="s">
        <v>95</v>
      </c>
      <c r="C86" s="2">
        <v>33</v>
      </c>
      <c r="D86" s="2" t="s">
        <v>112</v>
      </c>
    </row>
    <row r="87" spans="1:4" ht="15.75" customHeight="1">
      <c r="A87" s="22" t="s">
        <v>86</v>
      </c>
      <c r="B87" s="2" t="s">
        <v>94</v>
      </c>
      <c r="C87" s="2">
        <v>2</v>
      </c>
      <c r="D87" s="2" t="s">
        <v>113</v>
      </c>
    </row>
    <row r="88" spans="1:4" ht="15.75" customHeight="1">
      <c r="A88" s="22" t="s">
        <v>85</v>
      </c>
      <c r="B88" s="2" t="s">
        <v>98</v>
      </c>
      <c r="C88" s="2">
        <v>11</v>
      </c>
      <c r="D88" s="2" t="s">
        <v>115</v>
      </c>
    </row>
    <row r="89" spans="1:4" ht="15.75" customHeight="1">
      <c r="A89" s="22" t="s">
        <v>88</v>
      </c>
      <c r="B89" s="2" t="s">
        <v>91</v>
      </c>
      <c r="C89" s="2">
        <v>22</v>
      </c>
      <c r="D89" s="2" t="s">
        <v>116</v>
      </c>
    </row>
    <row r="90" spans="1:4" ht="15.75" customHeight="1">
      <c r="A90" s="22" t="s">
        <v>87</v>
      </c>
      <c r="B90" s="2" t="s">
        <v>99</v>
      </c>
      <c r="C90" s="2">
        <v>45</v>
      </c>
      <c r="D90" s="2" t="s">
        <v>113</v>
      </c>
    </row>
    <row r="91" spans="1:4" ht="15.75" customHeight="1">
      <c r="A91" s="22" t="s">
        <v>89</v>
      </c>
      <c r="B91" s="2" t="s">
        <v>97</v>
      </c>
      <c r="C91" s="2">
        <v>76</v>
      </c>
      <c r="D91" s="2" t="s">
        <v>115</v>
      </c>
    </row>
    <row r="92" spans="1:4" ht="15.75" customHeight="1">
      <c r="A92" s="22" t="s">
        <v>86</v>
      </c>
      <c r="B92" s="2" t="s">
        <v>96</v>
      </c>
      <c r="C92" s="2">
        <v>89</v>
      </c>
      <c r="D92" s="2" t="s">
        <v>117</v>
      </c>
    </row>
    <row r="93" spans="1:4" ht="15.75" customHeight="1">
      <c r="A93" s="22" t="s">
        <v>85</v>
      </c>
      <c r="B93" s="2" t="s">
        <v>92</v>
      </c>
      <c r="C93" s="2">
        <v>76</v>
      </c>
      <c r="D93" s="2" t="s">
        <v>113</v>
      </c>
    </row>
    <row r="94" spans="1:4" ht="15.75" customHeight="1">
      <c r="A94" s="22" t="s">
        <v>88</v>
      </c>
      <c r="B94" s="2" t="s">
        <v>102</v>
      </c>
      <c r="C94" s="2">
        <v>5</v>
      </c>
      <c r="D94" s="2" t="s">
        <v>115</v>
      </c>
    </row>
    <row r="95" spans="1:4" ht="15.75" customHeight="1">
      <c r="A95" s="22" t="s">
        <v>87</v>
      </c>
      <c r="B95" s="2" t="s">
        <v>101</v>
      </c>
      <c r="C95" s="2">
        <v>4</v>
      </c>
      <c r="D95" s="2" t="s">
        <v>118</v>
      </c>
    </row>
    <row r="96" spans="1:4" ht="15.75" customHeight="1">
      <c r="A96" s="22" t="s">
        <v>89</v>
      </c>
      <c r="B96" s="2" t="s">
        <v>100</v>
      </c>
      <c r="C96" s="2">
        <v>8</v>
      </c>
      <c r="D96" s="2" t="s">
        <v>113</v>
      </c>
    </row>
    <row r="97" spans="1:4" ht="15.75" customHeight="1">
      <c r="A97" s="22" t="s">
        <v>86</v>
      </c>
      <c r="B97" s="2" t="s">
        <v>93</v>
      </c>
      <c r="C97" s="2">
        <v>6</v>
      </c>
      <c r="D97" s="2" t="s">
        <v>115</v>
      </c>
    </row>
    <row r="98" spans="1:4" ht="15.75" customHeight="1">
      <c r="A98" s="22" t="s">
        <v>85</v>
      </c>
      <c r="B98" s="2" t="s">
        <v>95</v>
      </c>
      <c r="C98" s="2">
        <v>9</v>
      </c>
      <c r="D98" s="2" t="s">
        <v>119</v>
      </c>
    </row>
    <row r="99" spans="1:4" ht="15.75" customHeight="1">
      <c r="A99" s="22" t="s">
        <v>88</v>
      </c>
      <c r="B99" s="2" t="s">
        <v>94</v>
      </c>
      <c r="C99" s="2">
        <v>76</v>
      </c>
      <c r="D99" s="2" t="s">
        <v>113</v>
      </c>
    </row>
    <row r="100" spans="1:4" ht="15.75" customHeight="1">
      <c r="A100" s="22" t="s">
        <v>87</v>
      </c>
      <c r="B100" s="2" t="s">
        <v>98</v>
      </c>
      <c r="C100" s="2">
        <v>34</v>
      </c>
      <c r="D100" s="2" t="s">
        <v>115</v>
      </c>
    </row>
    <row r="101" spans="1:4" ht="15.75" customHeight="1">
      <c r="A101" s="22" t="s">
        <v>89</v>
      </c>
      <c r="B101" s="2" t="s">
        <v>91</v>
      </c>
      <c r="C101" s="2">
        <v>45</v>
      </c>
      <c r="D101" s="2" t="s">
        <v>120</v>
      </c>
    </row>
    <row r="102" spans="1:4" ht="15.75" customHeight="1">
      <c r="A102" s="22" t="s">
        <v>86</v>
      </c>
      <c r="B102" s="2" t="s">
        <v>99</v>
      </c>
      <c r="C102" s="2">
        <v>65</v>
      </c>
      <c r="D102" s="2" t="s">
        <v>113</v>
      </c>
    </row>
    <row r="103" spans="1:4" ht="15.75" customHeight="1">
      <c r="A103" s="22" t="s">
        <v>85</v>
      </c>
      <c r="B103" s="2" t="s">
        <v>97</v>
      </c>
      <c r="C103" s="2">
        <v>76</v>
      </c>
      <c r="D103" s="2" t="s">
        <v>115</v>
      </c>
    </row>
    <row r="104" spans="1:4" ht="15.75" customHeight="1">
      <c r="A104" s="22" t="s">
        <v>88</v>
      </c>
      <c r="B104" s="2" t="s">
        <v>96</v>
      </c>
      <c r="C104" s="2">
        <v>87</v>
      </c>
      <c r="D104" s="2" t="s">
        <v>121</v>
      </c>
    </row>
    <row r="105" spans="1:4" ht="15.75" customHeight="1">
      <c r="A105" s="22" t="s">
        <v>87</v>
      </c>
      <c r="B105" s="2" t="s">
        <v>92</v>
      </c>
      <c r="C105" s="2">
        <v>34</v>
      </c>
      <c r="D105" s="2" t="s">
        <v>113</v>
      </c>
    </row>
    <row r="106" spans="1:4" ht="15.75" customHeight="1">
      <c r="A106" s="22" t="s">
        <v>89</v>
      </c>
      <c r="B106" s="2" t="s">
        <v>102</v>
      </c>
      <c r="C106" s="2">
        <v>56</v>
      </c>
      <c r="D106" s="2" t="s">
        <v>115</v>
      </c>
    </row>
    <row r="107" spans="1:4" ht="15.75" customHeight="1">
      <c r="A107" s="22" t="s">
        <v>86</v>
      </c>
      <c r="B107" s="2" t="s">
        <v>101</v>
      </c>
      <c r="C107" s="2">
        <v>78</v>
      </c>
      <c r="D107" s="2" t="s">
        <v>112</v>
      </c>
    </row>
    <row r="108" spans="1:4" ht="15.75" customHeight="1">
      <c r="A108" s="22" t="s">
        <v>85</v>
      </c>
      <c r="B108" s="2" t="s">
        <v>100</v>
      </c>
      <c r="C108" s="2">
        <v>3</v>
      </c>
      <c r="D108" s="2" t="s">
        <v>113</v>
      </c>
    </row>
    <row r="109" spans="1:4" ht="15.75" customHeight="1">
      <c r="A109" s="22" t="s">
        <v>88</v>
      </c>
      <c r="B109" s="2" t="s">
        <v>93</v>
      </c>
      <c r="C109" s="2">
        <v>45</v>
      </c>
      <c r="D109" s="2" t="s">
        <v>115</v>
      </c>
    </row>
    <row r="110" spans="1:4" ht="15.75" customHeight="1">
      <c r="A110" s="22" t="s">
        <v>87</v>
      </c>
      <c r="B110" s="2" t="s">
        <v>95</v>
      </c>
      <c r="C110" s="2">
        <v>6</v>
      </c>
      <c r="D110" s="2" t="s">
        <v>116</v>
      </c>
    </row>
    <row r="111" spans="1:4" ht="15.75" customHeight="1">
      <c r="A111" s="22" t="s">
        <v>89</v>
      </c>
      <c r="B111" s="2" t="s">
        <v>94</v>
      </c>
      <c r="C111" s="2">
        <v>78</v>
      </c>
      <c r="D111" s="2" t="s">
        <v>113</v>
      </c>
    </row>
    <row r="112" spans="1:4" ht="15.75" customHeight="1">
      <c r="A112" s="22" t="s">
        <v>86</v>
      </c>
      <c r="B112" s="2" t="s">
        <v>98</v>
      </c>
      <c r="C112" s="2">
        <v>98</v>
      </c>
      <c r="D112" s="2" t="s">
        <v>115</v>
      </c>
    </row>
    <row r="113" spans="1:4" ht="15.75" customHeight="1">
      <c r="A113" s="22" t="s">
        <v>85</v>
      </c>
      <c r="B113" s="2" t="s">
        <v>91</v>
      </c>
      <c r="C113" s="2">
        <v>234</v>
      </c>
      <c r="D113" s="2" t="s">
        <v>117</v>
      </c>
    </row>
    <row r="114" spans="1:4" ht="15.75" customHeight="1">
      <c r="A114" s="22" t="s">
        <v>88</v>
      </c>
      <c r="B114" s="2" t="s">
        <v>99</v>
      </c>
      <c r="C114" s="2">
        <v>54</v>
      </c>
      <c r="D114" s="2" t="s">
        <v>113</v>
      </c>
    </row>
    <row r="115" spans="1:4" ht="15.75" customHeight="1">
      <c r="A115" s="22" t="s">
        <v>87</v>
      </c>
      <c r="B115" s="2" t="s">
        <v>97</v>
      </c>
      <c r="C115" s="2">
        <v>3</v>
      </c>
      <c r="D115" s="2" t="s">
        <v>115</v>
      </c>
    </row>
    <row r="116" spans="1:4" ht="15.75" customHeight="1">
      <c r="A116" s="22" t="s">
        <v>89</v>
      </c>
      <c r="B116" s="2" t="s">
        <v>96</v>
      </c>
      <c r="C116" s="2">
        <v>4</v>
      </c>
      <c r="D116" s="2" t="s">
        <v>118</v>
      </c>
    </row>
    <row r="117" spans="1:4" ht="15.75" customHeight="1">
      <c r="A117" s="22" t="s">
        <v>86</v>
      </c>
      <c r="B117" s="2" t="s">
        <v>92</v>
      </c>
      <c r="C117" s="2">
        <v>6</v>
      </c>
      <c r="D117" s="2" t="s">
        <v>113</v>
      </c>
    </row>
    <row r="118" spans="1:4" ht="15.75" customHeight="1">
      <c r="A118" s="22" t="s">
        <v>85</v>
      </c>
      <c r="B118" s="2" t="s">
        <v>102</v>
      </c>
      <c r="C118" s="2">
        <v>7</v>
      </c>
      <c r="D118" s="2" t="s">
        <v>115</v>
      </c>
    </row>
    <row r="119" spans="1:4" ht="15.75" customHeight="1">
      <c r="A119" s="22" t="s">
        <v>88</v>
      </c>
      <c r="B119" s="2" t="s">
        <v>101</v>
      </c>
      <c r="C119" s="2">
        <v>9</v>
      </c>
      <c r="D119" s="2" t="s">
        <v>119</v>
      </c>
    </row>
    <row r="120" spans="1:4" ht="15.75" customHeight="1">
      <c r="A120" s="22" t="s">
        <v>87</v>
      </c>
      <c r="B120" s="2" t="s">
        <v>100</v>
      </c>
      <c r="C120" s="2">
        <v>7</v>
      </c>
      <c r="D120" s="2" t="s">
        <v>113</v>
      </c>
    </row>
    <row r="121" spans="1:4" ht="15.75" customHeight="1">
      <c r="A121" s="22" t="s">
        <v>89</v>
      </c>
      <c r="B121" s="2" t="s">
        <v>93</v>
      </c>
      <c r="C121" s="2">
        <v>3</v>
      </c>
      <c r="D121" s="2" t="s">
        <v>115</v>
      </c>
    </row>
    <row r="122" spans="1:4" ht="15.75" customHeight="1">
      <c r="A122" s="22" t="s">
        <v>86</v>
      </c>
      <c r="B122" s="2" t="s">
        <v>95</v>
      </c>
      <c r="C122" s="2">
        <v>2</v>
      </c>
      <c r="D122" s="2" t="s">
        <v>120</v>
      </c>
    </row>
    <row r="123" spans="1:4" ht="15.75" customHeight="1">
      <c r="A123" s="22" t="s">
        <v>85</v>
      </c>
      <c r="B123" s="2" t="s">
        <v>94</v>
      </c>
      <c r="C123" s="2">
        <v>6</v>
      </c>
      <c r="D123" s="2" t="s">
        <v>113</v>
      </c>
    </row>
    <row r="124" spans="1:4" ht="15.75" customHeight="1">
      <c r="A124" s="22" t="s">
        <v>88</v>
      </c>
      <c r="B124" s="2" t="s">
        <v>98</v>
      </c>
      <c r="C124" s="2">
        <v>77</v>
      </c>
      <c r="D124" s="2" t="s">
        <v>115</v>
      </c>
    </row>
    <row r="125" spans="1:4" ht="15.75" customHeight="1">
      <c r="A125" s="22" t="s">
        <v>87</v>
      </c>
      <c r="B125" s="2" t="s">
        <v>91</v>
      </c>
      <c r="C125" s="2">
        <v>88</v>
      </c>
      <c r="D125" s="2" t="s">
        <v>121</v>
      </c>
    </row>
    <row r="126" spans="1:4" ht="15.75" customHeight="1">
      <c r="A126" s="22" t="s">
        <v>89</v>
      </c>
      <c r="B126" s="2" t="s">
        <v>99</v>
      </c>
      <c r="C126" s="2">
        <v>54</v>
      </c>
      <c r="D126" s="2" t="s">
        <v>113</v>
      </c>
    </row>
    <row r="127" spans="1:4" ht="15.75" customHeight="1">
      <c r="A127" s="22" t="s">
        <v>86</v>
      </c>
      <c r="B127" s="2" t="s">
        <v>97</v>
      </c>
      <c r="C127" s="2">
        <v>32</v>
      </c>
      <c r="D127" s="2" t="s">
        <v>115</v>
      </c>
    </row>
    <row r="128" spans="1:4" ht="15.75" customHeight="1">
      <c r="A128" s="22" t="s">
        <v>85</v>
      </c>
      <c r="B128" s="2" t="s">
        <v>96</v>
      </c>
      <c r="C128" s="2">
        <v>45</v>
      </c>
      <c r="D128" s="2" t="s">
        <v>112</v>
      </c>
    </row>
    <row r="129" spans="1:4" ht="15.75" customHeight="1">
      <c r="A129" s="22" t="s">
        <v>88</v>
      </c>
      <c r="B129" s="2" t="s">
        <v>92</v>
      </c>
      <c r="C129" s="2">
        <v>76</v>
      </c>
      <c r="D129" s="2" t="s">
        <v>113</v>
      </c>
    </row>
    <row r="130" spans="1:4" ht="15.75" customHeight="1">
      <c r="A130" s="22" t="s">
        <v>87</v>
      </c>
      <c r="B130" s="2" t="s">
        <v>102</v>
      </c>
      <c r="C130" s="2">
        <v>5</v>
      </c>
      <c r="D130" s="2" t="s">
        <v>115</v>
      </c>
    </row>
    <row r="131" spans="1:4" ht="15.75" customHeight="1">
      <c r="A131" s="22" t="s">
        <v>89</v>
      </c>
      <c r="B131" s="2" t="s">
        <v>101</v>
      </c>
      <c r="C131" s="2">
        <v>4</v>
      </c>
      <c r="D131" s="2" t="s">
        <v>116</v>
      </c>
    </row>
    <row r="132" spans="1:4" ht="15.75" customHeight="1">
      <c r="A132" s="22" t="s">
        <v>86</v>
      </c>
      <c r="B132" s="2" t="s">
        <v>100</v>
      </c>
      <c r="C132" s="2">
        <v>3</v>
      </c>
      <c r="D132" s="2" t="s">
        <v>113</v>
      </c>
    </row>
    <row r="133" spans="1:4" ht="15.75" customHeight="1">
      <c r="A133" s="22" t="s">
        <v>85</v>
      </c>
      <c r="B133" s="2" t="s">
        <v>93</v>
      </c>
      <c r="C133" s="2">
        <v>2</v>
      </c>
      <c r="D133" s="2" t="s">
        <v>115</v>
      </c>
    </row>
    <row r="134" spans="1:4" ht="15.75" customHeight="1">
      <c r="A134" s="22" t="s">
        <v>88</v>
      </c>
      <c r="B134" s="2" t="s">
        <v>95</v>
      </c>
      <c r="C134" s="2">
        <v>4</v>
      </c>
      <c r="D134" s="2" t="s">
        <v>117</v>
      </c>
    </row>
    <row r="135" spans="1:4" ht="15.75" customHeight="1">
      <c r="A135" s="22" t="s">
        <v>87</v>
      </c>
      <c r="B135" s="2" t="s">
        <v>94</v>
      </c>
      <c r="C135" s="2">
        <v>33</v>
      </c>
      <c r="D135" s="2" t="s">
        <v>113</v>
      </c>
    </row>
    <row r="136" spans="1:4" ht="15.75" customHeight="1">
      <c r="A136" s="22" t="s">
        <v>89</v>
      </c>
      <c r="B136" s="2" t="s">
        <v>98</v>
      </c>
      <c r="C136" s="2">
        <v>2</v>
      </c>
      <c r="D136" s="2" t="s">
        <v>115</v>
      </c>
    </row>
    <row r="137" spans="1:4" ht="15.75" customHeight="1">
      <c r="A137" s="22" t="s">
        <v>86</v>
      </c>
      <c r="B137" s="2" t="s">
        <v>91</v>
      </c>
      <c r="C137" s="2">
        <v>11</v>
      </c>
      <c r="D137" s="2" t="s">
        <v>118</v>
      </c>
    </row>
    <row r="138" spans="1:4" ht="15.75" customHeight="1">
      <c r="A138" s="22" t="s">
        <v>85</v>
      </c>
      <c r="B138" s="2" t="s">
        <v>99</v>
      </c>
      <c r="C138" s="2">
        <v>22</v>
      </c>
      <c r="D138" s="2" t="s">
        <v>113</v>
      </c>
    </row>
    <row r="139" spans="1:4" ht="15.75" customHeight="1">
      <c r="A139" s="22" t="s">
        <v>88</v>
      </c>
      <c r="B139" s="2" t="s">
        <v>97</v>
      </c>
      <c r="C139" s="2">
        <v>45</v>
      </c>
      <c r="D139" s="2" t="s">
        <v>115</v>
      </c>
    </row>
    <row r="140" spans="1:4" ht="15.75" customHeight="1">
      <c r="A140" s="22" t="s">
        <v>87</v>
      </c>
      <c r="B140" s="2" t="s">
        <v>96</v>
      </c>
      <c r="C140" s="2">
        <v>76</v>
      </c>
      <c r="D140" s="2" t="s">
        <v>119</v>
      </c>
    </row>
    <row r="141" spans="1:4" ht="15.75" customHeight="1">
      <c r="A141" s="22" t="s">
        <v>89</v>
      </c>
      <c r="B141" s="2" t="s">
        <v>92</v>
      </c>
      <c r="C141" s="2">
        <v>89</v>
      </c>
      <c r="D141" s="2" t="s">
        <v>113</v>
      </c>
    </row>
    <row r="142" spans="1:4" ht="15.75" customHeight="1">
      <c r="A142" s="22" t="s">
        <v>86</v>
      </c>
      <c r="B142" s="2" t="s">
        <v>102</v>
      </c>
      <c r="C142" s="2">
        <v>76</v>
      </c>
      <c r="D142" s="2" t="s">
        <v>115</v>
      </c>
    </row>
    <row r="143" spans="1:4" ht="15.75" customHeight="1">
      <c r="A143" s="22" t="s">
        <v>85</v>
      </c>
      <c r="B143" s="2" t="s">
        <v>101</v>
      </c>
      <c r="C143" s="2">
        <v>5</v>
      </c>
      <c r="D143" s="2" t="s">
        <v>120</v>
      </c>
    </row>
    <row r="144" spans="1:4" ht="15.75" customHeight="1">
      <c r="A144" s="22" t="s">
        <v>88</v>
      </c>
      <c r="B144" s="2" t="s">
        <v>100</v>
      </c>
      <c r="C144" s="2">
        <v>4</v>
      </c>
      <c r="D144" s="2" t="s">
        <v>113</v>
      </c>
    </row>
    <row r="145" spans="1:4" ht="15.75" customHeight="1">
      <c r="A145" s="22" t="s">
        <v>87</v>
      </c>
      <c r="B145" s="2" t="s">
        <v>93</v>
      </c>
      <c r="C145" s="2">
        <v>8</v>
      </c>
      <c r="D145" s="2" t="s">
        <v>115</v>
      </c>
    </row>
    <row r="146" spans="1:4" ht="15.75" customHeight="1">
      <c r="A146" s="22" t="s">
        <v>89</v>
      </c>
      <c r="B146" s="2" t="s">
        <v>95</v>
      </c>
      <c r="C146" s="2">
        <v>6</v>
      </c>
      <c r="D146" s="2" t="s">
        <v>121</v>
      </c>
    </row>
    <row r="147" spans="1:4" ht="15.75" customHeight="1">
      <c r="A147" s="22" t="s">
        <v>86</v>
      </c>
      <c r="B147" s="2" t="s">
        <v>94</v>
      </c>
      <c r="C147" s="2">
        <v>9</v>
      </c>
      <c r="D147" s="2" t="s">
        <v>113</v>
      </c>
    </row>
    <row r="148" spans="1:4" ht="15.75" customHeight="1">
      <c r="A148" s="22" t="s">
        <v>85</v>
      </c>
      <c r="B148" s="2" t="s">
        <v>98</v>
      </c>
      <c r="C148" s="2">
        <v>76</v>
      </c>
      <c r="D148" s="2" t="s">
        <v>115</v>
      </c>
    </row>
    <row r="149" spans="1:4" ht="15.75" customHeight="1">
      <c r="A149" s="22" t="s">
        <v>88</v>
      </c>
      <c r="B149" s="2" t="s">
        <v>91</v>
      </c>
      <c r="C149" s="2">
        <v>34</v>
      </c>
      <c r="D149" s="2" t="s">
        <v>112</v>
      </c>
    </row>
    <row r="150" spans="1:4" ht="15.75" customHeight="1">
      <c r="A150" s="22" t="s">
        <v>87</v>
      </c>
      <c r="B150" s="2" t="s">
        <v>99</v>
      </c>
      <c r="C150" s="2">
        <v>45</v>
      </c>
      <c r="D150" s="2" t="s">
        <v>113</v>
      </c>
    </row>
    <row r="151" spans="1:4" ht="15.75" customHeight="1">
      <c r="A151" s="22" t="s">
        <v>89</v>
      </c>
      <c r="B151" s="2" t="s">
        <v>97</v>
      </c>
      <c r="C151" s="2">
        <v>65</v>
      </c>
      <c r="D151" s="2" t="s">
        <v>115</v>
      </c>
    </row>
    <row r="152" spans="1:4" ht="15.75" customHeight="1">
      <c r="A152" s="22" t="s">
        <v>86</v>
      </c>
      <c r="B152" s="2" t="s">
        <v>96</v>
      </c>
      <c r="C152" s="2">
        <v>76</v>
      </c>
      <c r="D152" s="2" t="s">
        <v>116</v>
      </c>
    </row>
    <row r="153" spans="1:4" ht="15.75" customHeight="1">
      <c r="A153" s="22" t="s">
        <v>85</v>
      </c>
      <c r="B153" s="2" t="s">
        <v>92</v>
      </c>
      <c r="C153" s="2">
        <v>87</v>
      </c>
      <c r="D153" s="2" t="s">
        <v>113</v>
      </c>
    </row>
    <row r="154" spans="1:4" ht="15.75" customHeight="1">
      <c r="A154" s="22" t="s">
        <v>88</v>
      </c>
      <c r="B154" s="2" t="s">
        <v>102</v>
      </c>
      <c r="C154" s="2">
        <v>34</v>
      </c>
      <c r="D154" s="2" t="s">
        <v>115</v>
      </c>
    </row>
    <row r="155" spans="1:4" ht="15.75" customHeight="1">
      <c r="A155" s="22" t="s">
        <v>87</v>
      </c>
      <c r="B155" s="2" t="s">
        <v>101</v>
      </c>
      <c r="C155" s="2">
        <v>56</v>
      </c>
      <c r="D155" s="2" t="s">
        <v>117</v>
      </c>
    </row>
    <row r="156" spans="1:4" ht="15.75" customHeight="1">
      <c r="A156" s="22" t="s">
        <v>89</v>
      </c>
      <c r="B156" s="2" t="s">
        <v>100</v>
      </c>
      <c r="C156" s="2">
        <v>78</v>
      </c>
      <c r="D156" s="2" t="s">
        <v>113</v>
      </c>
    </row>
    <row r="157" spans="1:4" ht="15.75" customHeight="1">
      <c r="A157" s="22" t="s">
        <v>86</v>
      </c>
      <c r="B157" s="2" t="s">
        <v>93</v>
      </c>
      <c r="C157" s="2">
        <v>3</v>
      </c>
      <c r="D157" s="2" t="s">
        <v>115</v>
      </c>
    </row>
    <row r="158" spans="1:4" ht="15.75" customHeight="1">
      <c r="A158" s="22" t="s">
        <v>85</v>
      </c>
      <c r="B158" s="2" t="s">
        <v>95</v>
      </c>
      <c r="C158" s="2">
        <v>45</v>
      </c>
      <c r="D158" s="2" t="s">
        <v>118</v>
      </c>
    </row>
    <row r="159" spans="1:4" ht="15.75" customHeight="1">
      <c r="A159" s="22" t="s">
        <v>88</v>
      </c>
      <c r="B159" s="2" t="s">
        <v>94</v>
      </c>
      <c r="C159" s="2">
        <v>6</v>
      </c>
      <c r="D159" s="2" t="s">
        <v>113</v>
      </c>
    </row>
    <row r="160" spans="1:4" ht="15.75" customHeight="1">
      <c r="A160" s="22" t="s">
        <v>87</v>
      </c>
      <c r="B160" s="2" t="s">
        <v>98</v>
      </c>
      <c r="C160" s="2">
        <v>78</v>
      </c>
      <c r="D160" s="2" t="s">
        <v>115</v>
      </c>
    </row>
    <row r="161" spans="1:4" ht="15.75" customHeight="1">
      <c r="A161" s="22" t="s">
        <v>89</v>
      </c>
      <c r="B161" s="2" t="s">
        <v>91</v>
      </c>
      <c r="C161" s="2">
        <v>98</v>
      </c>
      <c r="D161" s="2" t="s">
        <v>119</v>
      </c>
    </row>
    <row r="162" spans="1:4" ht="15.75" customHeight="1">
      <c r="A162" s="22" t="s">
        <v>86</v>
      </c>
      <c r="B162" s="2" t="s">
        <v>99</v>
      </c>
      <c r="C162" s="2">
        <v>234</v>
      </c>
      <c r="D162" s="2" t="s">
        <v>113</v>
      </c>
    </row>
    <row r="163" spans="1:4" ht="15.75" customHeight="1">
      <c r="A163" s="22" t="s">
        <v>85</v>
      </c>
      <c r="B163" s="2" t="s">
        <v>97</v>
      </c>
      <c r="C163" s="2">
        <v>54</v>
      </c>
      <c r="D163" s="2" t="s">
        <v>115</v>
      </c>
    </row>
    <row r="164" spans="1:4" ht="15.75" customHeight="1">
      <c r="A164" s="22" t="s">
        <v>88</v>
      </c>
      <c r="B164" s="2" t="s">
        <v>96</v>
      </c>
      <c r="C164" s="2">
        <v>3</v>
      </c>
      <c r="D164" s="2" t="s">
        <v>120</v>
      </c>
    </row>
    <row r="165" spans="1:4" ht="15.75" customHeight="1">
      <c r="A165" s="22" t="s">
        <v>87</v>
      </c>
      <c r="B165" s="2" t="s">
        <v>92</v>
      </c>
      <c r="C165" s="2">
        <v>4</v>
      </c>
      <c r="D165" s="2" t="s">
        <v>113</v>
      </c>
    </row>
    <row r="166" spans="1:4" ht="15.75" customHeight="1">
      <c r="A166" s="22" t="s">
        <v>89</v>
      </c>
      <c r="B166" s="2" t="s">
        <v>102</v>
      </c>
      <c r="C166" s="2">
        <v>6</v>
      </c>
      <c r="D166" s="2" t="s">
        <v>115</v>
      </c>
    </row>
    <row r="167" spans="1:4" ht="15.75" customHeight="1">
      <c r="A167" s="22" t="s">
        <v>86</v>
      </c>
      <c r="B167" s="2" t="s">
        <v>101</v>
      </c>
      <c r="C167" s="2">
        <v>7</v>
      </c>
      <c r="D167" s="2" t="s">
        <v>121</v>
      </c>
    </row>
    <row r="168" spans="1:4" ht="15.75" customHeight="1">
      <c r="A168" s="22" t="s">
        <v>85</v>
      </c>
      <c r="B168" s="2" t="s">
        <v>100</v>
      </c>
      <c r="C168" s="2">
        <v>9</v>
      </c>
      <c r="D168" s="2" t="s">
        <v>113</v>
      </c>
    </row>
    <row r="169" spans="1:4" ht="15.75" customHeight="1">
      <c r="A169" s="22" t="s">
        <v>88</v>
      </c>
      <c r="B169" s="2" t="s">
        <v>93</v>
      </c>
      <c r="C169" s="2">
        <v>7</v>
      </c>
      <c r="D169" s="2" t="s">
        <v>115</v>
      </c>
    </row>
    <row r="170" spans="1:4" ht="15.75" customHeight="1">
      <c r="A170" s="22" t="s">
        <v>87</v>
      </c>
      <c r="B170" s="2" t="s">
        <v>95</v>
      </c>
      <c r="C170" s="2">
        <v>3</v>
      </c>
      <c r="D170" s="2" t="s">
        <v>112</v>
      </c>
    </row>
    <row r="171" spans="1:4" ht="15.75" customHeight="1">
      <c r="A171" s="22" t="s">
        <v>89</v>
      </c>
      <c r="B171" s="2" t="s">
        <v>94</v>
      </c>
      <c r="C171" s="2">
        <v>2</v>
      </c>
      <c r="D171" s="2" t="s">
        <v>113</v>
      </c>
    </row>
    <row r="172" spans="1:4" ht="15.75" customHeight="1">
      <c r="A172" s="22" t="s">
        <v>86</v>
      </c>
      <c r="B172" s="2" t="s">
        <v>98</v>
      </c>
      <c r="C172" s="2">
        <v>6</v>
      </c>
      <c r="D172" s="2" t="s">
        <v>115</v>
      </c>
    </row>
    <row r="173" spans="1:4" ht="15.75" customHeight="1">
      <c r="A173" s="22" t="s">
        <v>85</v>
      </c>
      <c r="B173" s="2" t="s">
        <v>91</v>
      </c>
      <c r="C173" s="2">
        <v>77</v>
      </c>
      <c r="D173" s="2" t="s">
        <v>116</v>
      </c>
    </row>
    <row r="174" spans="1:4" ht="15.75" customHeight="1">
      <c r="A174" s="22" t="s">
        <v>88</v>
      </c>
      <c r="B174" s="2" t="s">
        <v>99</v>
      </c>
      <c r="C174" s="2">
        <v>88</v>
      </c>
      <c r="D174" s="2" t="s">
        <v>113</v>
      </c>
    </row>
    <row r="175" spans="1:4" ht="15.75" customHeight="1">
      <c r="A175" s="22" t="s">
        <v>87</v>
      </c>
      <c r="B175" s="2" t="s">
        <v>97</v>
      </c>
      <c r="C175" s="2">
        <v>54</v>
      </c>
      <c r="D175" s="2" t="s">
        <v>115</v>
      </c>
    </row>
    <row r="176" spans="1:4" ht="15.75" customHeight="1">
      <c r="A176" s="22" t="s">
        <v>89</v>
      </c>
      <c r="B176" s="2" t="s">
        <v>96</v>
      </c>
      <c r="C176" s="2">
        <v>32</v>
      </c>
      <c r="D176" s="2" t="s">
        <v>117</v>
      </c>
    </row>
    <row r="177" spans="1:4" ht="15.75" customHeight="1">
      <c r="A177" s="22" t="s">
        <v>86</v>
      </c>
      <c r="B177" s="2" t="s">
        <v>92</v>
      </c>
      <c r="C177" s="2">
        <v>45</v>
      </c>
      <c r="D177" s="2" t="s">
        <v>113</v>
      </c>
    </row>
    <row r="178" spans="1:4" ht="15.75" customHeight="1">
      <c r="A178" s="22" t="s">
        <v>85</v>
      </c>
      <c r="B178" s="2" t="s">
        <v>102</v>
      </c>
      <c r="C178" s="2">
        <v>76</v>
      </c>
      <c r="D178" s="2" t="s">
        <v>115</v>
      </c>
    </row>
    <row r="179" spans="1:4" ht="15.75" customHeight="1">
      <c r="A179" s="22" t="s">
        <v>88</v>
      </c>
      <c r="B179" s="2" t="s">
        <v>101</v>
      </c>
      <c r="C179" s="2">
        <v>5</v>
      </c>
      <c r="D179" s="2" t="s">
        <v>118</v>
      </c>
    </row>
    <row r="180" spans="1:4" ht="15.75" customHeight="1">
      <c r="A180" s="22" t="s">
        <v>87</v>
      </c>
      <c r="B180" s="2" t="s">
        <v>100</v>
      </c>
      <c r="C180" s="2">
        <v>4</v>
      </c>
      <c r="D180" s="2" t="s">
        <v>113</v>
      </c>
    </row>
    <row r="181" spans="1:4" ht="15.75" customHeight="1">
      <c r="A181" s="22" t="s">
        <v>89</v>
      </c>
      <c r="B181" s="2" t="s">
        <v>93</v>
      </c>
      <c r="C181" s="2">
        <v>3</v>
      </c>
      <c r="D181" s="2" t="s">
        <v>115</v>
      </c>
    </row>
    <row r="182" spans="1:4" ht="15.75" customHeight="1">
      <c r="A182" s="22" t="s">
        <v>86</v>
      </c>
      <c r="B182" s="2" t="s">
        <v>95</v>
      </c>
      <c r="C182" s="2">
        <v>2</v>
      </c>
      <c r="D182" s="2" t="s">
        <v>119</v>
      </c>
    </row>
    <row r="183" spans="1:4" ht="15.75" customHeight="1">
      <c r="A183" s="22" t="s">
        <v>85</v>
      </c>
      <c r="B183" s="2" t="s">
        <v>94</v>
      </c>
      <c r="C183" s="2">
        <v>4</v>
      </c>
      <c r="D183" s="2" t="s">
        <v>113</v>
      </c>
    </row>
    <row r="184" spans="1:4" ht="15.75" customHeight="1">
      <c r="A184" s="22" t="s">
        <v>88</v>
      </c>
      <c r="B184" s="2" t="s">
        <v>98</v>
      </c>
      <c r="C184" s="2">
        <v>33</v>
      </c>
      <c r="D184" s="2" t="s">
        <v>115</v>
      </c>
    </row>
    <row r="185" spans="1:4" ht="15.75" customHeight="1">
      <c r="A185" s="22" t="s">
        <v>87</v>
      </c>
      <c r="B185" s="2" t="s">
        <v>91</v>
      </c>
      <c r="C185" s="2">
        <v>2</v>
      </c>
      <c r="D185" s="2" t="s">
        <v>120</v>
      </c>
    </row>
    <row r="186" spans="1:4" ht="15.75" customHeight="1">
      <c r="A186" s="22" t="s">
        <v>89</v>
      </c>
      <c r="B186" s="2" t="s">
        <v>99</v>
      </c>
      <c r="C186" s="2">
        <v>11</v>
      </c>
      <c r="D186" s="2" t="s">
        <v>113</v>
      </c>
    </row>
    <row r="187" spans="1:4" ht="15.75" customHeight="1">
      <c r="A187" s="22" t="s">
        <v>86</v>
      </c>
      <c r="B187" s="2" t="s">
        <v>97</v>
      </c>
      <c r="C187" s="2">
        <v>22</v>
      </c>
      <c r="D187" s="2" t="s">
        <v>115</v>
      </c>
    </row>
    <row r="188" spans="1:4" ht="15.75" customHeight="1">
      <c r="A188" s="22" t="s">
        <v>85</v>
      </c>
      <c r="B188" s="2" t="s">
        <v>96</v>
      </c>
      <c r="C188" s="2">
        <v>45</v>
      </c>
      <c r="D188" s="2" t="s">
        <v>121</v>
      </c>
    </row>
    <row r="189" spans="1:4" ht="15.75" customHeight="1">
      <c r="A189" s="22" t="s">
        <v>88</v>
      </c>
      <c r="B189" s="2" t="s">
        <v>92</v>
      </c>
      <c r="C189" s="2">
        <v>76</v>
      </c>
      <c r="D189" s="2" t="s">
        <v>113</v>
      </c>
    </row>
    <row r="190" spans="1:4" ht="15.75" customHeight="1">
      <c r="A190" s="22" t="s">
        <v>87</v>
      </c>
      <c r="B190" s="2" t="s">
        <v>102</v>
      </c>
      <c r="C190" s="2">
        <v>89</v>
      </c>
      <c r="D190" s="2" t="s">
        <v>115</v>
      </c>
    </row>
    <row r="191" spans="1:4" ht="15.75" customHeight="1">
      <c r="A191" s="22" t="s">
        <v>89</v>
      </c>
      <c r="B191" s="2" t="s">
        <v>101</v>
      </c>
      <c r="C191" s="2">
        <v>76</v>
      </c>
      <c r="D191" s="2" t="s">
        <v>112</v>
      </c>
    </row>
    <row r="192" spans="1:4" ht="15.75" customHeight="1">
      <c r="A192" s="22" t="s">
        <v>86</v>
      </c>
      <c r="B192" s="2" t="s">
        <v>100</v>
      </c>
      <c r="C192" s="2">
        <v>5</v>
      </c>
      <c r="D192" s="2" t="s">
        <v>113</v>
      </c>
    </row>
    <row r="193" spans="1:4" ht="15.75" customHeight="1">
      <c r="A193" s="22" t="s">
        <v>85</v>
      </c>
      <c r="B193" s="2" t="s">
        <v>93</v>
      </c>
      <c r="C193" s="2">
        <v>4</v>
      </c>
      <c r="D193" s="2" t="s">
        <v>115</v>
      </c>
    </row>
    <row r="194" spans="1:4" ht="15.75" customHeight="1">
      <c r="A194" s="22" t="s">
        <v>88</v>
      </c>
      <c r="B194" s="2" t="s">
        <v>95</v>
      </c>
      <c r="C194" s="2">
        <v>8</v>
      </c>
      <c r="D194" s="2" t="s">
        <v>116</v>
      </c>
    </row>
    <row r="195" spans="1:4" ht="15.75" customHeight="1">
      <c r="A195" s="22" t="s">
        <v>87</v>
      </c>
      <c r="B195" s="2" t="s">
        <v>94</v>
      </c>
      <c r="C195" s="2">
        <v>6</v>
      </c>
      <c r="D195" s="2" t="s">
        <v>113</v>
      </c>
    </row>
    <row r="196" spans="1:4" ht="15.75" customHeight="1">
      <c r="A196" s="22" t="s">
        <v>89</v>
      </c>
      <c r="B196" s="2" t="s">
        <v>98</v>
      </c>
      <c r="C196" s="2">
        <v>9</v>
      </c>
      <c r="D196" s="2" t="s">
        <v>115</v>
      </c>
    </row>
    <row r="197" spans="1:4" ht="15.75" customHeight="1">
      <c r="A197" s="22" t="s">
        <v>86</v>
      </c>
      <c r="B197" s="2" t="s">
        <v>91</v>
      </c>
      <c r="C197" s="2">
        <v>76</v>
      </c>
      <c r="D197" s="2" t="s">
        <v>117</v>
      </c>
    </row>
    <row r="198" spans="1:4" ht="15.75" customHeight="1">
      <c r="A198" s="22" t="s">
        <v>85</v>
      </c>
      <c r="B198" s="2" t="s">
        <v>99</v>
      </c>
      <c r="C198" s="2">
        <v>34</v>
      </c>
      <c r="D198" s="2" t="s">
        <v>113</v>
      </c>
    </row>
    <row r="199" spans="1:4" ht="15.75" customHeight="1">
      <c r="A199" s="22" t="s">
        <v>88</v>
      </c>
      <c r="B199" s="2" t="s">
        <v>97</v>
      </c>
      <c r="C199" s="2">
        <v>45</v>
      </c>
      <c r="D199" s="2" t="s">
        <v>115</v>
      </c>
    </row>
    <row r="200" spans="1:4" ht="15.75" customHeight="1">
      <c r="A200" s="22" t="s">
        <v>87</v>
      </c>
      <c r="B200" s="2" t="s">
        <v>96</v>
      </c>
      <c r="C200" s="2">
        <v>65</v>
      </c>
      <c r="D200" s="2" t="s">
        <v>118</v>
      </c>
    </row>
    <row r="201" spans="1:4" ht="15.75" customHeight="1">
      <c r="A201" s="22" t="s">
        <v>89</v>
      </c>
      <c r="B201" s="2" t="s">
        <v>92</v>
      </c>
      <c r="C201" s="2">
        <v>76</v>
      </c>
      <c r="D201" s="2" t="s">
        <v>113</v>
      </c>
    </row>
    <row r="202" spans="1:4" ht="15.75" customHeight="1">
      <c r="A202" s="22" t="s">
        <v>86</v>
      </c>
      <c r="B202" s="2" t="s">
        <v>102</v>
      </c>
      <c r="C202" s="2">
        <v>87</v>
      </c>
      <c r="D202" s="2" t="s">
        <v>115</v>
      </c>
    </row>
    <row r="203" spans="1:4" ht="15.75" customHeight="1">
      <c r="A203" s="22" t="s">
        <v>85</v>
      </c>
      <c r="B203" s="2" t="s">
        <v>101</v>
      </c>
      <c r="C203" s="2">
        <v>34</v>
      </c>
      <c r="D203" s="2" t="s">
        <v>119</v>
      </c>
    </row>
    <row r="204" spans="1:4" ht="15.75" customHeight="1">
      <c r="A204" s="22" t="s">
        <v>88</v>
      </c>
      <c r="B204" s="2" t="s">
        <v>100</v>
      </c>
      <c r="C204" s="2">
        <v>56</v>
      </c>
      <c r="D204" s="2" t="s">
        <v>113</v>
      </c>
    </row>
    <row r="205" spans="1:4" ht="15.75" customHeight="1">
      <c r="A205" s="22" t="s">
        <v>87</v>
      </c>
      <c r="B205" s="2" t="s">
        <v>93</v>
      </c>
      <c r="C205" s="2">
        <v>78</v>
      </c>
      <c r="D205" s="2" t="s">
        <v>115</v>
      </c>
    </row>
    <row r="206" spans="1:4" ht="15.75" customHeight="1">
      <c r="A206" s="22" t="s">
        <v>89</v>
      </c>
      <c r="B206" s="2" t="s">
        <v>95</v>
      </c>
      <c r="C206" s="2">
        <v>3</v>
      </c>
      <c r="D206" s="2" t="s">
        <v>120</v>
      </c>
    </row>
    <row r="207" spans="1:4" ht="15.75" customHeight="1">
      <c r="A207" s="22" t="s">
        <v>86</v>
      </c>
      <c r="B207" s="2" t="s">
        <v>94</v>
      </c>
      <c r="C207" s="2">
        <v>45</v>
      </c>
      <c r="D207" s="2" t="s">
        <v>113</v>
      </c>
    </row>
    <row r="208" spans="1:4" ht="15.75" customHeight="1">
      <c r="A208" s="22" t="s">
        <v>85</v>
      </c>
      <c r="B208" s="2" t="s">
        <v>98</v>
      </c>
      <c r="C208" s="2">
        <v>6</v>
      </c>
      <c r="D208" s="2" t="s">
        <v>115</v>
      </c>
    </row>
    <row r="209" spans="1:4" ht="15.75" customHeight="1">
      <c r="A209" s="22" t="s">
        <v>88</v>
      </c>
      <c r="B209" s="2" t="s">
        <v>91</v>
      </c>
      <c r="C209" s="2">
        <v>78</v>
      </c>
      <c r="D209" s="2" t="s">
        <v>121</v>
      </c>
    </row>
    <row r="210" spans="1:4" ht="15.75" customHeight="1">
      <c r="A210" s="22" t="s">
        <v>87</v>
      </c>
      <c r="B210" s="2" t="s">
        <v>99</v>
      </c>
      <c r="C210" s="2">
        <v>98</v>
      </c>
      <c r="D210" s="2" t="s">
        <v>113</v>
      </c>
    </row>
    <row r="211" spans="1:4" ht="15.75" customHeight="1">
      <c r="A211" s="22" t="s">
        <v>89</v>
      </c>
      <c r="B211" s="2" t="s">
        <v>97</v>
      </c>
      <c r="C211" s="2">
        <v>234</v>
      </c>
      <c r="D211" s="2" t="s">
        <v>115</v>
      </c>
    </row>
    <row r="212" spans="1:4" ht="15.75" customHeight="1">
      <c r="A212" s="22" t="s">
        <v>86</v>
      </c>
      <c r="B212" s="2" t="s">
        <v>96</v>
      </c>
      <c r="C212" s="2">
        <v>54</v>
      </c>
      <c r="D212" s="2" t="s">
        <v>112</v>
      </c>
    </row>
    <row r="213" spans="1:4" ht="15.75" customHeight="1">
      <c r="A213" s="22" t="s">
        <v>85</v>
      </c>
      <c r="B213" s="2" t="s">
        <v>92</v>
      </c>
      <c r="C213" s="2">
        <v>3</v>
      </c>
      <c r="D213" s="2" t="s">
        <v>113</v>
      </c>
    </row>
    <row r="214" spans="1:4" ht="15.75" customHeight="1">
      <c r="A214" s="22" t="s">
        <v>88</v>
      </c>
      <c r="B214" s="2" t="s">
        <v>102</v>
      </c>
      <c r="C214" s="2">
        <v>4</v>
      </c>
      <c r="D214" s="2" t="s">
        <v>115</v>
      </c>
    </row>
    <row r="215" spans="1:4" ht="15.75" customHeight="1">
      <c r="A215" s="22" t="s">
        <v>87</v>
      </c>
      <c r="B215" s="2" t="s">
        <v>101</v>
      </c>
      <c r="C215" s="2">
        <v>6</v>
      </c>
      <c r="D215" s="2" t="s">
        <v>116</v>
      </c>
    </row>
    <row r="216" spans="1:4" ht="15.75" customHeight="1">
      <c r="A216" s="22" t="s">
        <v>89</v>
      </c>
      <c r="B216" s="2" t="s">
        <v>100</v>
      </c>
      <c r="C216" s="2">
        <v>7</v>
      </c>
      <c r="D216" s="2" t="s">
        <v>113</v>
      </c>
    </row>
    <row r="217" spans="1:4" ht="15.75" customHeight="1">
      <c r="A217" s="22" t="s">
        <v>86</v>
      </c>
      <c r="B217" s="2" t="s">
        <v>93</v>
      </c>
      <c r="C217" s="2">
        <v>9</v>
      </c>
      <c r="D217" s="2" t="s">
        <v>115</v>
      </c>
    </row>
    <row r="218" spans="1:4" ht="15.75" customHeight="1">
      <c r="A218" s="22" t="s">
        <v>85</v>
      </c>
      <c r="B218" s="2" t="s">
        <v>95</v>
      </c>
      <c r="C218" s="2">
        <v>7</v>
      </c>
      <c r="D218" s="2" t="s">
        <v>117</v>
      </c>
    </row>
    <row r="219" spans="1:4" ht="15.75" customHeight="1">
      <c r="A219" s="22" t="s">
        <v>88</v>
      </c>
      <c r="B219" s="2" t="s">
        <v>94</v>
      </c>
      <c r="C219" s="2">
        <v>3</v>
      </c>
      <c r="D219" s="2" t="s">
        <v>113</v>
      </c>
    </row>
    <row r="220" spans="1:4" ht="15.75" customHeight="1">
      <c r="A220" s="22" t="s">
        <v>87</v>
      </c>
      <c r="B220" s="2" t="s">
        <v>98</v>
      </c>
      <c r="C220" s="2">
        <v>2</v>
      </c>
      <c r="D220" s="2" t="s">
        <v>115</v>
      </c>
    </row>
    <row r="221" spans="1:4" ht="15.75" customHeight="1">
      <c r="A221" s="22" t="s">
        <v>89</v>
      </c>
      <c r="B221" s="2" t="s">
        <v>91</v>
      </c>
      <c r="C221" s="2">
        <v>6</v>
      </c>
      <c r="D221" s="2" t="s">
        <v>118</v>
      </c>
    </row>
    <row r="222" spans="1:4" ht="15.75" customHeight="1">
      <c r="A222" s="22" t="s">
        <v>86</v>
      </c>
      <c r="B222" s="2" t="s">
        <v>99</v>
      </c>
      <c r="C222" s="2">
        <v>77</v>
      </c>
      <c r="D222" s="2" t="s">
        <v>113</v>
      </c>
    </row>
    <row r="223" spans="1:4" ht="15.75" customHeight="1">
      <c r="A223" s="22" t="s">
        <v>85</v>
      </c>
      <c r="B223" s="2" t="s">
        <v>97</v>
      </c>
      <c r="C223" s="2">
        <v>88</v>
      </c>
      <c r="D223" s="2" t="s">
        <v>115</v>
      </c>
    </row>
    <row r="224" spans="1:4" ht="15.75" customHeight="1">
      <c r="A224" s="22" t="s">
        <v>88</v>
      </c>
      <c r="B224" s="2" t="s">
        <v>96</v>
      </c>
      <c r="C224" s="2">
        <v>54</v>
      </c>
      <c r="D224" s="2" t="s">
        <v>119</v>
      </c>
    </row>
    <row r="225" spans="1:4" ht="15.75" customHeight="1">
      <c r="A225" s="22" t="s">
        <v>87</v>
      </c>
      <c r="B225" s="2" t="s">
        <v>92</v>
      </c>
      <c r="C225" s="2">
        <v>32</v>
      </c>
      <c r="D225" s="2" t="s">
        <v>113</v>
      </c>
    </row>
    <row r="226" spans="1:4" ht="15.75" customHeight="1">
      <c r="A226" s="22" t="s">
        <v>89</v>
      </c>
      <c r="B226" s="2" t="s">
        <v>102</v>
      </c>
      <c r="C226" s="2">
        <v>45</v>
      </c>
      <c r="D226" s="2" t="s">
        <v>115</v>
      </c>
    </row>
    <row r="227" spans="1:4" ht="15.75" customHeight="1">
      <c r="A227" s="22" t="s">
        <v>86</v>
      </c>
      <c r="B227" s="2" t="s">
        <v>101</v>
      </c>
      <c r="C227" s="2">
        <v>76</v>
      </c>
      <c r="D227" s="2" t="s">
        <v>120</v>
      </c>
    </row>
    <row r="228" spans="1:4" ht="15.75" customHeight="1">
      <c r="A228" s="22" t="s">
        <v>85</v>
      </c>
      <c r="B228" s="2" t="s">
        <v>100</v>
      </c>
      <c r="C228" s="2">
        <v>5</v>
      </c>
      <c r="D228" s="2" t="s">
        <v>113</v>
      </c>
    </row>
    <row r="229" spans="1:4" ht="15.75" customHeight="1">
      <c r="A229" s="22" t="s">
        <v>88</v>
      </c>
      <c r="B229" s="2" t="s">
        <v>93</v>
      </c>
      <c r="C229" s="2">
        <v>4</v>
      </c>
      <c r="D229" s="2" t="s">
        <v>115</v>
      </c>
    </row>
    <row r="230" spans="1:4" ht="15.75" customHeight="1">
      <c r="A230" s="22" t="s">
        <v>87</v>
      </c>
      <c r="B230" s="2" t="s">
        <v>95</v>
      </c>
      <c r="C230" s="2">
        <v>3</v>
      </c>
      <c r="D230" s="2" t="s">
        <v>121</v>
      </c>
    </row>
    <row r="231" spans="1:4" ht="15.75" customHeight="1">
      <c r="A231" s="22" t="s">
        <v>89</v>
      </c>
      <c r="B231" s="2" t="s">
        <v>94</v>
      </c>
      <c r="C231" s="2">
        <v>2</v>
      </c>
      <c r="D231" s="2" t="s">
        <v>113</v>
      </c>
    </row>
    <row r="232" spans="1:4" ht="15.75" customHeight="1">
      <c r="A232" s="22" t="s">
        <v>86</v>
      </c>
      <c r="B232" s="2" t="s">
        <v>98</v>
      </c>
      <c r="C232" s="2">
        <v>4</v>
      </c>
      <c r="D232" s="2" t="s">
        <v>115</v>
      </c>
    </row>
    <row r="233" spans="1:4" ht="15.75" customHeight="1">
      <c r="A233" s="22" t="s">
        <v>85</v>
      </c>
      <c r="B233" s="2" t="s">
        <v>91</v>
      </c>
      <c r="C233" s="2">
        <v>33</v>
      </c>
      <c r="D233" s="2" t="s">
        <v>112</v>
      </c>
    </row>
    <row r="234" spans="1:4" ht="15.75" customHeight="1">
      <c r="A234" s="22" t="s">
        <v>88</v>
      </c>
      <c r="B234" s="2" t="s">
        <v>99</v>
      </c>
      <c r="C234" s="2">
        <v>2</v>
      </c>
      <c r="D234" s="2" t="s">
        <v>113</v>
      </c>
    </row>
    <row r="235" spans="1:4" ht="15.75" customHeight="1">
      <c r="A235" s="22" t="s">
        <v>87</v>
      </c>
      <c r="B235" s="2" t="s">
        <v>97</v>
      </c>
      <c r="C235" s="2">
        <v>11</v>
      </c>
      <c r="D235" s="2" t="s">
        <v>115</v>
      </c>
    </row>
    <row r="236" spans="1:4" ht="15.75" customHeight="1">
      <c r="A236" s="22" t="s">
        <v>89</v>
      </c>
      <c r="B236" s="2" t="s">
        <v>96</v>
      </c>
      <c r="C236" s="2">
        <v>22</v>
      </c>
      <c r="D236" s="2" t="s">
        <v>116</v>
      </c>
    </row>
    <row r="237" spans="1:4" ht="15.75" customHeight="1">
      <c r="A237" s="22" t="s">
        <v>86</v>
      </c>
      <c r="B237" s="2" t="s">
        <v>92</v>
      </c>
      <c r="C237" s="2">
        <v>45</v>
      </c>
      <c r="D237" s="2" t="s">
        <v>113</v>
      </c>
    </row>
    <row r="238" spans="1:4" ht="15.75" customHeight="1">
      <c r="A238" s="22" t="s">
        <v>85</v>
      </c>
      <c r="B238" s="2" t="s">
        <v>102</v>
      </c>
      <c r="C238" s="2">
        <v>76</v>
      </c>
      <c r="D238" s="2" t="s">
        <v>115</v>
      </c>
    </row>
    <row r="239" spans="1:4" ht="15.75" customHeight="1">
      <c r="A239" s="22" t="s">
        <v>88</v>
      </c>
      <c r="B239" s="2" t="s">
        <v>101</v>
      </c>
      <c r="C239" s="2">
        <v>89</v>
      </c>
      <c r="D239" s="2" t="s">
        <v>117</v>
      </c>
    </row>
    <row r="240" spans="1:4" ht="15.75" customHeight="1">
      <c r="A240" s="22" t="s">
        <v>87</v>
      </c>
      <c r="B240" s="2" t="s">
        <v>100</v>
      </c>
      <c r="C240" s="2">
        <v>76</v>
      </c>
      <c r="D240" s="2" t="s">
        <v>113</v>
      </c>
    </row>
    <row r="241" spans="1:4" ht="15.75" customHeight="1">
      <c r="A241" s="22" t="s">
        <v>89</v>
      </c>
      <c r="B241" s="2" t="s">
        <v>93</v>
      </c>
      <c r="C241" s="2">
        <v>5</v>
      </c>
      <c r="D241" s="2" t="s">
        <v>115</v>
      </c>
    </row>
    <row r="242" spans="1:4" ht="15.75" customHeight="1">
      <c r="A242" s="22" t="s">
        <v>86</v>
      </c>
      <c r="B242" s="2" t="s">
        <v>95</v>
      </c>
      <c r="C242" s="2">
        <v>4</v>
      </c>
      <c r="D242" s="2" t="s">
        <v>118</v>
      </c>
    </row>
    <row r="243" spans="1:4" ht="15.75" customHeight="1">
      <c r="A243" s="22" t="s">
        <v>85</v>
      </c>
      <c r="B243" s="2" t="s">
        <v>94</v>
      </c>
      <c r="C243" s="2">
        <v>8</v>
      </c>
      <c r="D243" s="2" t="s">
        <v>113</v>
      </c>
    </row>
    <row r="244" spans="1:4" ht="15.75" customHeight="1">
      <c r="A244" s="22" t="s">
        <v>88</v>
      </c>
      <c r="B244" s="2" t="s">
        <v>98</v>
      </c>
      <c r="C244" s="2">
        <v>6</v>
      </c>
      <c r="D244" s="2" t="s">
        <v>115</v>
      </c>
    </row>
    <row r="245" spans="1:4" ht="15.75" customHeight="1">
      <c r="A245" s="22" t="s">
        <v>87</v>
      </c>
      <c r="B245" s="2" t="s">
        <v>91</v>
      </c>
      <c r="C245" s="2">
        <v>9</v>
      </c>
      <c r="D245" s="2" t="s">
        <v>119</v>
      </c>
    </row>
    <row r="246" spans="1:4" ht="15.75" customHeight="1">
      <c r="A246" s="22" t="s">
        <v>89</v>
      </c>
      <c r="B246" s="2" t="s">
        <v>99</v>
      </c>
      <c r="C246" s="2">
        <v>76</v>
      </c>
      <c r="D246" s="2" t="s">
        <v>113</v>
      </c>
    </row>
    <row r="247" spans="1:4" ht="15.75" customHeight="1">
      <c r="A247" s="22" t="s">
        <v>86</v>
      </c>
      <c r="B247" s="2" t="s">
        <v>97</v>
      </c>
      <c r="C247" s="2">
        <v>34</v>
      </c>
      <c r="D247" s="2" t="s">
        <v>115</v>
      </c>
    </row>
    <row r="248" spans="1:4" ht="15.75" customHeight="1">
      <c r="A248" s="22" t="s">
        <v>85</v>
      </c>
      <c r="B248" s="2" t="s">
        <v>96</v>
      </c>
      <c r="C248" s="2">
        <v>45</v>
      </c>
      <c r="D248" s="2" t="s">
        <v>120</v>
      </c>
    </row>
    <row r="249" spans="1:4" ht="15.75" customHeight="1">
      <c r="A249" s="22" t="s">
        <v>88</v>
      </c>
      <c r="B249" s="2" t="s">
        <v>92</v>
      </c>
      <c r="C249" s="2">
        <v>65</v>
      </c>
      <c r="D249" s="2" t="s">
        <v>113</v>
      </c>
    </row>
    <row r="250" spans="1:4" ht="15.75" customHeight="1">
      <c r="A250" s="22" t="s">
        <v>87</v>
      </c>
      <c r="B250" s="2" t="s">
        <v>102</v>
      </c>
      <c r="C250" s="2">
        <v>76</v>
      </c>
      <c r="D250" s="2" t="s">
        <v>115</v>
      </c>
    </row>
    <row r="251" spans="1:4" ht="15.75" customHeight="1">
      <c r="A251" s="22" t="s">
        <v>89</v>
      </c>
      <c r="B251" s="2" t="s">
        <v>101</v>
      </c>
      <c r="C251" s="2">
        <v>87</v>
      </c>
      <c r="D251" s="2" t="s">
        <v>121</v>
      </c>
    </row>
    <row r="252" spans="1:4" ht="15.75" customHeight="1">
      <c r="A252" s="22" t="s">
        <v>86</v>
      </c>
      <c r="B252" s="2" t="s">
        <v>100</v>
      </c>
      <c r="C252" s="2">
        <v>34</v>
      </c>
      <c r="D252" s="2" t="s">
        <v>113</v>
      </c>
    </row>
    <row r="253" spans="1:4" ht="15.75" customHeight="1">
      <c r="A253" s="22" t="s">
        <v>85</v>
      </c>
      <c r="B253" s="2" t="s">
        <v>93</v>
      </c>
      <c r="C253" s="2">
        <v>56</v>
      </c>
      <c r="D253" s="2" t="s">
        <v>115</v>
      </c>
    </row>
    <row r="254" spans="1:4" ht="15.75" customHeight="1">
      <c r="A254" s="22" t="s">
        <v>88</v>
      </c>
      <c r="B254" s="2" t="s">
        <v>95</v>
      </c>
      <c r="C254" s="2">
        <v>78</v>
      </c>
      <c r="D254" s="2" t="s">
        <v>112</v>
      </c>
    </row>
    <row r="255" spans="1:4" ht="15.75" customHeight="1">
      <c r="A255" s="22" t="s">
        <v>87</v>
      </c>
      <c r="B255" s="2" t="s">
        <v>94</v>
      </c>
      <c r="C255" s="2">
        <v>3</v>
      </c>
      <c r="D255" s="2" t="s">
        <v>113</v>
      </c>
    </row>
    <row r="256" spans="1:4" ht="15.75" customHeight="1">
      <c r="A256" s="22" t="s">
        <v>89</v>
      </c>
      <c r="B256" s="2" t="s">
        <v>98</v>
      </c>
      <c r="C256" s="2">
        <v>45</v>
      </c>
      <c r="D256" s="2" t="s">
        <v>115</v>
      </c>
    </row>
    <row r="257" spans="1:4" ht="15.75" customHeight="1">
      <c r="A257" s="22" t="s">
        <v>86</v>
      </c>
      <c r="B257" s="2" t="s">
        <v>91</v>
      </c>
      <c r="C257" s="2">
        <v>6</v>
      </c>
      <c r="D257" s="2" t="s">
        <v>116</v>
      </c>
    </row>
    <row r="258" spans="1:4" ht="15.75" customHeight="1">
      <c r="A258" s="22" t="s">
        <v>85</v>
      </c>
      <c r="B258" s="2" t="s">
        <v>99</v>
      </c>
      <c r="C258" s="2">
        <v>78</v>
      </c>
      <c r="D258" s="2" t="s">
        <v>113</v>
      </c>
    </row>
    <row r="259" spans="1:4" ht="15.75" customHeight="1">
      <c r="A259" s="22" t="s">
        <v>88</v>
      </c>
      <c r="B259" s="2" t="s">
        <v>97</v>
      </c>
      <c r="C259" s="2">
        <v>98</v>
      </c>
      <c r="D259" s="2" t="s">
        <v>115</v>
      </c>
    </row>
    <row r="260" spans="1:4" ht="15.75" customHeight="1">
      <c r="A260" s="22" t="s">
        <v>87</v>
      </c>
      <c r="B260" s="2" t="s">
        <v>96</v>
      </c>
      <c r="C260" s="2">
        <v>234</v>
      </c>
      <c r="D260" s="2" t="s">
        <v>117</v>
      </c>
    </row>
    <row r="261" spans="1:4" ht="15.75" customHeight="1">
      <c r="A261" s="22" t="s">
        <v>89</v>
      </c>
      <c r="B261" s="2" t="s">
        <v>92</v>
      </c>
      <c r="C261" s="2">
        <v>54</v>
      </c>
      <c r="D261" s="2" t="s">
        <v>113</v>
      </c>
    </row>
    <row r="262" spans="1:4" ht="15.75" customHeight="1">
      <c r="A262" s="22" t="s">
        <v>86</v>
      </c>
      <c r="B262" s="2" t="s">
        <v>102</v>
      </c>
      <c r="C262" s="2">
        <v>3</v>
      </c>
      <c r="D262" s="2" t="s">
        <v>115</v>
      </c>
    </row>
    <row r="263" spans="1:4" ht="15.75" customHeight="1">
      <c r="A263" s="22" t="s">
        <v>85</v>
      </c>
      <c r="B263" s="2" t="s">
        <v>101</v>
      </c>
      <c r="C263" s="2">
        <v>4</v>
      </c>
      <c r="D263" s="2" t="s">
        <v>118</v>
      </c>
    </row>
    <row r="264" spans="1:4" ht="15.75" customHeight="1">
      <c r="A264" s="22" t="s">
        <v>88</v>
      </c>
      <c r="B264" s="2" t="s">
        <v>100</v>
      </c>
      <c r="C264" s="2">
        <v>6</v>
      </c>
      <c r="D264" s="2" t="s">
        <v>113</v>
      </c>
    </row>
    <row r="265" spans="1:4" ht="15.75" customHeight="1">
      <c r="A265" s="22" t="s">
        <v>87</v>
      </c>
      <c r="B265" s="2" t="s">
        <v>93</v>
      </c>
      <c r="C265" s="2">
        <v>7</v>
      </c>
      <c r="D265" s="2" t="s">
        <v>115</v>
      </c>
    </row>
    <row r="266" spans="1:4" ht="15.75" customHeight="1">
      <c r="A266" s="22" t="s">
        <v>89</v>
      </c>
      <c r="B266" s="2" t="s">
        <v>95</v>
      </c>
      <c r="C266" s="2">
        <v>9</v>
      </c>
      <c r="D266" s="2" t="s">
        <v>119</v>
      </c>
    </row>
    <row r="267" spans="1:4" ht="15.75" customHeight="1">
      <c r="A267" s="22" t="s">
        <v>86</v>
      </c>
      <c r="B267" s="2" t="s">
        <v>94</v>
      </c>
      <c r="C267" s="2">
        <v>7</v>
      </c>
      <c r="D267" s="2" t="s">
        <v>113</v>
      </c>
    </row>
    <row r="268" spans="1:4" ht="15.75" customHeight="1">
      <c r="A268" s="22" t="s">
        <v>85</v>
      </c>
      <c r="B268" s="2" t="s">
        <v>98</v>
      </c>
      <c r="C268" s="2">
        <v>3</v>
      </c>
      <c r="D268" s="2" t="s">
        <v>115</v>
      </c>
    </row>
    <row r="269" spans="1:4" ht="15.75" customHeight="1">
      <c r="A269" s="22" t="s">
        <v>88</v>
      </c>
      <c r="B269" s="2" t="s">
        <v>91</v>
      </c>
      <c r="C269" s="2">
        <v>2</v>
      </c>
      <c r="D269" s="2" t="s">
        <v>120</v>
      </c>
    </row>
    <row r="270" spans="1:4" ht="15.75" customHeight="1">
      <c r="A270" s="22" t="s">
        <v>87</v>
      </c>
      <c r="B270" s="2" t="s">
        <v>99</v>
      </c>
      <c r="C270" s="2">
        <v>6</v>
      </c>
      <c r="D270" s="2" t="s">
        <v>113</v>
      </c>
    </row>
    <row r="271" spans="1:4" ht="15.75" customHeight="1">
      <c r="A271" s="22" t="s">
        <v>89</v>
      </c>
      <c r="B271" s="2" t="s">
        <v>97</v>
      </c>
      <c r="C271" s="2">
        <v>77</v>
      </c>
      <c r="D271" s="2" t="s">
        <v>115</v>
      </c>
    </row>
    <row r="272" spans="1:4" ht="15.75" customHeight="1">
      <c r="A272" s="22" t="s">
        <v>86</v>
      </c>
      <c r="B272" s="2" t="s">
        <v>96</v>
      </c>
      <c r="C272" s="2">
        <v>88</v>
      </c>
      <c r="D272" s="2" t="s">
        <v>121</v>
      </c>
    </row>
    <row r="273" spans="1:4" ht="15.75" customHeight="1">
      <c r="A273" s="22" t="s">
        <v>85</v>
      </c>
      <c r="B273" s="2" t="s">
        <v>92</v>
      </c>
      <c r="C273" s="2">
        <v>54</v>
      </c>
      <c r="D273" s="2" t="s">
        <v>113</v>
      </c>
    </row>
    <row r="274" spans="1:4" ht="15.75" customHeight="1">
      <c r="A274" s="22" t="s">
        <v>88</v>
      </c>
      <c r="B274" s="2" t="s">
        <v>102</v>
      </c>
      <c r="C274" s="2">
        <v>32</v>
      </c>
      <c r="D274" s="2" t="s">
        <v>115</v>
      </c>
    </row>
    <row r="275" spans="1:4" ht="15.75" customHeight="1">
      <c r="A275" s="22" t="s">
        <v>87</v>
      </c>
      <c r="B275" s="2" t="s">
        <v>101</v>
      </c>
      <c r="C275" s="2">
        <v>45</v>
      </c>
      <c r="D275" s="2" t="s">
        <v>112</v>
      </c>
    </row>
    <row r="276" spans="1:4" ht="15.75" customHeight="1">
      <c r="A276" s="22" t="s">
        <v>89</v>
      </c>
      <c r="B276" s="2" t="s">
        <v>100</v>
      </c>
      <c r="C276" s="2">
        <v>76</v>
      </c>
      <c r="D276" s="2" t="s">
        <v>113</v>
      </c>
    </row>
    <row r="277" spans="1:4" ht="15.75" customHeight="1">
      <c r="A277" s="22" t="s">
        <v>86</v>
      </c>
      <c r="B277" s="2" t="s">
        <v>93</v>
      </c>
      <c r="C277" s="2">
        <v>5</v>
      </c>
      <c r="D277" s="2" t="s">
        <v>115</v>
      </c>
    </row>
    <row r="278" spans="1:4" ht="15.75" customHeight="1">
      <c r="A278" s="22" t="s">
        <v>85</v>
      </c>
      <c r="B278" s="2" t="s">
        <v>95</v>
      </c>
      <c r="C278" s="2">
        <v>4</v>
      </c>
      <c r="D278" s="2" t="s">
        <v>116</v>
      </c>
    </row>
    <row r="279" spans="1:4" ht="15.75" customHeight="1">
      <c r="A279" s="22" t="s">
        <v>88</v>
      </c>
      <c r="B279" s="2" t="s">
        <v>94</v>
      </c>
      <c r="C279" s="2">
        <v>3</v>
      </c>
      <c r="D279" s="2" t="s">
        <v>113</v>
      </c>
    </row>
    <row r="280" spans="1:4" ht="15.75" customHeight="1">
      <c r="A280" s="22" t="s">
        <v>87</v>
      </c>
      <c r="B280" s="2" t="s">
        <v>98</v>
      </c>
      <c r="C280" s="2">
        <v>2</v>
      </c>
      <c r="D280" s="2" t="s">
        <v>115</v>
      </c>
    </row>
    <row r="281" spans="1:4" ht="15.75" customHeight="1">
      <c r="A281" s="22" t="s">
        <v>89</v>
      </c>
      <c r="B281" s="2" t="s">
        <v>91</v>
      </c>
      <c r="C281" s="2">
        <v>4</v>
      </c>
      <c r="D281" s="2" t="s">
        <v>117</v>
      </c>
    </row>
    <row r="282" spans="1:4" ht="15.75" customHeight="1">
      <c r="A282" s="22" t="s">
        <v>86</v>
      </c>
      <c r="B282" s="2" t="s">
        <v>99</v>
      </c>
      <c r="C282" s="2">
        <v>33</v>
      </c>
      <c r="D282" s="2" t="s">
        <v>113</v>
      </c>
    </row>
    <row r="283" spans="1:4" ht="15.75" customHeight="1">
      <c r="A283" s="22" t="s">
        <v>85</v>
      </c>
      <c r="B283" s="2" t="s">
        <v>97</v>
      </c>
      <c r="C283" s="2">
        <v>2</v>
      </c>
      <c r="D283" s="2" t="s">
        <v>115</v>
      </c>
    </row>
    <row r="284" spans="1:4" ht="15.75" customHeight="1">
      <c r="A284" s="22" t="s">
        <v>88</v>
      </c>
      <c r="B284" s="2" t="s">
        <v>96</v>
      </c>
      <c r="C284" s="2">
        <v>11</v>
      </c>
      <c r="D284" s="2" t="s">
        <v>118</v>
      </c>
    </row>
    <row r="285" spans="1:4" ht="15.75" customHeight="1">
      <c r="A285" s="22" t="s">
        <v>87</v>
      </c>
      <c r="B285" s="2" t="s">
        <v>92</v>
      </c>
      <c r="C285" s="2">
        <v>22</v>
      </c>
      <c r="D285" s="2" t="s">
        <v>113</v>
      </c>
    </row>
    <row r="286" spans="1:4" ht="15.75" customHeight="1">
      <c r="A286" s="22" t="s">
        <v>89</v>
      </c>
      <c r="B286" s="2" t="s">
        <v>102</v>
      </c>
      <c r="C286" s="2">
        <v>45</v>
      </c>
      <c r="D286" s="2" t="s">
        <v>115</v>
      </c>
    </row>
    <row r="287" spans="1:4" ht="15.75" customHeight="1">
      <c r="A287" s="22" t="s">
        <v>86</v>
      </c>
      <c r="B287" s="2" t="s">
        <v>101</v>
      </c>
      <c r="C287" s="2">
        <v>76</v>
      </c>
      <c r="D287" s="2" t="s">
        <v>119</v>
      </c>
    </row>
    <row r="288" spans="1:4" ht="15.75" customHeight="1">
      <c r="A288" s="22" t="s">
        <v>85</v>
      </c>
      <c r="B288" s="2" t="s">
        <v>100</v>
      </c>
      <c r="C288" s="2">
        <v>89</v>
      </c>
      <c r="D288" s="2" t="s">
        <v>113</v>
      </c>
    </row>
    <row r="289" spans="1:4" ht="15.75" customHeight="1">
      <c r="A289" s="22" t="s">
        <v>88</v>
      </c>
      <c r="B289" s="2" t="s">
        <v>93</v>
      </c>
      <c r="C289" s="2">
        <v>76</v>
      </c>
      <c r="D289" s="2" t="s">
        <v>115</v>
      </c>
    </row>
    <row r="290" spans="1:4" ht="15.75" customHeight="1">
      <c r="A290" s="22" t="s">
        <v>87</v>
      </c>
      <c r="B290" s="2" t="s">
        <v>95</v>
      </c>
      <c r="C290" s="2">
        <v>5</v>
      </c>
      <c r="D290" s="2" t="s">
        <v>120</v>
      </c>
    </row>
    <row r="291" spans="1:4" ht="15.75" customHeight="1">
      <c r="A291" s="22" t="s">
        <v>89</v>
      </c>
      <c r="B291" s="2" t="s">
        <v>94</v>
      </c>
      <c r="C291" s="2">
        <v>4</v>
      </c>
      <c r="D291" s="2" t="s">
        <v>113</v>
      </c>
    </row>
    <row r="292" spans="1:4" ht="15.75" customHeight="1">
      <c r="A292" s="22" t="s">
        <v>86</v>
      </c>
      <c r="B292" s="2" t="s">
        <v>98</v>
      </c>
      <c r="C292" s="2">
        <v>8</v>
      </c>
      <c r="D292" s="2" t="s">
        <v>115</v>
      </c>
    </row>
    <row r="293" spans="1:4" ht="15.75" customHeight="1">
      <c r="A293" s="22" t="s">
        <v>85</v>
      </c>
      <c r="B293" s="2" t="s">
        <v>91</v>
      </c>
      <c r="C293" s="2">
        <v>6</v>
      </c>
      <c r="D293" s="2" t="s">
        <v>121</v>
      </c>
    </row>
    <row r="294" spans="1:4" ht="15.75" customHeight="1">
      <c r="A294" s="22" t="s">
        <v>88</v>
      </c>
      <c r="B294" s="2" t="s">
        <v>99</v>
      </c>
      <c r="C294" s="2">
        <v>9</v>
      </c>
      <c r="D294" s="2" t="s">
        <v>113</v>
      </c>
    </row>
    <row r="295" spans="1:4" ht="15.75" customHeight="1">
      <c r="A295" s="22" t="s">
        <v>87</v>
      </c>
      <c r="B295" s="2" t="s">
        <v>97</v>
      </c>
      <c r="C295" s="2">
        <v>76</v>
      </c>
      <c r="D295" s="2" t="s">
        <v>115</v>
      </c>
    </row>
    <row r="296" spans="1:4" ht="15.75" customHeight="1"/>
    <row r="297" spans="1:4" ht="15.75" customHeight="1"/>
    <row r="298" spans="1:4" ht="15.75" customHeight="1"/>
    <row r="299" spans="1:4" ht="15.75" customHeight="1"/>
    <row r="300" spans="1:4" ht="15.75" customHeight="1"/>
    <row r="301" spans="1:4" ht="15.75" customHeight="1"/>
    <row r="302" spans="1:4" ht="15.75" customHeight="1"/>
    <row r="303" spans="1:4" ht="15.75" customHeight="1"/>
    <row r="304" spans="1: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2:A295">
    <cfRule type="cellIs" dxfId="1" priority="1" operator="equal">
      <formula>"Banana"</formula>
    </cfRule>
    <cfRule type="containsText" dxfId="0" priority="2" operator="containsText" text="Pear">
      <formula>NOT(ISERROR(SEARCH(("Pear"),(A2))))</formula>
    </cfRule>
  </conditionalFormatting>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000"/>
  <sheetViews>
    <sheetView showGridLines="0" topLeftCell="A16" workbookViewId="0">
      <selection activeCell="F24" sqref="F24"/>
    </sheetView>
  </sheetViews>
  <sheetFormatPr baseColWidth="10" defaultColWidth="11.19921875" defaultRowHeight="15" customHeight="1"/>
  <cols>
    <col min="1" max="1" width="7.09765625" customWidth="1"/>
    <col min="2" max="4" width="7.59765625" customWidth="1"/>
    <col min="5" max="5" width="34.3984375" customWidth="1"/>
    <col min="6" max="6" width="7.09765625" customWidth="1"/>
    <col min="7" max="7" width="9.8984375" customWidth="1"/>
    <col min="8" max="26" width="7.09765625" customWidth="1"/>
  </cols>
  <sheetData>
    <row r="1" spans="1:9">
      <c r="A1" s="21" t="s">
        <v>122</v>
      </c>
      <c r="B1" s="16" t="s">
        <v>123</v>
      </c>
      <c r="C1" s="16" t="s">
        <v>124</v>
      </c>
      <c r="D1" s="16" t="s">
        <v>125</v>
      </c>
      <c r="E1" s="16" t="s">
        <v>126</v>
      </c>
      <c r="G1" s="23" t="s">
        <v>127</v>
      </c>
      <c r="H1" s="24">
        <v>0.55000000000000004</v>
      </c>
    </row>
    <row r="2" spans="1:9">
      <c r="A2" s="2" t="s">
        <v>128</v>
      </c>
      <c r="B2" s="25">
        <v>0.45</v>
      </c>
      <c r="C2" s="25">
        <v>0.65</v>
      </c>
      <c r="D2" s="25">
        <v>0.43</v>
      </c>
      <c r="E2" s="26" t="str">
        <f t="shared" ref="E2:E8" si="0">IF(OR(B2&lt;$H$1,C2&lt;$H$1,D2&lt;$H$1),"D",IF(AVERAGE(B2:D2)&gt;=$H$3,$G$3,IF(AVERAGE(B2:D2)&gt;=$H$2,$G$2,$G$1)))</f>
        <v>D</v>
      </c>
      <c r="F2" s="27" t="str">
        <f>+IF(OR(B2&lt;55%,C2&lt;55%,D2&lt;55%),"D",
IF(AVERAGE(B2:D2)&gt;=$H$19,$G$19,
IF(AVERAGE(B2:D2)&gt;=$H$18,$G$18,$G$17)))</f>
        <v>D</v>
      </c>
      <c r="G2" s="23" t="s">
        <v>129</v>
      </c>
      <c r="H2" s="24">
        <v>0.85</v>
      </c>
    </row>
    <row r="3" spans="1:9">
      <c r="A3" s="2" t="s">
        <v>130</v>
      </c>
      <c r="B3" s="25">
        <v>0.92</v>
      </c>
      <c r="C3" s="25">
        <v>0.84</v>
      </c>
      <c r="D3" s="25">
        <v>0.75</v>
      </c>
      <c r="E3" s="26" t="str">
        <f t="shared" si="0"/>
        <v>Pass</v>
      </c>
      <c r="F3" s="27" t="str">
        <f t="shared" ref="F3:F8" si="1">+IF(OR(B3&lt;55%,C3&lt;55%,D3&lt;55%),"D",
IF(AVERAGE(B3:D3)&gt;=$H$19,$G$19,
IF(AVERAGE(B3:D3)&gt;=$H$18,$G$18,$G$17)))</f>
        <v>Pass</v>
      </c>
      <c r="G3" s="23" t="s">
        <v>131</v>
      </c>
      <c r="H3" s="24">
        <v>0.9</v>
      </c>
    </row>
    <row r="4" spans="1:9">
      <c r="A4" s="2" t="s">
        <v>132</v>
      </c>
      <c r="B4" s="25">
        <v>0.56000000000000005</v>
      </c>
      <c r="C4" s="25">
        <v>0.45</v>
      </c>
      <c r="D4" s="25">
        <v>0.45</v>
      </c>
      <c r="E4" s="26" t="str">
        <f t="shared" si="0"/>
        <v>D</v>
      </c>
      <c r="F4" s="27" t="str">
        <f t="shared" si="1"/>
        <v>D</v>
      </c>
    </row>
    <row r="5" spans="1:9">
      <c r="A5" s="2" t="s">
        <v>133</v>
      </c>
      <c r="B5" s="25">
        <v>0.67</v>
      </c>
      <c r="C5" s="25">
        <v>0.87</v>
      </c>
      <c r="D5" s="25">
        <v>0.56000000000000005</v>
      </c>
      <c r="E5" s="26" t="str">
        <f t="shared" si="0"/>
        <v>Pass</v>
      </c>
      <c r="F5" s="27" t="str">
        <f t="shared" si="1"/>
        <v>Pass</v>
      </c>
    </row>
    <row r="6" spans="1:9">
      <c r="A6" s="2" t="s">
        <v>134</v>
      </c>
      <c r="B6" s="25">
        <v>0.86</v>
      </c>
      <c r="C6" s="25">
        <v>0.91</v>
      </c>
      <c r="D6" s="25">
        <v>0.34</v>
      </c>
      <c r="E6" s="26" t="str">
        <f t="shared" si="0"/>
        <v>D</v>
      </c>
      <c r="F6" s="27" t="str">
        <f t="shared" si="1"/>
        <v>D</v>
      </c>
    </row>
    <row r="7" spans="1:9">
      <c r="A7" s="2" t="s">
        <v>135</v>
      </c>
      <c r="B7" s="25">
        <v>0.95</v>
      </c>
      <c r="C7" s="25">
        <v>0.96</v>
      </c>
      <c r="D7" s="25">
        <v>0.95</v>
      </c>
      <c r="E7" s="26" t="str">
        <f t="shared" si="0"/>
        <v>Distinction</v>
      </c>
      <c r="F7" s="27" t="str">
        <f t="shared" si="1"/>
        <v>Distinction</v>
      </c>
    </row>
    <row r="8" spans="1:9">
      <c r="A8" s="2" t="s">
        <v>136</v>
      </c>
      <c r="B8" s="25">
        <v>0.35</v>
      </c>
      <c r="C8" s="25">
        <v>0.67</v>
      </c>
      <c r="D8" s="25">
        <v>0.95</v>
      </c>
      <c r="E8" s="26" t="str">
        <f t="shared" si="0"/>
        <v>D</v>
      </c>
      <c r="F8" s="27" t="str">
        <f t="shared" si="1"/>
        <v>D</v>
      </c>
    </row>
    <row r="9" spans="1:9" ht="14.25">
      <c r="F9" s="27"/>
      <c r="I9" s="5" t="e">
        <f>si.conjunto</f>
        <v>#NAME?</v>
      </c>
    </row>
    <row r="10" spans="1:9">
      <c r="G10" s="28"/>
    </row>
    <row r="13" spans="1:9" ht="14.25">
      <c r="E13" s="5"/>
    </row>
    <row r="16" spans="1:9">
      <c r="F16" s="28"/>
    </row>
    <row r="17" spans="1:13">
      <c r="A17" s="29" t="s">
        <v>122</v>
      </c>
      <c r="B17" s="30" t="s">
        <v>123</v>
      </c>
      <c r="C17" s="30" t="s">
        <v>124</v>
      </c>
      <c r="D17" s="30" t="s">
        <v>125</v>
      </c>
      <c r="E17" s="30" t="s">
        <v>126</v>
      </c>
      <c r="F17" s="31"/>
      <c r="G17" s="32" t="s">
        <v>127</v>
      </c>
      <c r="H17" s="33">
        <v>0.55000000000000004</v>
      </c>
    </row>
    <row r="18" spans="1:13">
      <c r="A18" s="9" t="s">
        <v>128</v>
      </c>
      <c r="B18" s="34">
        <v>0.45</v>
      </c>
      <c r="C18" s="34">
        <v>0.65</v>
      </c>
      <c r="D18" s="34">
        <v>0.43</v>
      </c>
      <c r="E18" s="26" t="str">
        <f>IF(OR(B18&lt;$H$17,C18&lt;$H$17,D18&lt;$H$17),"D",IF(AVERAGE(B18:D18)&gt;=$H$17,"Pass",IF(AVERAGE(B18:D18)&gt;=$H$18,"MERIT")))</f>
        <v>D</v>
      </c>
      <c r="F18" s="35" t="str">
        <f>+IF(OR(B18&lt;55%,C18&lt;55%,D18&lt;55%),"d",
  IF(AVERAGE(B18:D18)&gt;=$H$19,$G$19,
  IF(AVERAGE(B18:D18)&gt;=$H$18,$G$18,
 IF(AVERAGE(B18:D18)&gt;=$H$17,$G$17,"gaa"))))</f>
        <v>d</v>
      </c>
      <c r="G18" s="32" t="s">
        <v>129</v>
      </c>
      <c r="H18" s="33">
        <v>0.85</v>
      </c>
    </row>
    <row r="19" spans="1:13">
      <c r="A19" s="9" t="s">
        <v>130</v>
      </c>
      <c r="B19" s="34">
        <v>0.92</v>
      </c>
      <c r="C19" s="34">
        <v>0.84</v>
      </c>
      <c r="D19" s="34">
        <v>0.75</v>
      </c>
      <c r="E19" s="26" t="str">
        <f>IF(OR(B19&lt;$H$1,C19&lt;$H$1,D19&lt;$H$1),"D",IF(AVERAGE(B19:D19)&gt;=$H$3,$G$3,IF(AVERAGE(B19:D19)&gt;=$H$2,$G$2,$G$1)))</f>
        <v>Pass</v>
      </c>
      <c r="F19" s="35" t="str">
        <f t="shared" ref="F19:F24" si="2">+IF(OR(B19&lt;55%,C19&lt;55%,D19&lt;55%),"d",
  IF(AVERAGE(B19:D19)&gt;=$H$19,$G$19,
  IF(AVERAGE(B19:D19)&gt;=$H$18,$G$18,
 IF(AVERAGE(B19:D19)&gt;=$H$17,$G$17,"gaa"))))</f>
        <v>Pass</v>
      </c>
      <c r="G19" s="32" t="s">
        <v>131</v>
      </c>
      <c r="H19" s="33">
        <v>0.9</v>
      </c>
    </row>
    <row r="20" spans="1:13">
      <c r="A20" s="9" t="s">
        <v>132</v>
      </c>
      <c r="B20" s="34">
        <v>0.56000000000000005</v>
      </c>
      <c r="C20" s="34">
        <v>0.45</v>
      </c>
      <c r="D20" s="34">
        <v>0.45</v>
      </c>
      <c r="E20" s="26" t="str">
        <f t="shared" ref="E20:E24" si="3">IF(OR(B20&lt;$H$17,C20&lt;$H$17,D20&lt;$H$17),"D",IF(AVERAGE(B20:D20)&gt;=$H$19,"DISTINCTION",IF(AVERAGE(B20:D20)&gt;=$H$18,"MERIT",IF(AVERAGE(B20:D20)&gt;=$H$17,"Pass"))))</f>
        <v>D</v>
      </c>
      <c r="F20" s="35" t="str">
        <f t="shared" si="2"/>
        <v>d</v>
      </c>
      <c r="G20" s="11"/>
      <c r="H20" s="11"/>
    </row>
    <row r="21" spans="1:13" ht="15.75" customHeight="1">
      <c r="A21" s="9" t="s">
        <v>133</v>
      </c>
      <c r="B21" s="34">
        <v>0.67</v>
      </c>
      <c r="C21" s="34">
        <v>0.87</v>
      </c>
      <c r="D21" s="34">
        <v>0.56000000000000005</v>
      </c>
      <c r="E21" s="26" t="str">
        <f t="shared" si="3"/>
        <v>Pass</v>
      </c>
      <c r="F21" s="35" t="str">
        <f t="shared" si="2"/>
        <v>Pass</v>
      </c>
      <c r="G21" s="11"/>
      <c r="H21" s="11"/>
    </row>
    <row r="22" spans="1:13" ht="15.75" customHeight="1">
      <c r="A22" s="9" t="s">
        <v>134</v>
      </c>
      <c r="B22" s="34">
        <v>0.86</v>
      </c>
      <c r="C22" s="34">
        <v>0.91</v>
      </c>
      <c r="D22" s="34">
        <v>0.34</v>
      </c>
      <c r="E22" s="26" t="str">
        <f t="shared" si="3"/>
        <v>D</v>
      </c>
      <c r="F22" s="35" t="str">
        <f t="shared" si="2"/>
        <v>d</v>
      </c>
      <c r="G22" s="11"/>
      <c r="H22" s="11"/>
    </row>
    <row r="23" spans="1:13" ht="15.75" customHeight="1">
      <c r="A23" s="9" t="s">
        <v>135</v>
      </c>
      <c r="B23" s="34">
        <v>0.95</v>
      </c>
      <c r="C23" s="34">
        <v>0.96</v>
      </c>
      <c r="D23" s="34">
        <v>0.95</v>
      </c>
      <c r="E23" s="26" t="str">
        <f t="shared" si="3"/>
        <v>DISTINCTION</v>
      </c>
      <c r="F23" s="35" t="str">
        <f t="shared" si="2"/>
        <v>Distinction</v>
      </c>
      <c r="G23" s="11"/>
      <c r="H23" s="11"/>
    </row>
    <row r="24" spans="1:13" ht="15.75" customHeight="1">
      <c r="A24" s="9" t="s">
        <v>136</v>
      </c>
      <c r="B24" s="34">
        <v>0.35</v>
      </c>
      <c r="C24" s="34">
        <v>0.67</v>
      </c>
      <c r="D24" s="34">
        <v>0.95</v>
      </c>
      <c r="E24" s="26" t="str">
        <f t="shared" si="3"/>
        <v>D</v>
      </c>
      <c r="F24" s="35" t="str">
        <f t="shared" si="2"/>
        <v>d</v>
      </c>
      <c r="G24" s="11"/>
      <c r="H24" s="11"/>
    </row>
    <row r="25" spans="1:13" ht="15.75" customHeight="1"/>
    <row r="26" spans="1:13" ht="15.75" customHeight="1"/>
    <row r="27" spans="1:13" ht="15.75" customHeight="1"/>
    <row r="28" spans="1:13" ht="15.75" customHeight="1">
      <c r="M28" s="5" t="s">
        <v>137</v>
      </c>
    </row>
    <row r="29" spans="1:13" ht="15.75" customHeight="1"/>
    <row r="30" spans="1:13" ht="15.75" customHeight="1"/>
    <row r="31" spans="1:13" ht="15.75" customHeight="1"/>
    <row r="32" spans="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000"/>
  <sheetViews>
    <sheetView showGridLines="0" workbookViewId="0">
      <selection activeCell="C6" sqref="C6"/>
    </sheetView>
  </sheetViews>
  <sheetFormatPr baseColWidth="10" defaultColWidth="11.19921875" defaultRowHeight="15" customHeight="1"/>
  <cols>
    <col min="1" max="2" width="12.19921875" customWidth="1"/>
    <col min="3" max="3" width="30" customWidth="1"/>
    <col min="4" max="4" width="9.296875" customWidth="1"/>
    <col min="5" max="6" width="7.09765625" customWidth="1"/>
    <col min="7" max="7" width="9.8984375" customWidth="1"/>
    <col min="8" max="26" width="7.09765625" customWidth="1"/>
  </cols>
  <sheetData>
    <row r="1" spans="1:8">
      <c r="A1" s="16" t="s">
        <v>122</v>
      </c>
      <c r="B1" s="16" t="s">
        <v>138</v>
      </c>
      <c r="C1" s="16" t="s">
        <v>139</v>
      </c>
      <c r="G1" s="23" t="s">
        <v>127</v>
      </c>
      <c r="H1" s="24">
        <v>0.55000000000000004</v>
      </c>
    </row>
    <row r="2" spans="1:8">
      <c r="A2" s="2" t="s">
        <v>128</v>
      </c>
      <c r="B2" s="25">
        <v>0.45</v>
      </c>
      <c r="C2" s="20" t="str">
        <f>+IF(B2&lt;55%,"D",
  IF(B2&gt;=$H$3,$G$3,
  IF(B2&gt;=$H$2,$G$2,$G$1)))</f>
        <v>D</v>
      </c>
      <c r="D2" s="5" t="str">
        <f t="shared" ref="D2:D8" si="0">IF(B2&lt;$H$1,"D",IF(AND(B2&gt;=$H$1,B2&lt;$H$2),$G$1,IF(AND(B2&gt;=$H$2,B2&lt;$H$3),$G$2,$G$3)))</f>
        <v>D</v>
      </c>
      <c r="E2" s="5" t="str">
        <f t="shared" ref="E2:E8" si="1">IF(B2&lt;$H$1,"D",IF(B2&gt;=$H$3,$G$3,IF(B2&gt;=$H$2,$G$2,$G$1)))</f>
        <v>D</v>
      </c>
      <c r="G2" s="23" t="s">
        <v>129</v>
      </c>
      <c r="H2" s="24">
        <v>0.85</v>
      </c>
    </row>
    <row r="3" spans="1:8">
      <c r="A3" s="2" t="s">
        <v>130</v>
      </c>
      <c r="B3" s="25">
        <v>0.92</v>
      </c>
      <c r="C3" s="20" t="str">
        <f t="shared" ref="C3:C8" si="2">+IF(B3&lt;55%,"D",
  IF(B3&gt;=$H$3,$G$3,
  IF(B3&gt;=$H$2,$G$2,$G$1)))</f>
        <v>Distinction</v>
      </c>
      <c r="D3" s="5" t="str">
        <f t="shared" si="0"/>
        <v>Distinction</v>
      </c>
      <c r="E3" s="5" t="str">
        <f t="shared" si="1"/>
        <v>Distinction</v>
      </c>
      <c r="G3" s="23" t="s">
        <v>131</v>
      </c>
      <c r="H3" s="24">
        <v>0.9</v>
      </c>
    </row>
    <row r="4" spans="1:8">
      <c r="A4" s="2" t="s">
        <v>132</v>
      </c>
      <c r="B4" s="25">
        <v>0.56000000000000005</v>
      </c>
      <c r="C4" s="20" t="str">
        <f t="shared" si="2"/>
        <v>Pass</v>
      </c>
      <c r="D4" s="5" t="str">
        <f t="shared" si="0"/>
        <v>Pass</v>
      </c>
      <c r="E4" s="5" t="str">
        <f t="shared" si="1"/>
        <v>Pass</v>
      </c>
    </row>
    <row r="5" spans="1:8">
      <c r="A5" s="2" t="s">
        <v>133</v>
      </c>
      <c r="B5" s="25">
        <v>0.67</v>
      </c>
      <c r="C5" s="20" t="str">
        <f t="shared" si="2"/>
        <v>Pass</v>
      </c>
      <c r="D5" s="5" t="str">
        <f t="shared" si="0"/>
        <v>Pass</v>
      </c>
      <c r="E5" s="5" t="str">
        <f t="shared" si="1"/>
        <v>Pass</v>
      </c>
    </row>
    <row r="6" spans="1:8">
      <c r="A6" s="2" t="s">
        <v>134</v>
      </c>
      <c r="B6" s="25">
        <v>0.86</v>
      </c>
      <c r="C6" s="20" t="str">
        <f t="shared" si="2"/>
        <v>Merit</v>
      </c>
      <c r="D6" s="5" t="str">
        <f t="shared" si="0"/>
        <v>Merit</v>
      </c>
      <c r="E6" s="5" t="str">
        <f t="shared" si="1"/>
        <v>Merit</v>
      </c>
    </row>
    <row r="7" spans="1:8">
      <c r="A7" s="2" t="s">
        <v>135</v>
      </c>
      <c r="B7" s="25">
        <v>0.95</v>
      </c>
      <c r="C7" s="20" t="str">
        <f t="shared" si="2"/>
        <v>Distinction</v>
      </c>
      <c r="D7" s="5" t="str">
        <f t="shared" si="0"/>
        <v>Distinction</v>
      </c>
      <c r="E7" s="5" t="str">
        <f t="shared" si="1"/>
        <v>Distinction</v>
      </c>
    </row>
    <row r="8" spans="1:8">
      <c r="A8" s="2" t="s">
        <v>136</v>
      </c>
      <c r="B8" s="25">
        <v>0.35</v>
      </c>
      <c r="C8" s="20" t="str">
        <f t="shared" si="2"/>
        <v>D</v>
      </c>
      <c r="D8" s="5" t="str">
        <f t="shared" si="0"/>
        <v>D</v>
      </c>
      <c r="E8" s="5" t="str">
        <f t="shared" si="1"/>
        <v>D</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000"/>
  <sheetViews>
    <sheetView showGridLines="0" workbookViewId="0">
      <selection activeCell="H8" sqref="H8"/>
    </sheetView>
  </sheetViews>
  <sheetFormatPr baseColWidth="10" defaultColWidth="11.19921875" defaultRowHeight="15" customHeight="1"/>
  <cols>
    <col min="1" max="1" width="7.09765625" customWidth="1"/>
    <col min="2" max="2" width="5.296875" customWidth="1"/>
    <col min="3" max="3" width="7.296875" customWidth="1"/>
    <col min="4" max="4" width="5.296875" customWidth="1"/>
    <col min="5" max="5" width="7.59765625" customWidth="1"/>
    <col min="6" max="6" width="5.296875" customWidth="1"/>
    <col min="7" max="7" width="7.59765625" customWidth="1"/>
    <col min="8" max="8" width="7.09765625" customWidth="1"/>
    <col min="9" max="10" width="9.8984375" customWidth="1"/>
    <col min="11" max="12" width="10" customWidth="1"/>
    <col min="13" max="28" width="7.09765625" customWidth="1"/>
  </cols>
  <sheetData>
    <row r="1" spans="1:13">
      <c r="A1" s="16" t="s">
        <v>122</v>
      </c>
      <c r="B1" s="117" t="s">
        <v>123</v>
      </c>
      <c r="C1" s="78"/>
      <c r="D1" s="117" t="s">
        <v>124</v>
      </c>
      <c r="E1" s="78"/>
      <c r="F1" s="117" t="s">
        <v>125</v>
      </c>
      <c r="G1" s="78"/>
      <c r="H1" s="16" t="s">
        <v>140</v>
      </c>
      <c r="K1" s="36"/>
      <c r="L1" s="23" t="s">
        <v>141</v>
      </c>
      <c r="M1" s="23" t="s">
        <v>140</v>
      </c>
    </row>
    <row r="2" spans="1:13">
      <c r="A2" s="2" t="s">
        <v>128</v>
      </c>
      <c r="B2" s="25">
        <v>0.45</v>
      </c>
      <c r="C2" s="25" t="str">
        <f t="shared" ref="C2:C8" si="0">VLOOKUP(B2,grades,2,TRUE)</f>
        <v>Fail</v>
      </c>
      <c r="D2" s="25">
        <v>0.65</v>
      </c>
      <c r="E2" s="25" t="str">
        <f t="shared" ref="E2:E8" si="1">VLOOKUP(D2,grades,2,TRUE)</f>
        <v>Pass</v>
      </c>
      <c r="F2" s="25">
        <v>0.43</v>
      </c>
      <c r="G2" s="25" t="str">
        <f t="shared" ref="G2:G8" si="2">VLOOKUP(F2,grades,2,TRUE)</f>
        <v>Fail</v>
      </c>
      <c r="H2" s="37" t="str">
        <f>+IF(SUM(B2*0.2,D2*0.3,F2*0.5)&gt;=$L$5,$M$5,
IF(SUM(B2*0.2,D2*0.3,F2*0.5)&gt;=$L$4,$M$4,
IF(SUM(B2*0.2,D2*0.3,F2*0.5)&gt;=$L$3,$M$3,
IF(SUM(B2*0.2,D2*0.3,F2*0.5)&gt;=$L$2,$M$2))))</f>
        <v>Fail</v>
      </c>
      <c r="I2" s="5" t="str">
        <f t="shared" ref="I2:I8" si="3">IF((B2*0.2+D2*0.3+F2*0.5)&lt;$L$3,$M$2,IF((B2*0.2+D2*0.3+F2*0.5)&gt;=$L$5,$M$5,IF((B2*0.2+D2*0.3+F2*0.5)&gt;=$L$4,$M$4,$M$3)))</f>
        <v>Fail</v>
      </c>
      <c r="J2" s="5">
        <f t="shared" ref="J2:J8" si="4">B2*20%+D2*30%+F2*50%</f>
        <v>0.5</v>
      </c>
      <c r="K2" s="38" t="str">
        <f t="shared" ref="K2:K8" si="5">IF((B2*0.2+D2*0.3+F2*0.5)&lt;$L$3,"Fail",IF((B2*0.2+D2*0.3+F2*0.5)&gt;=$L$5,$M$5,IF((B2*0.2+D2*0.3+F2*0.5)&gt;=$L$4,"Merit",IF((B2*0.2+D2*0.3+F2*0.5)&gt;=$L$3,"Pass"))))</f>
        <v>Fail</v>
      </c>
      <c r="L2" s="24">
        <v>0</v>
      </c>
      <c r="M2" s="23" t="s">
        <v>142</v>
      </c>
    </row>
    <row r="3" spans="1:13">
      <c r="A3" s="2" t="s">
        <v>130</v>
      </c>
      <c r="B3" s="25">
        <v>0.92</v>
      </c>
      <c r="C3" s="25" t="str">
        <f t="shared" si="0"/>
        <v>Distinction</v>
      </c>
      <c r="D3" s="25">
        <v>0.84</v>
      </c>
      <c r="E3" s="25" t="str">
        <f t="shared" si="1"/>
        <v>Pass</v>
      </c>
      <c r="F3" s="25">
        <v>0.75</v>
      </c>
      <c r="G3" s="25" t="str">
        <f t="shared" si="2"/>
        <v>Pass</v>
      </c>
      <c r="H3" s="37" t="str">
        <f>+IF(SUM(B3*0.2,D3*0.3,F3*0.5)&gt;=$L$5,$M$5,
IF(SUM(B3*0.2,D3*0.3,F3*0.5)&gt;=$L$4,$M$4,
IF(SUM(B3*0.2,D3*0.3,F3*0.5)&gt;=$L$3,$M$3,
IF(SUM(B3*0.2,D3*0.3,F3*0.5)&gt;=$L$2,$M$2))))</f>
        <v>Pass</v>
      </c>
      <c r="I3" s="5" t="str">
        <f t="shared" si="3"/>
        <v>Pass</v>
      </c>
      <c r="J3" s="5">
        <f t="shared" si="4"/>
        <v>0.81100000000000005</v>
      </c>
      <c r="K3" s="38" t="str">
        <f t="shared" si="5"/>
        <v>Pass</v>
      </c>
      <c r="L3" s="24">
        <v>0.55000000000000004</v>
      </c>
      <c r="M3" s="23" t="s">
        <v>127</v>
      </c>
    </row>
    <row r="4" spans="1:13">
      <c r="A4" s="2" t="s">
        <v>132</v>
      </c>
      <c r="B4" s="25">
        <v>0.56000000000000005</v>
      </c>
      <c r="C4" s="25" t="str">
        <f t="shared" si="0"/>
        <v>Pass</v>
      </c>
      <c r="D4" s="25">
        <v>0.45</v>
      </c>
      <c r="E4" s="25" t="str">
        <f t="shared" si="1"/>
        <v>Fail</v>
      </c>
      <c r="F4" s="25">
        <v>0.45</v>
      </c>
      <c r="G4" s="25" t="str">
        <f t="shared" si="2"/>
        <v>Fail</v>
      </c>
      <c r="H4" s="37" t="str">
        <f>+IF(SUM(B4*0.2,D4*0.3,F4*0.5)&gt;=$L$5,$M$5,
IF(SUM(B4*0.2,D4*0.3,F4*0.5)&gt;=$L$4,$M$4,
IF(SUM(B4*0.2,D4*0.3,F4*0.5)&gt;=$L$3,$M$3,
IF(SUM(B4*0.2,D4*0.3,F4*0.5)&gt;=$L$2,$M$2))))</f>
        <v>Fail</v>
      </c>
      <c r="I4" s="5" t="str">
        <f t="shared" si="3"/>
        <v>Fail</v>
      </c>
      <c r="J4" s="5">
        <f t="shared" si="4"/>
        <v>0.47200000000000003</v>
      </c>
      <c r="K4" s="38" t="str">
        <f t="shared" si="5"/>
        <v>Fail</v>
      </c>
      <c r="L4" s="24">
        <v>0.85</v>
      </c>
      <c r="M4" s="23" t="s">
        <v>129</v>
      </c>
    </row>
    <row r="5" spans="1:13">
      <c r="A5" s="2" t="s">
        <v>133</v>
      </c>
      <c r="B5" s="25">
        <v>0.67</v>
      </c>
      <c r="C5" s="25" t="str">
        <f t="shared" si="0"/>
        <v>Pass</v>
      </c>
      <c r="D5" s="25">
        <v>0.87</v>
      </c>
      <c r="E5" s="25" t="str">
        <f t="shared" si="1"/>
        <v>Merit</v>
      </c>
      <c r="F5" s="25">
        <v>0.56000000000000005</v>
      </c>
      <c r="G5" s="25" t="str">
        <f t="shared" si="2"/>
        <v>Pass</v>
      </c>
      <c r="H5" s="37" t="str">
        <f>+IF(SUM(B5*0.2,D5*0.3,F5*0.5)&gt;=$L$5,$M$5,
IF(SUM(B5*0.2,D5*0.3,F5*0.5)&gt;=$L$4,$M$4,
IF(SUM(B5*0.2,D5*0.3,F5*0.5)&gt;=$L$3,$M$3,
IF(SUM(B5*0.2,D5*0.3,F5*0.5)&gt;=$L$2,$M$2))))</f>
        <v>Pass</v>
      </c>
      <c r="I5" s="5" t="str">
        <f t="shared" si="3"/>
        <v>Pass</v>
      </c>
      <c r="J5" s="5">
        <f t="shared" si="4"/>
        <v>0.67500000000000004</v>
      </c>
      <c r="K5" s="38" t="str">
        <f t="shared" si="5"/>
        <v>Pass</v>
      </c>
      <c r="L5" s="24">
        <v>0.9</v>
      </c>
      <c r="M5" s="23" t="s">
        <v>131</v>
      </c>
    </row>
    <row r="6" spans="1:13">
      <c r="A6" s="2" t="s">
        <v>134</v>
      </c>
      <c r="B6" s="25">
        <v>0.86</v>
      </c>
      <c r="C6" s="25" t="str">
        <f t="shared" si="0"/>
        <v>Merit</v>
      </c>
      <c r="D6" s="25">
        <v>0.91</v>
      </c>
      <c r="E6" s="25" t="str">
        <f t="shared" si="1"/>
        <v>Distinction</v>
      </c>
      <c r="F6" s="25">
        <v>0.34</v>
      </c>
      <c r="G6" s="25" t="str">
        <f t="shared" si="2"/>
        <v>Fail</v>
      </c>
      <c r="H6" s="37" t="str">
        <f>+IF(SUM(B6*0.2,D6*0.3,F6*0.5)&gt;=$L$5,$M$5,
IF(SUM(B6*0.2,D6*0.3,F6*0.5)&gt;=$L$4,$M$4,
IF(SUM(B6*0.2,D6*0.3,F6*0.5)&gt;=$L$3,$M$3,
IF(SUM(B6*0.2,D6*0.3,F6*0.5)&gt;=$L$2,$M$2))))</f>
        <v>Pass</v>
      </c>
      <c r="I6" s="5" t="str">
        <f t="shared" si="3"/>
        <v>Pass</v>
      </c>
      <c r="J6" s="5">
        <f t="shared" si="4"/>
        <v>0.6150000000000001</v>
      </c>
      <c r="K6" s="38" t="str">
        <f t="shared" si="5"/>
        <v>Pass</v>
      </c>
    </row>
    <row r="7" spans="1:13">
      <c r="A7" s="2" t="s">
        <v>135</v>
      </c>
      <c r="B7" s="25">
        <v>0.95</v>
      </c>
      <c r="C7" s="25" t="str">
        <f t="shared" si="0"/>
        <v>Distinction</v>
      </c>
      <c r="D7" s="25">
        <v>0.96</v>
      </c>
      <c r="E7" s="25" t="str">
        <f t="shared" si="1"/>
        <v>Distinction</v>
      </c>
      <c r="F7" s="25">
        <v>0.76</v>
      </c>
      <c r="G7" s="25" t="str">
        <f t="shared" si="2"/>
        <v>Pass</v>
      </c>
      <c r="H7" s="37" t="str">
        <f>+IF(SUM(B7*0.2,D7*0.3,F7*0.5)&gt;=$L$5,$M$5,
IF(SUM(B7*0.2,D7*0.3,F7*0.5)&gt;=$L$4,$M$4,
IF(SUM(B7*0.2,D7*0.3,F7*0.5)&gt;=$L$3,$M$3,
IF(SUM(B7*0.2,D7*0.3,F7*0.5)&gt;=$L$2,$M$2))))</f>
        <v>Merit</v>
      </c>
      <c r="I7" s="5" t="str">
        <f t="shared" si="3"/>
        <v>Merit</v>
      </c>
      <c r="J7" s="5">
        <f t="shared" si="4"/>
        <v>0.85799999999999998</v>
      </c>
      <c r="K7" s="38" t="str">
        <f t="shared" si="5"/>
        <v>Merit</v>
      </c>
    </row>
    <row r="8" spans="1:13">
      <c r="A8" s="2" t="s">
        <v>136</v>
      </c>
      <c r="B8" s="25">
        <v>0.35</v>
      </c>
      <c r="C8" s="25" t="str">
        <f t="shared" si="0"/>
        <v>Fail</v>
      </c>
      <c r="D8" s="25">
        <v>0.67</v>
      </c>
      <c r="E8" s="25" t="str">
        <f t="shared" si="1"/>
        <v>Pass</v>
      </c>
      <c r="F8" s="25">
        <v>0.95</v>
      </c>
      <c r="G8" s="25" t="str">
        <f t="shared" si="2"/>
        <v>Distinction</v>
      </c>
      <c r="H8" s="37" t="str">
        <f>+IF(SUM(B8*0.2,D8*0.3,F8*0.5)&gt;=$L$5,$M$5,
IF(SUM(B8*0.2,D8*0.3,F8*0.5)&gt;=$L$4,$M$4,
IF(SUM(B8*0.2,D8*0.3,F8*0.5)&gt;=$L$3,$M$3,
IF(SUM(B8*0.2,D8*0.3,F8*0.5)&gt;=$L$2,$M$2))))</f>
        <v>Pass</v>
      </c>
      <c r="I8" s="5" t="str">
        <f t="shared" si="3"/>
        <v>Pass</v>
      </c>
      <c r="J8" s="5">
        <f t="shared" si="4"/>
        <v>0.746</v>
      </c>
      <c r="K8" s="38" t="str">
        <f t="shared" si="5"/>
        <v>Pass</v>
      </c>
    </row>
    <row r="14" spans="1:13" ht="14.25">
      <c r="J14" s="5" t="s">
        <v>1077</v>
      </c>
    </row>
    <row r="15" spans="1:13" ht="14.25">
      <c r="G15" s="5">
        <v>0.09</v>
      </c>
    </row>
    <row r="16" spans="1:13" ht="14.25">
      <c r="G16" s="5">
        <v>0.19500000000000001</v>
      </c>
    </row>
    <row r="17" spans="2:7" ht="14.25">
      <c r="G17" s="5">
        <v>0.215</v>
      </c>
    </row>
    <row r="20" spans="2:7">
      <c r="B20" s="39"/>
    </row>
    <row r="21" spans="2:7" ht="15.75" customHeight="1">
      <c r="B21" s="39"/>
    </row>
    <row r="22" spans="2:7" ht="15.75" customHeight="1"/>
    <row r="23" spans="2:7" ht="15.75" customHeight="1"/>
    <row r="24" spans="2:7" ht="15.75" customHeight="1"/>
    <row r="25" spans="2:7" ht="15.75" customHeight="1"/>
    <row r="26" spans="2:7" ht="15.75" customHeight="1"/>
    <row r="27" spans="2:7" ht="15.75" customHeight="1"/>
    <row r="28" spans="2:7" ht="15.75" customHeight="1"/>
    <row r="29" spans="2:7" ht="15.75" customHeight="1"/>
    <row r="30" spans="2:7" ht="15.75" customHeight="1"/>
    <row r="31" spans="2:7" ht="15.75" customHeight="1"/>
    <row r="32" spans="2: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D1:E1"/>
    <mergeCell ref="F1:G1"/>
  </mergeCells>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1000"/>
  <sheetViews>
    <sheetView showGridLines="0" topLeftCell="A6" workbookViewId="0">
      <selection activeCell="F18" sqref="F18"/>
    </sheetView>
  </sheetViews>
  <sheetFormatPr baseColWidth="10" defaultColWidth="11.19921875" defaultRowHeight="15" customHeight="1"/>
  <cols>
    <col min="1" max="1" width="7.09765625" customWidth="1"/>
    <col min="2" max="2" width="9.09765625" customWidth="1"/>
    <col min="3" max="3" width="7.09765625" customWidth="1"/>
    <col min="4" max="4" width="10.09765625" customWidth="1"/>
    <col min="5" max="6" width="7.09765625" customWidth="1"/>
    <col min="7" max="7" width="7.69921875" customWidth="1"/>
    <col min="8" max="11" width="7.09765625" customWidth="1"/>
    <col min="12" max="12" width="8.296875" customWidth="1"/>
    <col min="13" max="26" width="7.09765625" customWidth="1"/>
  </cols>
  <sheetData>
    <row r="1" spans="1:14" ht="14.25">
      <c r="A1" s="16" t="s">
        <v>143</v>
      </c>
      <c r="B1" s="16" t="s">
        <v>144</v>
      </c>
      <c r="C1" s="16" t="s">
        <v>145</v>
      </c>
      <c r="D1" s="16" t="s">
        <v>146</v>
      </c>
      <c r="F1" s="16" t="s">
        <v>143</v>
      </c>
      <c r="G1" s="16" t="s">
        <v>147</v>
      </c>
      <c r="H1" s="16" t="s">
        <v>145</v>
      </c>
      <c r="I1" s="16" t="s">
        <v>146</v>
      </c>
      <c r="K1" s="16" t="s">
        <v>143</v>
      </c>
      <c r="L1" s="16" t="s">
        <v>148</v>
      </c>
      <c r="M1" s="16" t="s">
        <v>145</v>
      </c>
      <c r="N1" s="16" t="s">
        <v>146</v>
      </c>
    </row>
    <row r="2" spans="1:14">
      <c r="A2" s="2" t="s">
        <v>149</v>
      </c>
      <c r="B2" s="40">
        <f t="array" ref="B2">INDEX(F12:M16,MATCH(B1,$F$12:$F$16,0),MATCH(A2,F12:M12,0))</f>
        <v>3</v>
      </c>
      <c r="C2" s="41">
        <v>10.51</v>
      </c>
      <c r="D2" s="41">
        <f t="shared" ref="D2:D8" si="0">B2*C2</f>
        <v>31.53</v>
      </c>
      <c r="F2" s="2" t="s">
        <v>149</v>
      </c>
      <c r="G2" s="40">
        <f t="shared" ref="G2:G5" si="1">INDEX($G$13:$M$16,MATCH(G$1,$F$13:$F$16,0),MATCH($A2,$G$12:$M$12,0))</f>
        <v>1</v>
      </c>
      <c r="H2" s="41">
        <v>20</v>
      </c>
      <c r="I2" s="41">
        <f t="shared" ref="I2:I8" si="2">G2*H2</f>
        <v>20</v>
      </c>
      <c r="K2" s="2" t="s">
        <v>149</v>
      </c>
      <c r="L2" s="40">
        <f t="shared" ref="L2:L6" si="3">INDEX($F$12:$M$16,MATCH(L$1,$F$12:$F$16,0),MATCH($K2,$F$12:$M$12,0))</f>
        <v>1</v>
      </c>
      <c r="M2" s="41">
        <v>9</v>
      </c>
      <c r="N2" s="41">
        <f t="shared" ref="N2:N8" si="4">L2*M2</f>
        <v>9</v>
      </c>
    </row>
    <row r="3" spans="1:14">
      <c r="A3" s="2" t="s">
        <v>150</v>
      </c>
      <c r="B3" s="40">
        <f t="shared" ref="B3:B8" si="5">INDEX($G$13:$M$16,MATCH(B$1,$F$13:$F$16,0),MATCH($A3,$G$12:$M$12,0))</f>
        <v>7</v>
      </c>
      <c r="C3" s="41">
        <v>10.51</v>
      </c>
      <c r="D3" s="41">
        <f t="shared" si="0"/>
        <v>73.569999999999993</v>
      </c>
      <c r="F3" s="2" t="s">
        <v>150</v>
      </c>
      <c r="G3" s="40">
        <f t="shared" si="1"/>
        <v>2</v>
      </c>
      <c r="H3" s="41">
        <v>20</v>
      </c>
      <c r="I3" s="41">
        <f t="shared" si="2"/>
        <v>40</v>
      </c>
      <c r="K3" s="2" t="s">
        <v>150</v>
      </c>
      <c r="L3" s="40">
        <f t="shared" si="3"/>
        <v>2</v>
      </c>
      <c r="M3" s="41">
        <v>9</v>
      </c>
      <c r="N3" s="41">
        <f t="shared" si="4"/>
        <v>18</v>
      </c>
    </row>
    <row r="4" spans="1:14">
      <c r="A4" s="2" t="s">
        <v>151</v>
      </c>
      <c r="B4" s="40">
        <f t="shared" si="5"/>
        <v>9</v>
      </c>
      <c r="C4" s="41">
        <v>10.51</v>
      </c>
      <c r="D4" s="41">
        <f t="shared" si="0"/>
        <v>94.59</v>
      </c>
      <c r="F4" s="2" t="s">
        <v>151</v>
      </c>
      <c r="G4" s="40">
        <f t="shared" si="1"/>
        <v>3</v>
      </c>
      <c r="H4" s="41">
        <v>20</v>
      </c>
      <c r="I4" s="41">
        <f t="shared" si="2"/>
        <v>60</v>
      </c>
      <c r="K4" s="2" t="s">
        <v>151</v>
      </c>
      <c r="L4" s="40">
        <f t="shared" si="3"/>
        <v>2</v>
      </c>
      <c r="M4" s="41">
        <v>9</v>
      </c>
      <c r="N4" s="41">
        <f t="shared" si="4"/>
        <v>18</v>
      </c>
    </row>
    <row r="5" spans="1:14">
      <c r="A5" s="2" t="s">
        <v>152</v>
      </c>
      <c r="B5" s="40">
        <f t="shared" si="5"/>
        <v>10</v>
      </c>
      <c r="C5" s="41">
        <v>10.51</v>
      </c>
      <c r="D5" s="41">
        <f t="shared" si="0"/>
        <v>105.1</v>
      </c>
      <c r="F5" s="2" t="s">
        <v>152</v>
      </c>
      <c r="G5" s="40">
        <f t="shared" si="1"/>
        <v>4</v>
      </c>
      <c r="H5" s="41">
        <v>22</v>
      </c>
      <c r="I5" s="41">
        <f t="shared" si="2"/>
        <v>88</v>
      </c>
      <c r="K5" s="2" t="s">
        <v>152</v>
      </c>
      <c r="L5" s="40">
        <f t="shared" si="3"/>
        <v>3</v>
      </c>
      <c r="M5" s="41">
        <v>11</v>
      </c>
      <c r="N5" s="41">
        <f t="shared" si="4"/>
        <v>33</v>
      </c>
    </row>
    <row r="6" spans="1:14">
      <c r="A6" s="2" t="s">
        <v>153</v>
      </c>
      <c r="B6" s="40">
        <f t="shared" si="5"/>
        <v>12</v>
      </c>
      <c r="C6" s="41">
        <v>12</v>
      </c>
      <c r="D6" s="41">
        <f t="shared" si="0"/>
        <v>144</v>
      </c>
      <c r="F6" s="2" t="s">
        <v>153</v>
      </c>
      <c r="G6" s="40">
        <f t="array" ref="G6">INDEX($G$12:$M$16,MATCH(G$1,$F$12:$F$16,0),MATCH($F6,$G$12:$M$12,0))</f>
        <v>6</v>
      </c>
      <c r="H6" s="41">
        <v>28</v>
      </c>
      <c r="I6" s="41">
        <f t="shared" si="2"/>
        <v>168</v>
      </c>
      <c r="K6" s="2" t="s">
        <v>153</v>
      </c>
      <c r="L6" s="40">
        <f t="shared" si="3"/>
        <v>4</v>
      </c>
      <c r="M6" s="41">
        <v>15</v>
      </c>
      <c r="N6" s="41">
        <f t="shared" si="4"/>
        <v>60</v>
      </c>
    </row>
    <row r="7" spans="1:14">
      <c r="A7" s="2" t="s">
        <v>154</v>
      </c>
      <c r="B7" s="40">
        <f t="shared" si="5"/>
        <v>12</v>
      </c>
      <c r="C7" s="41">
        <v>15</v>
      </c>
      <c r="D7" s="41">
        <f t="shared" si="0"/>
        <v>180</v>
      </c>
      <c r="F7" s="2" t="s">
        <v>154</v>
      </c>
      <c r="G7" s="40">
        <f t="shared" ref="G7:G8" si="6">INDEX($G$13:$M$16,MATCH(G$1,$F$13:$F$16,0),MATCH($A7,$G$12:$M$12,0))</f>
        <v>7</v>
      </c>
      <c r="H7" s="41">
        <v>35</v>
      </c>
      <c r="I7" s="41">
        <f t="shared" si="2"/>
        <v>245</v>
      </c>
      <c r="K7" s="2" t="s">
        <v>154</v>
      </c>
      <c r="L7" s="40">
        <f t="shared" ref="L7:L8" si="7">INDEX($G$13:$M$16,MATCH(L$1,$F$13:$F$16,0),MATCH($A7,$G$12:$M$12,0))</f>
        <v>8</v>
      </c>
      <c r="M7" s="41">
        <v>18</v>
      </c>
      <c r="N7" s="41">
        <f t="shared" si="4"/>
        <v>144</v>
      </c>
    </row>
    <row r="8" spans="1:14">
      <c r="A8" s="2" t="s">
        <v>155</v>
      </c>
      <c r="B8" s="40">
        <f t="shared" si="5"/>
        <v>7</v>
      </c>
      <c r="C8" s="41">
        <v>11</v>
      </c>
      <c r="D8" s="41">
        <f t="shared" si="0"/>
        <v>77</v>
      </c>
      <c r="F8" s="2" t="s">
        <v>155</v>
      </c>
      <c r="G8" s="40">
        <f t="shared" si="6"/>
        <v>5</v>
      </c>
      <c r="H8" s="41">
        <v>23</v>
      </c>
      <c r="I8" s="41">
        <f t="shared" si="2"/>
        <v>115</v>
      </c>
      <c r="K8" s="2" t="s">
        <v>155</v>
      </c>
      <c r="L8" s="40">
        <f t="shared" si="7"/>
        <v>2</v>
      </c>
      <c r="M8" s="41">
        <v>11</v>
      </c>
      <c r="N8" s="41">
        <f t="shared" si="4"/>
        <v>22</v>
      </c>
    </row>
    <row r="9" spans="1:14">
      <c r="C9" s="42" t="s">
        <v>156</v>
      </c>
      <c r="D9" s="43">
        <f>+SUM(D2:D8)</f>
        <v>705.79</v>
      </c>
      <c r="H9" s="42" t="s">
        <v>157</v>
      </c>
      <c r="I9" s="43">
        <f>+SUM(I2:I8)</f>
        <v>736</v>
      </c>
      <c r="M9" s="42" t="s">
        <v>158</v>
      </c>
      <c r="N9" s="43">
        <f>+SUM(N2:N8)</f>
        <v>304</v>
      </c>
    </row>
    <row r="12" spans="1:14">
      <c r="A12" s="16" t="s">
        <v>143</v>
      </c>
      <c r="B12" s="16" t="s">
        <v>159</v>
      </c>
      <c r="C12" s="16" t="s">
        <v>145</v>
      </c>
      <c r="D12" s="16" t="s">
        <v>146</v>
      </c>
      <c r="F12" s="23"/>
      <c r="G12" s="44" t="s">
        <v>149</v>
      </c>
      <c r="H12" s="44" t="s">
        <v>150</v>
      </c>
      <c r="I12" s="44" t="s">
        <v>151</v>
      </c>
      <c r="J12" s="44" t="s">
        <v>152</v>
      </c>
      <c r="K12" s="44" t="s">
        <v>153</v>
      </c>
      <c r="L12" s="44" t="s">
        <v>154</v>
      </c>
      <c r="M12" s="44" t="s">
        <v>155</v>
      </c>
    </row>
    <row r="13" spans="1:14">
      <c r="A13" s="2" t="s">
        <v>149</v>
      </c>
      <c r="B13" s="40">
        <f>+INDEX($G$13:$M$16,MATCH($B$12,$F$13:$F$16,0),MATCH(A13,$G$12:$M$12,0))</f>
        <v>1</v>
      </c>
      <c r="C13" s="41">
        <v>45</v>
      </c>
      <c r="D13" s="41">
        <f t="shared" ref="D13:D19" si="8">B13*C13</f>
        <v>45</v>
      </c>
      <c r="F13" s="23" t="s">
        <v>147</v>
      </c>
      <c r="G13" s="44">
        <v>1</v>
      </c>
      <c r="H13" s="44">
        <v>2</v>
      </c>
      <c r="I13" s="44">
        <v>3</v>
      </c>
      <c r="J13" s="44">
        <v>4</v>
      </c>
      <c r="K13" s="44">
        <v>6</v>
      </c>
      <c r="L13" s="44">
        <v>7</v>
      </c>
      <c r="M13" s="44">
        <v>5</v>
      </c>
    </row>
    <row r="14" spans="1:14">
      <c r="A14" s="2" t="s">
        <v>150</v>
      </c>
      <c r="B14" s="40">
        <f t="shared" ref="B14:B19" si="9">+INDEX($G$13:$M$16,MATCH($B$12,$F$13:$F$16,0),MATCH(A14,$G$12:$M$12,0))</f>
        <v>1</v>
      </c>
      <c r="C14" s="41">
        <v>45</v>
      </c>
      <c r="D14" s="41">
        <f t="shared" si="8"/>
        <v>45</v>
      </c>
      <c r="F14" s="23" t="s">
        <v>144</v>
      </c>
      <c r="G14" s="44">
        <v>3</v>
      </c>
      <c r="H14" s="44">
        <v>7</v>
      </c>
      <c r="I14" s="44">
        <v>9</v>
      </c>
      <c r="J14" s="44">
        <v>10</v>
      </c>
      <c r="K14" s="44">
        <v>12</v>
      </c>
      <c r="L14" s="44">
        <v>12</v>
      </c>
      <c r="M14" s="44">
        <v>7</v>
      </c>
    </row>
    <row r="15" spans="1:14">
      <c r="A15" s="2" t="s">
        <v>151</v>
      </c>
      <c r="B15" s="40">
        <f t="shared" si="9"/>
        <v>1</v>
      </c>
      <c r="C15" s="41">
        <v>45</v>
      </c>
      <c r="D15" s="41">
        <f t="shared" si="8"/>
        <v>45</v>
      </c>
      <c r="F15" s="23" t="s">
        <v>159</v>
      </c>
      <c r="G15" s="44">
        <v>1</v>
      </c>
      <c r="H15" s="44">
        <v>1</v>
      </c>
      <c r="I15" s="44">
        <v>1</v>
      </c>
      <c r="J15" s="44">
        <v>2</v>
      </c>
      <c r="K15" s="44">
        <v>2</v>
      </c>
      <c r="L15" s="44">
        <v>2</v>
      </c>
      <c r="M15" s="44">
        <v>1</v>
      </c>
    </row>
    <row r="16" spans="1:14">
      <c r="A16" s="2" t="s">
        <v>152</v>
      </c>
      <c r="B16" s="40">
        <f t="shared" si="9"/>
        <v>2</v>
      </c>
      <c r="C16" s="41">
        <v>50</v>
      </c>
      <c r="D16" s="41">
        <f t="shared" si="8"/>
        <v>100</v>
      </c>
      <c r="F16" s="23" t="s">
        <v>148</v>
      </c>
      <c r="G16" s="44">
        <v>1</v>
      </c>
      <c r="H16" s="44">
        <v>2</v>
      </c>
      <c r="I16" s="44">
        <v>2</v>
      </c>
      <c r="J16" s="44">
        <v>3</v>
      </c>
      <c r="K16" s="44">
        <v>4</v>
      </c>
      <c r="L16" s="44">
        <v>8</v>
      </c>
      <c r="M16" s="44">
        <v>2</v>
      </c>
    </row>
    <row r="17" spans="1:11">
      <c r="A17" s="2" t="s">
        <v>153</v>
      </c>
      <c r="B17" s="40">
        <f t="shared" si="9"/>
        <v>2</v>
      </c>
      <c r="C17" s="41">
        <v>60</v>
      </c>
      <c r="D17" s="41">
        <f t="shared" si="8"/>
        <v>120</v>
      </c>
    </row>
    <row r="18" spans="1:11">
      <c r="A18" s="2" t="s">
        <v>154</v>
      </c>
      <c r="B18" s="40">
        <f t="shared" si="9"/>
        <v>2</v>
      </c>
      <c r="C18" s="41">
        <v>70</v>
      </c>
      <c r="D18" s="41">
        <f t="shared" si="8"/>
        <v>140</v>
      </c>
    </row>
    <row r="19" spans="1:11">
      <c r="A19" s="2" t="s">
        <v>155</v>
      </c>
      <c r="B19" s="40">
        <f t="shared" si="9"/>
        <v>1</v>
      </c>
      <c r="C19" s="41">
        <v>55</v>
      </c>
      <c r="D19" s="41">
        <f t="shared" si="8"/>
        <v>55</v>
      </c>
    </row>
    <row r="20" spans="1:11">
      <c r="C20" s="42" t="s">
        <v>160</v>
      </c>
      <c r="D20" s="43">
        <f>+SUM(D13:D19)</f>
        <v>550</v>
      </c>
      <c r="H20" s="16" t="s">
        <v>143</v>
      </c>
      <c r="I20" s="16" t="s">
        <v>144</v>
      </c>
      <c r="J20" s="16" t="s">
        <v>145</v>
      </c>
      <c r="K20" s="16" t="s">
        <v>146</v>
      </c>
    </row>
    <row r="21" spans="1:11" ht="15.75" customHeight="1">
      <c r="H21" s="2" t="s">
        <v>149</v>
      </c>
      <c r="I21" s="40">
        <f>+INDEX($G$13:$M$16,MATCH($I$20,$F$13:$F$16,0),MATCH(H21,$G$12:$M$12,0))</f>
        <v>3</v>
      </c>
      <c r="J21" s="41">
        <v>10.51</v>
      </c>
      <c r="K21" s="41">
        <f t="shared" ref="K21:K27" si="10">I21*J21</f>
        <v>31.53</v>
      </c>
    </row>
    <row r="22" spans="1:11" ht="15.75" customHeight="1">
      <c r="H22" s="2" t="s">
        <v>150</v>
      </c>
      <c r="I22" s="40">
        <f t="shared" ref="I22:I27" si="11">+INDEX($G$13:$M$16,MATCH($I$20,$F$13:$F$16,0),MATCH(H22,$G$12:$M$12,0))</f>
        <v>7</v>
      </c>
      <c r="J22" s="41">
        <v>10.51</v>
      </c>
      <c r="K22" s="41">
        <f t="shared" si="10"/>
        <v>73.569999999999993</v>
      </c>
    </row>
    <row r="23" spans="1:11" ht="15.75" customHeight="1">
      <c r="H23" s="2" t="s">
        <v>151</v>
      </c>
      <c r="I23" s="40">
        <f t="shared" si="11"/>
        <v>9</v>
      </c>
      <c r="J23" s="41">
        <v>10.51</v>
      </c>
      <c r="K23" s="41">
        <f t="shared" si="10"/>
        <v>94.59</v>
      </c>
    </row>
    <row r="24" spans="1:11" ht="15.75" customHeight="1">
      <c r="H24" s="2" t="s">
        <v>152</v>
      </c>
      <c r="I24" s="40">
        <f t="shared" si="11"/>
        <v>10</v>
      </c>
      <c r="J24" s="41">
        <v>10.51</v>
      </c>
      <c r="K24" s="41">
        <f t="shared" si="10"/>
        <v>105.1</v>
      </c>
    </row>
    <row r="25" spans="1:11" ht="15.75" customHeight="1">
      <c r="H25" s="2" t="s">
        <v>153</v>
      </c>
      <c r="I25" s="40">
        <f t="shared" si="11"/>
        <v>12</v>
      </c>
      <c r="J25" s="41">
        <v>12</v>
      </c>
      <c r="K25" s="41">
        <f t="shared" si="10"/>
        <v>144</v>
      </c>
    </row>
    <row r="26" spans="1:11" ht="15.75" customHeight="1">
      <c r="H26" s="2" t="s">
        <v>154</v>
      </c>
      <c r="I26" s="40">
        <f t="shared" si="11"/>
        <v>12</v>
      </c>
      <c r="J26" s="41">
        <v>15</v>
      </c>
      <c r="K26" s="41">
        <f t="shared" si="10"/>
        <v>180</v>
      </c>
    </row>
    <row r="27" spans="1:11" ht="15.75" customHeight="1">
      <c r="H27" s="2" t="s">
        <v>155</v>
      </c>
      <c r="I27" s="40">
        <f t="shared" si="11"/>
        <v>7</v>
      </c>
      <c r="J27" s="41">
        <v>11</v>
      </c>
      <c r="K27" s="41">
        <f t="shared" si="10"/>
        <v>77</v>
      </c>
    </row>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showGridLines="0" workbookViewId="0">
      <selection activeCell="B11" sqref="B11"/>
    </sheetView>
  </sheetViews>
  <sheetFormatPr baseColWidth="10" defaultColWidth="11.19921875" defaultRowHeight="15" customHeight="1"/>
  <cols>
    <col min="1" max="1" width="10" customWidth="1"/>
    <col min="2" max="2" width="11.3984375" customWidth="1"/>
    <col min="3" max="6" width="7.09765625" customWidth="1"/>
    <col min="7" max="7" width="7.59765625" customWidth="1"/>
    <col min="8" max="26" width="7.09765625" customWidth="1"/>
  </cols>
  <sheetData>
    <row r="1" spans="1:7">
      <c r="A1" s="16" t="s">
        <v>161</v>
      </c>
      <c r="B1" s="16" t="s">
        <v>162</v>
      </c>
      <c r="F1" s="45" t="s">
        <v>163</v>
      </c>
      <c r="G1" s="45" t="s">
        <v>84</v>
      </c>
    </row>
    <row r="2" spans="1:7">
      <c r="A2" s="46">
        <v>41308</v>
      </c>
      <c r="B2" s="40" t="str">
        <f>+VLOOKUP(MONTH(A2),$F$1:$G$13,2)</f>
        <v>February</v>
      </c>
      <c r="C2" s="5" t="str">
        <f t="shared" ref="C2:C10" si="0">INDEX($G$1:$G$13,MATCH(MONTH(A2),$F$1:$F$13,0))</f>
        <v>February</v>
      </c>
      <c r="F2" s="45">
        <v>1</v>
      </c>
      <c r="G2" s="45" t="s">
        <v>95</v>
      </c>
    </row>
    <row r="3" spans="1:7">
      <c r="A3" s="46">
        <v>41367</v>
      </c>
      <c r="B3" s="40" t="str">
        <f t="shared" ref="B3:B10" si="1">+VLOOKUP(MONTH(A3),$F$1:$G$13,2)</f>
        <v>April</v>
      </c>
      <c r="C3" s="5" t="str">
        <f t="shared" si="0"/>
        <v>April</v>
      </c>
      <c r="F3" s="45">
        <v>2</v>
      </c>
      <c r="G3" s="45" t="s">
        <v>94</v>
      </c>
    </row>
    <row r="4" spans="1:7">
      <c r="A4" s="46">
        <v>41629</v>
      </c>
      <c r="B4" s="40" t="str">
        <f t="shared" si="1"/>
        <v>December</v>
      </c>
      <c r="C4" s="5" t="str">
        <f t="shared" si="0"/>
        <v>December</v>
      </c>
      <c r="F4" s="45">
        <v>3</v>
      </c>
      <c r="G4" s="45" t="s">
        <v>98</v>
      </c>
    </row>
    <row r="5" spans="1:7">
      <c r="A5" s="46">
        <v>41592</v>
      </c>
      <c r="B5" s="40" t="str">
        <f t="shared" si="1"/>
        <v>November</v>
      </c>
      <c r="C5" s="5" t="str">
        <f t="shared" si="0"/>
        <v>November</v>
      </c>
      <c r="F5" s="45">
        <v>4</v>
      </c>
      <c r="G5" s="45" t="s">
        <v>91</v>
      </c>
    </row>
    <row r="6" spans="1:7">
      <c r="A6" s="46">
        <v>41528</v>
      </c>
      <c r="B6" s="40" t="str">
        <f t="shared" si="1"/>
        <v>September</v>
      </c>
      <c r="C6" s="5" t="str">
        <f t="shared" si="0"/>
        <v>September</v>
      </c>
      <c r="F6" s="45">
        <v>5</v>
      </c>
      <c r="G6" s="45" t="s">
        <v>99</v>
      </c>
    </row>
    <row r="7" spans="1:7">
      <c r="A7" s="46">
        <v>41297</v>
      </c>
      <c r="B7" s="40" t="str">
        <f t="shared" si="1"/>
        <v>January</v>
      </c>
      <c r="C7" s="5" t="str">
        <f t="shared" si="0"/>
        <v>January</v>
      </c>
      <c r="F7" s="45">
        <v>6</v>
      </c>
      <c r="G7" s="45" t="s">
        <v>97</v>
      </c>
    </row>
    <row r="8" spans="1:7">
      <c r="A8" s="46">
        <v>41429</v>
      </c>
      <c r="B8" s="40" t="str">
        <f t="shared" si="1"/>
        <v>June</v>
      </c>
      <c r="C8" s="5" t="str">
        <f t="shared" si="0"/>
        <v>June</v>
      </c>
      <c r="F8" s="45">
        <v>7</v>
      </c>
      <c r="G8" s="45" t="s">
        <v>96</v>
      </c>
    </row>
    <row r="9" spans="1:7">
      <c r="A9" s="46">
        <v>41459</v>
      </c>
      <c r="B9" s="40" t="str">
        <f t="shared" si="1"/>
        <v>July</v>
      </c>
      <c r="C9" s="5" t="str">
        <f t="shared" si="0"/>
        <v>July</v>
      </c>
      <c r="F9" s="45">
        <v>8</v>
      </c>
      <c r="G9" s="45" t="s">
        <v>92</v>
      </c>
    </row>
    <row r="10" spans="1:7">
      <c r="A10" s="46">
        <v>41540</v>
      </c>
      <c r="B10" s="40" t="str">
        <f t="shared" si="1"/>
        <v>September</v>
      </c>
      <c r="C10" s="5" t="str">
        <f t="shared" si="0"/>
        <v>September</v>
      </c>
      <c r="F10" s="45">
        <v>9</v>
      </c>
      <c r="G10" s="45" t="s">
        <v>102</v>
      </c>
    </row>
    <row r="11" spans="1:7">
      <c r="F11" s="45">
        <v>10</v>
      </c>
      <c r="G11" s="45" t="s">
        <v>101</v>
      </c>
    </row>
    <row r="12" spans="1:7">
      <c r="F12" s="45">
        <v>11</v>
      </c>
      <c r="G12" s="45" t="s">
        <v>100</v>
      </c>
    </row>
    <row r="13" spans="1:7">
      <c r="F13" s="45">
        <v>12</v>
      </c>
      <c r="G13" s="45" t="s">
        <v>93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000"/>
  <sheetViews>
    <sheetView showGridLines="0" workbookViewId="0">
      <selection activeCell="I2" sqref="I2"/>
    </sheetView>
  </sheetViews>
  <sheetFormatPr baseColWidth="10" defaultColWidth="11.19921875" defaultRowHeight="15" customHeight="1"/>
  <cols>
    <col min="1" max="1" width="7.09765625" customWidth="1"/>
    <col min="2" max="3" width="7.8984375" customWidth="1"/>
    <col min="4" max="4" width="11.19921875" customWidth="1"/>
    <col min="5" max="5" width="9.8984375" customWidth="1"/>
    <col min="6" max="7" width="7.09765625" customWidth="1"/>
    <col min="8" max="9" width="11.19921875" customWidth="1"/>
    <col min="10" max="26" width="7.09765625" customWidth="1"/>
  </cols>
  <sheetData>
    <row r="1" spans="1:9" ht="14.25">
      <c r="A1" s="16" t="s">
        <v>164</v>
      </c>
      <c r="B1" s="16" t="s">
        <v>165</v>
      </c>
      <c r="C1" s="16" t="s">
        <v>166</v>
      </c>
      <c r="D1" s="16" t="s">
        <v>167</v>
      </c>
      <c r="G1" s="16" t="s">
        <v>164</v>
      </c>
      <c r="H1" s="16" t="s">
        <v>168</v>
      </c>
      <c r="I1" s="16" t="s">
        <v>169</v>
      </c>
    </row>
    <row r="2" spans="1:9">
      <c r="A2" s="2" t="s">
        <v>170</v>
      </c>
      <c r="B2" s="47">
        <v>0.41666666666666669</v>
      </c>
      <c r="C2" s="47">
        <v>0.45833333333333331</v>
      </c>
      <c r="D2" s="48">
        <f t="shared" ref="D2:D13" si="0">C2-B2</f>
        <v>4.166666666666663E-2</v>
      </c>
      <c r="E2" s="49">
        <f t="shared" ref="E2:E13" si="1">C2-B2</f>
        <v>4.166666666666663E-2</v>
      </c>
      <c r="G2" s="2" t="s">
        <v>170</v>
      </c>
      <c r="H2" s="50">
        <f t="shared" ref="H2:H5" si="2">SUMIF($A$2:$A$13,G2,D2:D13)</f>
        <v>0.15277777777777768</v>
      </c>
      <c r="I2" s="50">
        <f t="shared" ref="I2:I5" si="3">AVERAGEIF($A$2:$A$13,G2,$D$2:$D$13)</f>
        <v>5.0925925925925895E-2</v>
      </c>
    </row>
    <row r="3" spans="1:9">
      <c r="A3" s="2" t="s">
        <v>171</v>
      </c>
      <c r="B3" s="51">
        <v>0.39618055555555554</v>
      </c>
      <c r="C3" s="51">
        <v>0.48298611111111112</v>
      </c>
      <c r="D3" s="48">
        <f t="shared" si="0"/>
        <v>8.680555555555558E-2</v>
      </c>
      <c r="E3" s="15">
        <f t="shared" si="1"/>
        <v>8.680555555555558E-2</v>
      </c>
      <c r="G3" s="2" t="s">
        <v>171</v>
      </c>
      <c r="H3" s="50">
        <f t="shared" si="2"/>
        <v>0.11805555555555547</v>
      </c>
      <c r="I3" s="50">
        <f t="shared" si="3"/>
        <v>7.407407407407407E-2</v>
      </c>
    </row>
    <row r="4" spans="1:9">
      <c r="A4" s="2" t="s">
        <v>130</v>
      </c>
      <c r="B4" s="47">
        <v>0.875</v>
      </c>
      <c r="C4" s="47">
        <v>0.91666666666666663</v>
      </c>
      <c r="D4" s="48">
        <f t="shared" si="0"/>
        <v>4.166666666666663E-2</v>
      </c>
      <c r="E4" s="49">
        <f t="shared" si="1"/>
        <v>4.166666666666663E-2</v>
      </c>
      <c r="G4" s="2" t="s">
        <v>130</v>
      </c>
      <c r="H4" s="50">
        <f t="shared" si="2"/>
        <v>0.11111111111111105</v>
      </c>
      <c r="I4" s="50">
        <f t="shared" si="3"/>
        <v>3.9351851851851825E-2</v>
      </c>
    </row>
    <row r="5" spans="1:9">
      <c r="A5" s="2" t="s">
        <v>132</v>
      </c>
      <c r="B5" s="52">
        <v>0.875</v>
      </c>
      <c r="C5" s="52">
        <v>0.91666666666666663</v>
      </c>
      <c r="D5" s="48">
        <f t="shared" si="0"/>
        <v>4.166666666666663E-2</v>
      </c>
      <c r="E5" s="53">
        <f t="shared" si="1"/>
        <v>4.166666666666663E-2</v>
      </c>
      <c r="G5" s="2" t="s">
        <v>132</v>
      </c>
      <c r="H5" s="50">
        <f t="shared" si="2"/>
        <v>7.638888888888884E-2</v>
      </c>
      <c r="I5" s="50">
        <f t="shared" si="3"/>
        <v>5.3202160493827165E-2</v>
      </c>
    </row>
    <row r="6" spans="1:9">
      <c r="A6" s="2" t="s">
        <v>170</v>
      </c>
      <c r="B6" s="47">
        <v>0.52430555555555558</v>
      </c>
      <c r="C6" s="47">
        <v>0.56944444444444442</v>
      </c>
      <c r="D6" s="48">
        <f t="shared" si="0"/>
        <v>4.513888888888884E-2</v>
      </c>
      <c r="E6" s="49">
        <f t="shared" si="1"/>
        <v>4.513888888888884E-2</v>
      </c>
      <c r="G6" s="2"/>
      <c r="H6" s="50"/>
      <c r="I6" s="25"/>
    </row>
    <row r="7" spans="1:9">
      <c r="A7" s="2" t="s">
        <v>171</v>
      </c>
      <c r="B7" s="47">
        <v>0.51388888888888895</v>
      </c>
      <c r="C7" s="47">
        <v>0.59722222222222221</v>
      </c>
      <c r="D7" s="48">
        <f t="shared" si="0"/>
        <v>8.3333333333333259E-2</v>
      </c>
      <c r="E7" s="49">
        <f t="shared" si="1"/>
        <v>8.3333333333333259E-2</v>
      </c>
    </row>
    <row r="8" spans="1:9">
      <c r="A8" s="2" t="s">
        <v>130</v>
      </c>
      <c r="B8" s="52">
        <v>0.9375</v>
      </c>
      <c r="C8" s="52">
        <v>0.97916666666666663</v>
      </c>
      <c r="D8" s="48">
        <f t="shared" si="0"/>
        <v>4.166666666666663E-2</v>
      </c>
      <c r="E8" s="53">
        <f t="shared" si="1"/>
        <v>4.166666666666663E-2</v>
      </c>
    </row>
    <row r="9" spans="1:9">
      <c r="A9" s="2" t="s">
        <v>132</v>
      </c>
      <c r="B9" s="52">
        <v>0.875</v>
      </c>
      <c r="C9" s="47">
        <v>0.95833333333333337</v>
      </c>
      <c r="D9" s="48">
        <f t="shared" si="0"/>
        <v>8.333333333333337E-2</v>
      </c>
      <c r="E9" s="49">
        <f t="shared" si="1"/>
        <v>8.333333333333337E-2</v>
      </c>
    </row>
    <row r="10" spans="1:9">
      <c r="A10" s="2" t="s">
        <v>170</v>
      </c>
      <c r="B10" s="47">
        <v>0.66666666666666663</v>
      </c>
      <c r="C10" s="47">
        <v>0.73263888888888884</v>
      </c>
      <c r="D10" s="48">
        <f t="shared" si="0"/>
        <v>6.597222222222221E-2</v>
      </c>
      <c r="E10" s="49">
        <f t="shared" si="1"/>
        <v>6.597222222222221E-2</v>
      </c>
    </row>
    <row r="11" spans="1:9">
      <c r="A11" s="2" t="s">
        <v>171</v>
      </c>
      <c r="B11" s="52">
        <v>0.625</v>
      </c>
      <c r="C11" s="52">
        <v>0.67708333333333337</v>
      </c>
      <c r="D11" s="48">
        <f t="shared" si="0"/>
        <v>5.208333333333337E-2</v>
      </c>
      <c r="E11" s="53">
        <f t="shared" si="1"/>
        <v>5.208333333333337E-2</v>
      </c>
    </row>
    <row r="12" spans="1:9">
      <c r="A12" s="2" t="s">
        <v>130</v>
      </c>
      <c r="B12" s="47">
        <v>0.98958333333333337</v>
      </c>
      <c r="C12" s="47">
        <v>1.0243055555555556</v>
      </c>
      <c r="D12" s="48">
        <f t="shared" si="0"/>
        <v>3.472222222222221E-2</v>
      </c>
      <c r="E12" s="49">
        <f t="shared" si="1"/>
        <v>3.472222222222221E-2</v>
      </c>
    </row>
    <row r="13" spans="1:9">
      <c r="A13" s="2" t="s">
        <v>132</v>
      </c>
      <c r="B13" s="51">
        <v>0.13576388888888888</v>
      </c>
      <c r="C13" s="51">
        <v>0.17037037037037037</v>
      </c>
      <c r="D13" s="48">
        <f t="shared" si="0"/>
        <v>3.4606481481481488E-2</v>
      </c>
      <c r="E13" s="15">
        <f t="shared" si="1"/>
        <v>3.4606481481481488E-2</v>
      </c>
    </row>
    <row r="14" spans="1:9">
      <c r="D14" s="54"/>
    </row>
    <row r="21" spans="7:7" ht="15.75" customHeight="1">
      <c r="G21" s="8" t="s">
        <v>172</v>
      </c>
    </row>
    <row r="22" spans="7:7" ht="15.75" customHeight="1"/>
    <row r="23" spans="7:7" ht="15.75" customHeight="1"/>
    <row r="24" spans="7:7" ht="15.75" customHeight="1"/>
    <row r="25" spans="7:7" ht="15.75" customHeight="1"/>
    <row r="26" spans="7:7" ht="15.75" customHeight="1"/>
    <row r="27" spans="7:7" ht="15.75" customHeight="1"/>
    <row r="28" spans="7:7" ht="15.75" customHeight="1"/>
    <row r="29" spans="7:7" ht="15.75" customHeight="1"/>
    <row r="30" spans="7:7" ht="15.75" customHeight="1"/>
    <row r="31" spans="7:7" ht="15.75" customHeight="1"/>
    <row r="32" spans="7: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G21" r:id="rId1" xr:uid="{00000000-0004-0000-0E00-000000000000}"/>
  </hyperlinks>
  <pageMargins left="0.7" right="0.7" top="0.75" bottom="0.75" header="0" footer="0"/>
  <pageSetup paperSize="9" orientation="portrait"/>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0"/>
  <sheetViews>
    <sheetView showGridLines="0" workbookViewId="0">
      <pane ySplit="1" topLeftCell="A2" activePane="bottomLeft" state="frozen"/>
      <selection pane="bottomLeft" activeCell="G4" sqref="G4"/>
    </sheetView>
  </sheetViews>
  <sheetFormatPr baseColWidth="10" defaultColWidth="11.19921875" defaultRowHeight="15" customHeight="1"/>
  <cols>
    <col min="1" max="1" width="4.19921875" customWidth="1"/>
    <col min="2" max="2" width="5.796875" customWidth="1"/>
    <col min="3" max="3" width="10.09765625" customWidth="1"/>
    <col min="4" max="4" width="8.296875" customWidth="1"/>
    <col min="5" max="7" width="12.69921875" customWidth="1"/>
    <col min="8" max="8" width="22.3984375" customWidth="1"/>
    <col min="9" max="9" width="10.3984375" customWidth="1"/>
    <col min="10" max="10" width="14.69921875" customWidth="1"/>
    <col min="11" max="11" width="13.8984375" customWidth="1"/>
    <col min="12" max="12" width="16.19921875" customWidth="1"/>
    <col min="13" max="13" width="11.69921875" customWidth="1"/>
    <col min="14" max="14" width="7.59765625" customWidth="1"/>
    <col min="15" max="16" width="10" customWidth="1"/>
    <col min="17" max="17" width="26.69921875" customWidth="1"/>
    <col min="18" max="18" width="8.296875" customWidth="1"/>
    <col min="19" max="19" width="7.8984375" customWidth="1"/>
    <col min="20" max="20" width="6.796875" customWidth="1"/>
    <col min="21" max="21" width="10.296875" customWidth="1"/>
    <col min="22" max="22" width="14.69921875" customWidth="1"/>
    <col min="23" max="23" width="21" customWidth="1"/>
    <col min="24" max="26" width="7.09765625" customWidth="1"/>
  </cols>
  <sheetData>
    <row r="1" spans="1:26">
      <c r="A1" s="16" t="s">
        <v>173</v>
      </c>
      <c r="B1" s="16" t="s">
        <v>174</v>
      </c>
      <c r="C1" s="16" t="s">
        <v>175</v>
      </c>
      <c r="D1" s="16" t="s">
        <v>176</v>
      </c>
      <c r="E1" s="55" t="s">
        <v>177</v>
      </c>
      <c r="F1" s="55" t="s">
        <v>178</v>
      </c>
      <c r="G1" s="55" t="s">
        <v>179</v>
      </c>
      <c r="H1" s="55" t="s">
        <v>180</v>
      </c>
      <c r="I1" s="16" t="s">
        <v>181</v>
      </c>
      <c r="J1" s="16" t="s">
        <v>182</v>
      </c>
      <c r="K1" s="16" t="s">
        <v>183</v>
      </c>
      <c r="L1" s="16" t="s">
        <v>184</v>
      </c>
      <c r="M1" s="16" t="s">
        <v>185</v>
      </c>
      <c r="N1" s="16" t="s">
        <v>186</v>
      </c>
      <c r="O1" s="16" t="s">
        <v>187</v>
      </c>
      <c r="P1" s="16" t="s">
        <v>188</v>
      </c>
      <c r="Q1" s="16" t="s">
        <v>189</v>
      </c>
      <c r="R1" s="16" t="s">
        <v>190</v>
      </c>
      <c r="S1" s="16" t="s">
        <v>191</v>
      </c>
      <c r="T1" s="16" t="s">
        <v>192</v>
      </c>
      <c r="U1" s="16" t="s">
        <v>193</v>
      </c>
      <c r="V1" s="16" t="s">
        <v>194</v>
      </c>
      <c r="W1" s="55" t="s">
        <v>195</v>
      </c>
    </row>
    <row r="2" spans="1:26">
      <c r="A2" s="45">
        <v>1</v>
      </c>
      <c r="B2" s="45" t="s">
        <v>196</v>
      </c>
      <c r="C2" s="45" t="s">
        <v>197</v>
      </c>
      <c r="D2" s="45" t="s">
        <v>198</v>
      </c>
      <c r="E2" s="45" t="s">
        <v>199</v>
      </c>
      <c r="F2" s="45" t="s">
        <v>200</v>
      </c>
      <c r="G2" s="45" t="s">
        <v>201</v>
      </c>
      <c r="H2" s="45" t="s">
        <v>202</v>
      </c>
      <c r="I2" s="45" t="s">
        <v>203</v>
      </c>
      <c r="J2" s="45" t="s">
        <v>204</v>
      </c>
      <c r="K2" s="45"/>
      <c r="L2" s="45" t="s">
        <v>205</v>
      </c>
      <c r="M2" s="45" t="s">
        <v>206</v>
      </c>
      <c r="N2" s="45" t="s">
        <v>207</v>
      </c>
      <c r="O2" s="45" t="s">
        <v>208</v>
      </c>
      <c r="P2" s="45"/>
      <c r="Q2" s="45" t="s">
        <v>209</v>
      </c>
      <c r="R2" s="56">
        <v>24321</v>
      </c>
      <c r="S2" s="57">
        <v>24500</v>
      </c>
      <c r="T2" s="45">
        <v>1</v>
      </c>
      <c r="U2" s="45" t="s">
        <v>210</v>
      </c>
      <c r="V2" s="45" t="s">
        <v>211</v>
      </c>
      <c r="W2" s="45" t="s">
        <v>212</v>
      </c>
      <c r="X2" s="23"/>
      <c r="Y2" s="23"/>
      <c r="Z2" s="23"/>
    </row>
    <row r="3" spans="1:26">
      <c r="A3" s="45">
        <v>2</v>
      </c>
      <c r="B3" s="45" t="s">
        <v>213</v>
      </c>
      <c r="C3" s="45" t="s">
        <v>214</v>
      </c>
      <c r="D3" s="45" t="s">
        <v>215</v>
      </c>
      <c r="E3" s="45" t="s">
        <v>216</v>
      </c>
      <c r="F3" s="45" t="s">
        <v>217</v>
      </c>
      <c r="G3" s="45" t="s">
        <v>218</v>
      </c>
      <c r="H3" s="45" t="s">
        <v>219</v>
      </c>
      <c r="I3" s="45" t="s">
        <v>220</v>
      </c>
      <c r="J3" s="45" t="s">
        <v>221</v>
      </c>
      <c r="K3" s="45"/>
      <c r="L3" s="45" t="s">
        <v>222</v>
      </c>
      <c r="M3" s="45" t="s">
        <v>223</v>
      </c>
      <c r="N3" s="45" t="s">
        <v>224</v>
      </c>
      <c r="O3" s="45" t="s">
        <v>225</v>
      </c>
      <c r="P3" s="45"/>
      <c r="Q3" s="45" t="s">
        <v>226</v>
      </c>
      <c r="R3" s="58">
        <v>29425</v>
      </c>
      <c r="S3" s="57">
        <v>11250</v>
      </c>
      <c r="T3" s="45">
        <v>1</v>
      </c>
      <c r="U3" s="45" t="s">
        <v>227</v>
      </c>
      <c r="V3" s="45" t="s">
        <v>228</v>
      </c>
      <c r="W3" s="45" t="s">
        <v>212</v>
      </c>
      <c r="X3" s="23"/>
      <c r="Y3" s="23"/>
      <c r="Z3" s="23"/>
    </row>
    <row r="4" spans="1:26">
      <c r="A4" s="2">
        <v>3</v>
      </c>
      <c r="B4" s="2" t="s">
        <v>229</v>
      </c>
      <c r="C4" s="2" t="s">
        <v>230</v>
      </c>
      <c r="D4" s="2" t="s">
        <v>231</v>
      </c>
      <c r="E4" s="2" t="str">
        <f t="shared" ref="E4:E100" si="0">UPPER(D4)</f>
        <v>GREAT</v>
      </c>
      <c r="F4" s="2" t="str">
        <f t="shared" ref="F4:F100" si="1">LOWER(E4)</f>
        <v>great</v>
      </c>
      <c r="G4" s="162" t="str">
        <f t="shared" ref="G4:G100" si="2">PROPER(D4)</f>
        <v>Great</v>
      </c>
      <c r="H4" s="2" t="str">
        <f t="shared" ref="H4:H100" si="3">CONCATENATE(LOWER(C4),".",LOWER(D4),"@mail.com")</f>
        <v>arthur.great@mail.com</v>
      </c>
      <c r="I4" s="2" t="s">
        <v>232</v>
      </c>
      <c r="J4" s="2" t="s">
        <v>233</v>
      </c>
      <c r="K4" s="2"/>
      <c r="L4" s="2" t="s">
        <v>234</v>
      </c>
      <c r="M4" s="2" t="s">
        <v>206</v>
      </c>
      <c r="N4" s="2" t="s">
        <v>235</v>
      </c>
      <c r="O4" s="2" t="s">
        <v>236</v>
      </c>
      <c r="P4" s="2"/>
      <c r="Q4" s="2" t="s">
        <v>237</v>
      </c>
      <c r="R4" s="59">
        <v>17852</v>
      </c>
      <c r="S4" s="60">
        <v>41500</v>
      </c>
      <c r="T4" s="2">
        <v>1</v>
      </c>
      <c r="U4" s="2" t="s">
        <v>210</v>
      </c>
      <c r="V4" s="2" t="s">
        <v>238</v>
      </c>
      <c r="W4" s="2"/>
    </row>
    <row r="5" spans="1:26">
      <c r="A5" s="2">
        <v>4</v>
      </c>
      <c r="B5" s="2" t="s">
        <v>239</v>
      </c>
      <c r="C5" s="2" t="s">
        <v>240</v>
      </c>
      <c r="D5" s="2" t="s">
        <v>241</v>
      </c>
      <c r="E5" s="2" t="str">
        <f t="shared" si="0"/>
        <v>FONTEROY</v>
      </c>
      <c r="F5" s="2" t="str">
        <f t="shared" si="1"/>
        <v>fonteroy</v>
      </c>
      <c r="G5" s="2" t="str">
        <f t="shared" si="2"/>
        <v>Fonteroy</v>
      </c>
      <c r="H5" s="2" t="str">
        <f t="shared" si="3"/>
        <v>michael.fonteroy@mail.com</v>
      </c>
      <c r="I5" s="2" t="s">
        <v>242</v>
      </c>
      <c r="J5" s="2" t="s">
        <v>243</v>
      </c>
      <c r="K5" s="2"/>
      <c r="L5" s="2" t="s">
        <v>244</v>
      </c>
      <c r="M5" s="2" t="s">
        <v>245</v>
      </c>
      <c r="N5" s="2" t="s">
        <v>246</v>
      </c>
      <c r="O5" s="2" t="s">
        <v>247</v>
      </c>
      <c r="P5" s="2" t="s">
        <v>248</v>
      </c>
      <c r="Q5" s="2" t="s">
        <v>249</v>
      </c>
      <c r="R5" s="59">
        <v>14458</v>
      </c>
      <c r="S5" s="60">
        <v>57250</v>
      </c>
      <c r="T5" s="2">
        <v>1</v>
      </c>
      <c r="U5" s="2" t="s">
        <v>250</v>
      </c>
      <c r="V5" s="2" t="s">
        <v>251</v>
      </c>
      <c r="W5" s="2"/>
    </row>
    <row r="6" spans="1:26">
      <c r="A6" s="2">
        <v>5</v>
      </c>
      <c r="B6" s="2" t="s">
        <v>213</v>
      </c>
      <c r="C6" s="2" t="s">
        <v>252</v>
      </c>
      <c r="D6" s="2" t="s">
        <v>253</v>
      </c>
      <c r="E6" s="2" t="str">
        <f t="shared" si="0"/>
        <v>PONY</v>
      </c>
      <c r="F6" s="2" t="str">
        <f t="shared" si="1"/>
        <v>pony</v>
      </c>
      <c r="G6" s="2" t="str">
        <f t="shared" si="2"/>
        <v>Pony</v>
      </c>
      <c r="H6" s="2" t="str">
        <f t="shared" si="3"/>
        <v>grant.pony@mail.com</v>
      </c>
      <c r="I6" s="2" t="s">
        <v>254</v>
      </c>
      <c r="J6" s="2" t="s">
        <v>255</v>
      </c>
      <c r="K6" s="2" t="s">
        <v>256</v>
      </c>
      <c r="L6" s="2" t="s">
        <v>257</v>
      </c>
      <c r="M6" s="2" t="s">
        <v>258</v>
      </c>
      <c r="N6" s="2" t="s">
        <v>259</v>
      </c>
      <c r="O6" s="2" t="s">
        <v>260</v>
      </c>
      <c r="P6" s="2" t="s">
        <v>261</v>
      </c>
      <c r="Q6" s="2" t="s">
        <v>262</v>
      </c>
      <c r="R6" s="59">
        <v>25770</v>
      </c>
      <c r="S6" s="60">
        <v>28750</v>
      </c>
      <c r="T6" s="2">
        <v>1</v>
      </c>
      <c r="U6" s="2" t="s">
        <v>210</v>
      </c>
      <c r="V6" s="2" t="s">
        <v>251</v>
      </c>
      <c r="W6" s="2"/>
    </row>
    <row r="7" spans="1:26">
      <c r="A7" s="2">
        <v>6</v>
      </c>
      <c r="B7" s="2" t="s">
        <v>263</v>
      </c>
      <c r="C7" s="2" t="s">
        <v>264</v>
      </c>
      <c r="D7" s="2" t="s">
        <v>265</v>
      </c>
      <c r="E7" s="2" t="str">
        <f t="shared" si="0"/>
        <v>WALLACE</v>
      </c>
      <c r="F7" s="2" t="str">
        <f t="shared" si="1"/>
        <v>wallace</v>
      </c>
      <c r="G7" s="2" t="str">
        <f t="shared" si="2"/>
        <v>Wallace</v>
      </c>
      <c r="H7" s="2" t="str">
        <f t="shared" si="3"/>
        <v>mary.wallace@mail.com</v>
      </c>
      <c r="I7" s="2" t="s">
        <v>266</v>
      </c>
      <c r="J7" s="2" t="s">
        <v>267</v>
      </c>
      <c r="K7" s="2"/>
      <c r="L7" s="2" t="s">
        <v>205</v>
      </c>
      <c r="M7" s="2" t="s">
        <v>206</v>
      </c>
      <c r="N7" s="2" t="s">
        <v>268</v>
      </c>
      <c r="O7" s="2" t="s">
        <v>269</v>
      </c>
      <c r="P7" s="2"/>
      <c r="Q7" s="2" t="s">
        <v>270</v>
      </c>
      <c r="R7" s="59">
        <v>20233</v>
      </c>
      <c r="S7" s="60">
        <v>38000</v>
      </c>
      <c r="T7" s="2">
        <v>2</v>
      </c>
      <c r="U7" s="2" t="s">
        <v>227</v>
      </c>
      <c r="V7" s="2" t="s">
        <v>251</v>
      </c>
      <c r="W7" s="2"/>
    </row>
    <row r="8" spans="1:26">
      <c r="A8" s="2">
        <v>7</v>
      </c>
      <c r="B8" s="2" t="s">
        <v>271</v>
      </c>
      <c r="C8" s="2" t="s">
        <v>272</v>
      </c>
      <c r="D8" s="2" t="s">
        <v>273</v>
      </c>
      <c r="E8" s="2" t="str">
        <f t="shared" si="0"/>
        <v>STONE</v>
      </c>
      <c r="F8" s="2" t="str">
        <f t="shared" si="1"/>
        <v>stone</v>
      </c>
      <c r="G8" s="2" t="str">
        <f t="shared" si="2"/>
        <v>Stone</v>
      </c>
      <c r="H8" s="2" t="str">
        <f t="shared" si="3"/>
        <v>julie.stone@mail.com</v>
      </c>
      <c r="I8" s="2" t="s">
        <v>274</v>
      </c>
      <c r="J8" s="2" t="s">
        <v>275</v>
      </c>
      <c r="K8" s="2"/>
      <c r="L8" s="2" t="s">
        <v>276</v>
      </c>
      <c r="M8" s="2" t="s">
        <v>277</v>
      </c>
      <c r="N8" s="2" t="s">
        <v>278</v>
      </c>
      <c r="O8" s="2" t="s">
        <v>279</v>
      </c>
      <c r="P8" s="2"/>
      <c r="Q8" s="2" t="s">
        <v>280</v>
      </c>
      <c r="R8" s="59">
        <v>22762</v>
      </c>
      <c r="S8" s="60">
        <v>28300</v>
      </c>
      <c r="T8" s="2">
        <v>2</v>
      </c>
      <c r="U8" s="2" t="s">
        <v>227</v>
      </c>
      <c r="V8" s="2" t="s">
        <v>251</v>
      </c>
      <c r="W8" s="2"/>
    </row>
    <row r="9" spans="1:26">
      <c r="A9" s="2">
        <v>8</v>
      </c>
      <c r="B9" s="2" t="s">
        <v>213</v>
      </c>
      <c r="C9" s="2" t="s">
        <v>281</v>
      </c>
      <c r="D9" s="2" t="s">
        <v>282</v>
      </c>
      <c r="E9" s="2" t="str">
        <f t="shared" si="0"/>
        <v>CLANCY</v>
      </c>
      <c r="F9" s="2" t="str">
        <f t="shared" si="1"/>
        <v>clancy</v>
      </c>
      <c r="G9" s="2" t="str">
        <f t="shared" si="2"/>
        <v>Clancy</v>
      </c>
      <c r="H9" s="2" t="str">
        <f t="shared" si="3"/>
        <v>tom.clancy@mail.com</v>
      </c>
      <c r="I9" s="2" t="s">
        <v>283</v>
      </c>
      <c r="J9" s="2" t="s">
        <v>284</v>
      </c>
      <c r="K9" s="2"/>
      <c r="L9" s="2" t="s">
        <v>285</v>
      </c>
      <c r="M9" s="2" t="s">
        <v>223</v>
      </c>
      <c r="N9" s="2" t="s">
        <v>286</v>
      </c>
      <c r="O9" s="2" t="s">
        <v>287</v>
      </c>
      <c r="P9" s="2"/>
      <c r="Q9" s="2" t="s">
        <v>288</v>
      </c>
      <c r="R9" s="59">
        <v>26044</v>
      </c>
      <c r="S9" s="60">
        <v>14000</v>
      </c>
      <c r="T9" s="2">
        <v>1</v>
      </c>
      <c r="U9" s="2" t="s">
        <v>227</v>
      </c>
      <c r="V9" s="2" t="s">
        <v>228</v>
      </c>
      <c r="W9" s="2"/>
    </row>
    <row r="10" spans="1:26">
      <c r="A10" s="2">
        <v>9</v>
      </c>
      <c r="B10" s="2" t="s">
        <v>196</v>
      </c>
      <c r="C10" s="2" t="s">
        <v>264</v>
      </c>
      <c r="D10" s="2" t="s">
        <v>289</v>
      </c>
      <c r="E10" s="2" t="str">
        <f t="shared" si="0"/>
        <v>SMITH</v>
      </c>
      <c r="F10" s="2" t="str">
        <f t="shared" si="1"/>
        <v>smith</v>
      </c>
      <c r="G10" s="2" t="str">
        <f t="shared" si="2"/>
        <v>Smith</v>
      </c>
      <c r="H10" s="2" t="str">
        <f t="shared" si="3"/>
        <v>mary.smith@mail.com</v>
      </c>
      <c r="I10" s="2" t="s">
        <v>290</v>
      </c>
      <c r="J10" s="2" t="s">
        <v>291</v>
      </c>
      <c r="K10" s="2" t="s">
        <v>292</v>
      </c>
      <c r="L10" s="2" t="s">
        <v>234</v>
      </c>
      <c r="M10" s="2" t="s">
        <v>206</v>
      </c>
      <c r="N10" s="2" t="s">
        <v>293</v>
      </c>
      <c r="O10" s="2" t="s">
        <v>294</v>
      </c>
      <c r="P10" s="2"/>
      <c r="Q10" s="2" t="s">
        <v>295</v>
      </c>
      <c r="R10" s="59">
        <v>21341</v>
      </c>
      <c r="S10" s="60">
        <v>16322</v>
      </c>
      <c r="T10" s="2">
        <v>2</v>
      </c>
      <c r="U10" s="2" t="s">
        <v>210</v>
      </c>
      <c r="V10" s="2" t="s">
        <v>296</v>
      </c>
      <c r="W10" s="2"/>
    </row>
    <row r="11" spans="1:26">
      <c r="A11" s="2">
        <v>10</v>
      </c>
      <c r="B11" s="2" t="s">
        <v>213</v>
      </c>
      <c r="C11" s="2" t="s">
        <v>297</v>
      </c>
      <c r="D11" s="2" t="s">
        <v>298</v>
      </c>
      <c r="E11" s="2" t="str">
        <f t="shared" si="0"/>
        <v>TATLOCK</v>
      </c>
      <c r="F11" s="2" t="str">
        <f t="shared" si="1"/>
        <v>tatlock</v>
      </c>
      <c r="G11" s="2" t="str">
        <f t="shared" si="2"/>
        <v>Tatlock</v>
      </c>
      <c r="H11" s="2" t="str">
        <f t="shared" si="3"/>
        <v>albert.tatlock@mail.com</v>
      </c>
      <c r="I11" s="2" t="s">
        <v>299</v>
      </c>
      <c r="J11" s="2" t="s">
        <v>300</v>
      </c>
      <c r="K11" s="2" t="s">
        <v>301</v>
      </c>
      <c r="L11" s="2" t="s">
        <v>222</v>
      </c>
      <c r="M11" s="2" t="s">
        <v>223</v>
      </c>
      <c r="N11" s="2" t="s">
        <v>302</v>
      </c>
      <c r="O11" s="2" t="s">
        <v>303</v>
      </c>
      <c r="P11" s="2"/>
      <c r="Q11" s="2" t="s">
        <v>304</v>
      </c>
      <c r="R11" s="59">
        <v>29882</v>
      </c>
      <c r="S11" s="60">
        <v>10750</v>
      </c>
      <c r="T11" s="2">
        <v>1</v>
      </c>
      <c r="U11" s="2" t="s">
        <v>227</v>
      </c>
      <c r="V11" s="2" t="s">
        <v>228</v>
      </c>
      <c r="W11" s="2"/>
    </row>
    <row r="12" spans="1:26">
      <c r="A12" s="2">
        <v>11</v>
      </c>
      <c r="B12" s="2" t="s">
        <v>213</v>
      </c>
      <c r="C12" s="2" t="s">
        <v>305</v>
      </c>
      <c r="D12" s="2" t="s">
        <v>306</v>
      </c>
      <c r="E12" s="2" t="str">
        <f t="shared" si="0"/>
        <v>KULLAGH</v>
      </c>
      <c r="F12" s="2" t="str">
        <f t="shared" si="1"/>
        <v>kullagh</v>
      </c>
      <c r="G12" s="2" t="str">
        <f t="shared" si="2"/>
        <v>Kullagh</v>
      </c>
      <c r="H12" s="2" t="str">
        <f t="shared" si="3"/>
        <v>robert.kullagh@mail.com</v>
      </c>
      <c r="I12" s="2" t="s">
        <v>307</v>
      </c>
      <c r="J12" s="2" t="s">
        <v>308</v>
      </c>
      <c r="K12" s="2"/>
      <c r="L12" s="2" t="s">
        <v>309</v>
      </c>
      <c r="M12" s="2" t="s">
        <v>277</v>
      </c>
      <c r="N12" s="2" t="s">
        <v>310</v>
      </c>
      <c r="O12" s="2" t="s">
        <v>311</v>
      </c>
      <c r="P12" s="2" t="s">
        <v>312</v>
      </c>
      <c r="Q12" s="2" t="s">
        <v>313</v>
      </c>
      <c r="R12" s="59">
        <v>27652</v>
      </c>
      <c r="S12" s="60">
        <v>14000</v>
      </c>
      <c r="T12" s="2">
        <v>1</v>
      </c>
      <c r="U12" s="2" t="s">
        <v>227</v>
      </c>
      <c r="V12" s="2" t="s">
        <v>251</v>
      </c>
      <c r="W12" s="2"/>
    </row>
    <row r="13" spans="1:26">
      <c r="A13" s="2">
        <v>12</v>
      </c>
      <c r="B13" s="2" t="s">
        <v>263</v>
      </c>
      <c r="C13" s="2" t="s">
        <v>314</v>
      </c>
      <c r="D13" s="2" t="s">
        <v>315</v>
      </c>
      <c r="E13" s="2" t="str">
        <f t="shared" si="0"/>
        <v>CLAXON</v>
      </c>
      <c r="F13" s="2" t="str">
        <f t="shared" si="1"/>
        <v>claxon</v>
      </c>
      <c r="G13" s="2" t="str">
        <f t="shared" si="2"/>
        <v>Claxon</v>
      </c>
      <c r="H13" s="2" t="str">
        <f t="shared" si="3"/>
        <v>judith.claxon@mail.com</v>
      </c>
      <c r="I13" s="2" t="s">
        <v>316</v>
      </c>
      <c r="J13" s="2" t="s">
        <v>317</v>
      </c>
      <c r="K13" s="2"/>
      <c r="L13" s="2" t="s">
        <v>244</v>
      </c>
      <c r="M13" s="2" t="s">
        <v>245</v>
      </c>
      <c r="N13" s="2" t="s">
        <v>318</v>
      </c>
      <c r="O13" s="2" t="s">
        <v>319</v>
      </c>
      <c r="P13" s="2"/>
      <c r="Q13" s="2" t="s">
        <v>320</v>
      </c>
      <c r="R13" s="59">
        <v>29571</v>
      </c>
      <c r="S13" s="60">
        <v>9500</v>
      </c>
      <c r="T13" s="2">
        <v>2</v>
      </c>
      <c r="U13" s="2" t="s">
        <v>227</v>
      </c>
      <c r="V13" s="2" t="s">
        <v>238</v>
      </c>
      <c r="W13" s="2"/>
    </row>
    <row r="14" spans="1:26">
      <c r="A14" s="2">
        <v>13</v>
      </c>
      <c r="B14" s="2" t="s">
        <v>213</v>
      </c>
      <c r="C14" s="2" t="s">
        <v>321</v>
      </c>
      <c r="D14" s="2" t="s">
        <v>322</v>
      </c>
      <c r="E14" s="2" t="str">
        <f t="shared" si="0"/>
        <v>SINGH</v>
      </c>
      <c r="F14" s="2" t="str">
        <f t="shared" si="1"/>
        <v>singh</v>
      </c>
      <c r="G14" s="2" t="str">
        <f t="shared" si="2"/>
        <v>Singh</v>
      </c>
      <c r="H14" s="2" t="str">
        <f t="shared" si="3"/>
        <v>peter.singh@mail.com</v>
      </c>
      <c r="I14" s="2" t="s">
        <v>316</v>
      </c>
      <c r="J14" s="2" t="s">
        <v>323</v>
      </c>
      <c r="K14" s="2" t="s">
        <v>324</v>
      </c>
      <c r="L14" s="2" t="s">
        <v>325</v>
      </c>
      <c r="M14" s="2" t="s">
        <v>277</v>
      </c>
      <c r="N14" s="2" t="s">
        <v>326</v>
      </c>
      <c r="O14" s="2" t="s">
        <v>327</v>
      </c>
      <c r="P14" s="2"/>
      <c r="Q14" s="2" t="s">
        <v>328</v>
      </c>
      <c r="R14" s="59">
        <v>22770</v>
      </c>
      <c r="S14" s="60">
        <v>15999</v>
      </c>
      <c r="T14" s="2">
        <v>1</v>
      </c>
      <c r="U14" s="2" t="s">
        <v>210</v>
      </c>
      <c r="V14" s="2" t="s">
        <v>228</v>
      </c>
      <c r="W14" s="2"/>
    </row>
    <row r="15" spans="1:26">
      <c r="A15" s="2">
        <v>14</v>
      </c>
      <c r="B15" s="2" t="s">
        <v>271</v>
      </c>
      <c r="C15" s="2" t="s">
        <v>314</v>
      </c>
      <c r="D15" s="2" t="s">
        <v>329</v>
      </c>
      <c r="E15" s="2" t="str">
        <f t="shared" si="0"/>
        <v>LACY</v>
      </c>
      <c r="F15" s="2" t="str">
        <f t="shared" si="1"/>
        <v>lacy</v>
      </c>
      <c r="G15" s="2" t="str">
        <f t="shared" si="2"/>
        <v>Lacy</v>
      </c>
      <c r="H15" s="2" t="str">
        <f t="shared" si="3"/>
        <v>judith.lacy@mail.com</v>
      </c>
      <c r="I15" s="2" t="s">
        <v>330</v>
      </c>
      <c r="J15" s="2" t="s">
        <v>331</v>
      </c>
      <c r="K15" s="2" t="s">
        <v>332</v>
      </c>
      <c r="L15" s="2" t="s">
        <v>276</v>
      </c>
      <c r="M15" s="2" t="s">
        <v>277</v>
      </c>
      <c r="N15" s="2" t="s">
        <v>333</v>
      </c>
      <c r="O15" s="2" t="s">
        <v>334</v>
      </c>
      <c r="P15" s="2" t="s">
        <v>335</v>
      </c>
      <c r="Q15" s="2" t="s">
        <v>336</v>
      </c>
      <c r="R15" s="59">
        <v>18257</v>
      </c>
      <c r="S15" s="60">
        <v>15500</v>
      </c>
      <c r="T15" s="2">
        <v>2</v>
      </c>
      <c r="U15" s="2" t="s">
        <v>227</v>
      </c>
      <c r="V15" s="2" t="s">
        <v>228</v>
      </c>
      <c r="W15" s="2"/>
    </row>
    <row r="16" spans="1:26">
      <c r="A16" s="2">
        <v>15</v>
      </c>
      <c r="B16" s="2" t="s">
        <v>213</v>
      </c>
      <c r="C16" s="2" t="s">
        <v>132</v>
      </c>
      <c r="D16" s="2" t="s">
        <v>289</v>
      </c>
      <c r="E16" s="2" t="str">
        <f t="shared" si="0"/>
        <v>SMITH</v>
      </c>
      <c r="F16" s="2" t="str">
        <f t="shared" si="1"/>
        <v>smith</v>
      </c>
      <c r="G16" s="2" t="str">
        <f t="shared" si="2"/>
        <v>Smith</v>
      </c>
      <c r="H16" s="2" t="str">
        <f t="shared" si="3"/>
        <v>jon.smith@mail.com</v>
      </c>
      <c r="I16" s="2" t="s">
        <v>337</v>
      </c>
      <c r="J16" s="2" t="s">
        <v>338</v>
      </c>
      <c r="K16" s="2" t="s">
        <v>339</v>
      </c>
      <c r="L16" s="2" t="s">
        <v>325</v>
      </c>
      <c r="M16" s="2" t="s">
        <v>277</v>
      </c>
      <c r="N16" s="2" t="s">
        <v>340</v>
      </c>
      <c r="O16" s="2" t="s">
        <v>341</v>
      </c>
      <c r="P16" s="2"/>
      <c r="Q16" s="2" t="s">
        <v>342</v>
      </c>
      <c r="R16" s="59">
        <v>25449</v>
      </c>
      <c r="S16" s="60">
        <v>16500</v>
      </c>
      <c r="T16" s="2">
        <v>1</v>
      </c>
      <c r="U16" s="2" t="s">
        <v>250</v>
      </c>
      <c r="V16" s="2" t="s">
        <v>251</v>
      </c>
      <c r="W16" s="2"/>
    </row>
    <row r="17" spans="1:23">
      <c r="A17" s="2">
        <v>16</v>
      </c>
      <c r="B17" s="2" t="s">
        <v>196</v>
      </c>
      <c r="C17" s="2" t="s">
        <v>343</v>
      </c>
      <c r="D17" s="2" t="s">
        <v>344</v>
      </c>
      <c r="E17" s="2" t="str">
        <f t="shared" si="0"/>
        <v>JACKSON</v>
      </c>
      <c r="F17" s="2" t="str">
        <f t="shared" si="1"/>
        <v>jackson</v>
      </c>
      <c r="G17" s="2" t="str">
        <f t="shared" si="2"/>
        <v>Jackson</v>
      </c>
      <c r="H17" s="2" t="str">
        <f t="shared" si="3"/>
        <v>sam.jackson@mail.com</v>
      </c>
      <c r="I17" s="2" t="s">
        <v>345</v>
      </c>
      <c r="J17" s="2" t="s">
        <v>346</v>
      </c>
      <c r="K17" s="2" t="s">
        <v>347</v>
      </c>
      <c r="L17" s="2" t="s">
        <v>276</v>
      </c>
      <c r="M17" s="2" t="s">
        <v>277</v>
      </c>
      <c r="N17" s="2" t="s">
        <v>348</v>
      </c>
      <c r="O17" s="2" t="s">
        <v>349</v>
      </c>
      <c r="P17" s="2"/>
      <c r="Q17" s="2" t="s">
        <v>350</v>
      </c>
      <c r="R17" s="59">
        <v>26593</v>
      </c>
      <c r="S17" s="60">
        <v>13250</v>
      </c>
      <c r="T17" s="2">
        <v>2</v>
      </c>
      <c r="U17" s="2" t="s">
        <v>210</v>
      </c>
      <c r="V17" s="2" t="s">
        <v>211</v>
      </c>
      <c r="W17" s="2"/>
    </row>
    <row r="18" spans="1:23">
      <c r="A18" s="2">
        <v>17</v>
      </c>
      <c r="B18" s="2" t="s">
        <v>213</v>
      </c>
      <c r="C18" s="2" t="s">
        <v>351</v>
      </c>
      <c r="D18" s="2" t="s">
        <v>352</v>
      </c>
      <c r="E18" s="2" t="str">
        <f t="shared" si="0"/>
        <v>WALTERS</v>
      </c>
      <c r="F18" s="2" t="str">
        <f t="shared" si="1"/>
        <v>walters</v>
      </c>
      <c r="G18" s="2" t="str">
        <f t="shared" si="2"/>
        <v>Walters</v>
      </c>
      <c r="H18" s="2" t="str">
        <f t="shared" si="3"/>
        <v>richard.walters@mail.com</v>
      </c>
      <c r="I18" s="2" t="s">
        <v>353</v>
      </c>
      <c r="J18" s="2" t="s">
        <v>354</v>
      </c>
      <c r="K18" s="2"/>
      <c r="L18" s="2" t="s">
        <v>355</v>
      </c>
      <c r="M18" s="2" t="s">
        <v>223</v>
      </c>
      <c r="N18" s="2" t="s">
        <v>356</v>
      </c>
      <c r="O18" s="2" t="s">
        <v>357</v>
      </c>
      <c r="P18" s="2"/>
      <c r="Q18" s="2" t="s">
        <v>358</v>
      </c>
      <c r="R18" s="59">
        <v>28603</v>
      </c>
      <c r="S18" s="60">
        <v>13750</v>
      </c>
      <c r="T18" s="2">
        <v>1</v>
      </c>
      <c r="U18" s="2" t="s">
        <v>227</v>
      </c>
      <c r="V18" s="2" t="s">
        <v>251</v>
      </c>
      <c r="W18" s="2"/>
    </row>
    <row r="19" spans="1:23">
      <c r="A19" s="2">
        <v>18</v>
      </c>
      <c r="B19" s="2" t="s">
        <v>213</v>
      </c>
      <c r="C19" s="2" t="s">
        <v>359</v>
      </c>
      <c r="D19" s="2" t="s">
        <v>289</v>
      </c>
      <c r="E19" s="2" t="str">
        <f t="shared" si="0"/>
        <v>SMITH</v>
      </c>
      <c r="F19" s="2" t="str">
        <f t="shared" si="1"/>
        <v>smith</v>
      </c>
      <c r="G19" s="2" t="str">
        <f t="shared" si="2"/>
        <v>Smith</v>
      </c>
      <c r="H19" s="2" t="str">
        <f t="shared" si="3"/>
        <v>john.smith@mail.com</v>
      </c>
      <c r="I19" s="2" t="s">
        <v>360</v>
      </c>
      <c r="J19" s="2" t="s">
        <v>361</v>
      </c>
      <c r="K19" s="2"/>
      <c r="L19" s="2" t="s">
        <v>325</v>
      </c>
      <c r="M19" s="2" t="s">
        <v>277</v>
      </c>
      <c r="N19" s="2" t="s">
        <v>340</v>
      </c>
      <c r="O19" s="2" t="s">
        <v>362</v>
      </c>
      <c r="P19" s="2" t="s">
        <v>363</v>
      </c>
      <c r="Q19" s="2" t="s">
        <v>364</v>
      </c>
      <c r="R19" s="59">
        <v>21809</v>
      </c>
      <c r="S19" s="60">
        <v>25675</v>
      </c>
      <c r="T19" s="2">
        <v>1</v>
      </c>
      <c r="U19" s="2" t="s">
        <v>210</v>
      </c>
      <c r="V19" s="2" t="s">
        <v>238</v>
      </c>
      <c r="W19" s="2"/>
    </row>
    <row r="20" spans="1:23">
      <c r="A20" s="2">
        <v>19</v>
      </c>
      <c r="B20" s="2" t="s">
        <v>213</v>
      </c>
      <c r="C20" s="2" t="s">
        <v>365</v>
      </c>
      <c r="D20" s="2" t="s">
        <v>366</v>
      </c>
      <c r="E20" s="2" t="str">
        <f t="shared" si="0"/>
        <v>BRENNAN</v>
      </c>
      <c r="F20" s="2" t="str">
        <f t="shared" si="1"/>
        <v>brennan</v>
      </c>
      <c r="G20" s="2" t="str">
        <f t="shared" si="2"/>
        <v>Brennan</v>
      </c>
      <c r="H20" s="2" t="str">
        <f t="shared" si="3"/>
        <v>guy.brennan@mail.com</v>
      </c>
      <c r="I20" s="2" t="s">
        <v>360</v>
      </c>
      <c r="J20" s="2" t="s">
        <v>367</v>
      </c>
      <c r="K20" s="2" t="s">
        <v>368</v>
      </c>
      <c r="L20" s="2" t="s">
        <v>205</v>
      </c>
      <c r="M20" s="2" t="s">
        <v>206</v>
      </c>
      <c r="N20" s="2" t="s">
        <v>369</v>
      </c>
      <c r="O20" s="2" t="s">
        <v>370</v>
      </c>
      <c r="P20" s="2"/>
      <c r="Q20" s="2" t="s">
        <v>371</v>
      </c>
      <c r="R20" s="59">
        <v>24321</v>
      </c>
      <c r="S20" s="60">
        <v>27000</v>
      </c>
      <c r="T20" s="2">
        <v>1</v>
      </c>
      <c r="U20" s="2" t="s">
        <v>210</v>
      </c>
      <c r="V20" s="2" t="s">
        <v>372</v>
      </c>
      <c r="W20" s="2"/>
    </row>
    <row r="21" spans="1:23" ht="15.75" customHeight="1">
      <c r="A21" s="2">
        <v>20</v>
      </c>
      <c r="B21" s="2" t="s">
        <v>196</v>
      </c>
      <c r="C21" s="2" t="s">
        <v>197</v>
      </c>
      <c r="D21" s="2" t="s">
        <v>352</v>
      </c>
      <c r="E21" s="2" t="str">
        <f t="shared" si="0"/>
        <v>WALTERS</v>
      </c>
      <c r="F21" s="2" t="str">
        <f t="shared" si="1"/>
        <v>walters</v>
      </c>
      <c r="G21" s="2" t="str">
        <f t="shared" si="2"/>
        <v>Walters</v>
      </c>
      <c r="H21" s="2" t="str">
        <f t="shared" si="3"/>
        <v>wendy.walters@mail.com</v>
      </c>
      <c r="I21" s="2" t="s">
        <v>373</v>
      </c>
      <c r="J21" s="2" t="s">
        <v>374</v>
      </c>
      <c r="K21" s="2"/>
      <c r="L21" s="2" t="s">
        <v>285</v>
      </c>
      <c r="M21" s="2" t="s">
        <v>223</v>
      </c>
      <c r="N21" s="2" t="s">
        <v>375</v>
      </c>
      <c r="O21" s="2" t="s">
        <v>376</v>
      </c>
      <c r="P21" s="2"/>
      <c r="Q21" s="2" t="s">
        <v>377</v>
      </c>
      <c r="R21" s="59">
        <v>25499</v>
      </c>
      <c r="S21" s="60">
        <v>17000</v>
      </c>
      <c r="T21" s="2">
        <v>2</v>
      </c>
      <c r="U21" s="2" t="s">
        <v>227</v>
      </c>
      <c r="V21" s="2" t="s">
        <v>211</v>
      </c>
      <c r="W21" s="2"/>
    </row>
    <row r="22" spans="1:23" ht="15.75" customHeight="1">
      <c r="A22" s="2">
        <v>21</v>
      </c>
      <c r="B22" s="2" t="s">
        <v>196</v>
      </c>
      <c r="C22" s="2" t="s">
        <v>378</v>
      </c>
      <c r="D22" s="2" t="s">
        <v>379</v>
      </c>
      <c r="E22" s="2" t="str">
        <f t="shared" si="0"/>
        <v>HARVINGTON</v>
      </c>
      <c r="F22" s="2" t="str">
        <f t="shared" si="1"/>
        <v>harvington</v>
      </c>
      <c r="G22" s="2" t="str">
        <f t="shared" si="2"/>
        <v>Harvington</v>
      </c>
      <c r="H22" s="2" t="str">
        <f t="shared" si="3"/>
        <v>jayne.harvington@mail.com</v>
      </c>
      <c r="I22" s="2" t="s">
        <v>380</v>
      </c>
      <c r="J22" s="2" t="s">
        <v>381</v>
      </c>
      <c r="K22" s="2" t="s">
        <v>382</v>
      </c>
      <c r="L22" s="2" t="s">
        <v>285</v>
      </c>
      <c r="M22" s="2" t="s">
        <v>223</v>
      </c>
      <c r="N22" s="2" t="s">
        <v>383</v>
      </c>
      <c r="O22" s="2" t="s">
        <v>384</v>
      </c>
      <c r="P22" s="2"/>
      <c r="Q22" s="2" t="s">
        <v>385</v>
      </c>
      <c r="R22" s="59">
        <v>22225</v>
      </c>
      <c r="S22" s="60">
        <v>14250</v>
      </c>
      <c r="T22" s="2">
        <v>2</v>
      </c>
      <c r="U22" s="2" t="s">
        <v>227</v>
      </c>
      <c r="V22" s="2" t="s">
        <v>211</v>
      </c>
      <c r="W22" s="2"/>
    </row>
    <row r="23" spans="1:23" ht="15.75" customHeight="1">
      <c r="A23" s="2">
        <v>22</v>
      </c>
      <c r="B23" s="2" t="s">
        <v>271</v>
      </c>
      <c r="C23" s="2" t="s">
        <v>386</v>
      </c>
      <c r="D23" s="2" t="s">
        <v>387</v>
      </c>
      <c r="E23" s="2" t="str">
        <f t="shared" si="0"/>
        <v>FRANCE</v>
      </c>
      <c r="F23" s="2" t="str">
        <f t="shared" si="1"/>
        <v>france</v>
      </c>
      <c r="G23" s="2" t="str">
        <f t="shared" si="2"/>
        <v>France</v>
      </c>
      <c r="H23" s="2" t="str">
        <f t="shared" si="3"/>
        <v>diana.france@mail.com</v>
      </c>
      <c r="I23" s="2" t="s">
        <v>380</v>
      </c>
      <c r="J23" s="2" t="s">
        <v>388</v>
      </c>
      <c r="K23" s="2"/>
      <c r="L23" s="2" t="s">
        <v>257</v>
      </c>
      <c r="M23" s="2" t="s">
        <v>258</v>
      </c>
      <c r="N23" s="2" t="s">
        <v>389</v>
      </c>
      <c r="O23" s="2" t="s">
        <v>390</v>
      </c>
      <c r="P23" s="2" t="s">
        <v>391</v>
      </c>
      <c r="Q23" s="2" t="s">
        <v>392</v>
      </c>
      <c r="R23" s="59">
        <v>21858</v>
      </c>
      <c r="S23" s="60">
        <v>30950</v>
      </c>
      <c r="T23" s="2">
        <v>2</v>
      </c>
      <c r="U23" s="2" t="s">
        <v>227</v>
      </c>
      <c r="V23" s="2" t="s">
        <v>251</v>
      </c>
      <c r="W23" s="2"/>
    </row>
    <row r="24" spans="1:23" ht="15.75" customHeight="1">
      <c r="A24" s="2">
        <v>23</v>
      </c>
      <c r="B24" s="2" t="s">
        <v>263</v>
      </c>
      <c r="C24" s="2" t="s">
        <v>130</v>
      </c>
      <c r="D24" s="2" t="s">
        <v>393</v>
      </c>
      <c r="E24" s="2" t="str">
        <f t="shared" si="0"/>
        <v>GLOVER</v>
      </c>
      <c r="F24" s="2" t="str">
        <f t="shared" si="1"/>
        <v>glover</v>
      </c>
      <c r="G24" s="2" t="str">
        <f t="shared" si="2"/>
        <v>Glover</v>
      </c>
      <c r="H24" s="2" t="str">
        <f t="shared" si="3"/>
        <v>sally.glover@mail.com</v>
      </c>
      <c r="I24" s="2" t="s">
        <v>394</v>
      </c>
      <c r="J24" s="2" t="s">
        <v>395</v>
      </c>
      <c r="K24" s="2"/>
      <c r="L24" s="2" t="s">
        <v>244</v>
      </c>
      <c r="M24" s="2" t="s">
        <v>245</v>
      </c>
      <c r="N24" s="2" t="s">
        <v>396</v>
      </c>
      <c r="O24" s="2" t="s">
        <v>397</v>
      </c>
      <c r="P24" s="2" t="s">
        <v>398</v>
      </c>
      <c r="Q24" s="2" t="s">
        <v>399</v>
      </c>
      <c r="R24" s="59">
        <v>27991</v>
      </c>
      <c r="S24" s="60">
        <v>12250</v>
      </c>
      <c r="T24" s="2">
        <v>2</v>
      </c>
      <c r="U24" s="2" t="s">
        <v>227</v>
      </c>
      <c r="V24" s="2" t="s">
        <v>251</v>
      </c>
      <c r="W24" s="2"/>
    </row>
    <row r="25" spans="1:23" ht="15.75" customHeight="1">
      <c r="A25" s="2">
        <v>24</v>
      </c>
      <c r="B25" s="2" t="s">
        <v>263</v>
      </c>
      <c r="C25" s="2" t="s">
        <v>400</v>
      </c>
      <c r="D25" s="2" t="s">
        <v>401</v>
      </c>
      <c r="E25" s="2" t="str">
        <f t="shared" si="0"/>
        <v>DEMITRA</v>
      </c>
      <c r="F25" s="2" t="str">
        <f t="shared" si="1"/>
        <v>demitra</v>
      </c>
      <c r="G25" s="2" t="str">
        <f t="shared" si="2"/>
        <v>Demitra</v>
      </c>
      <c r="H25" s="2" t="str">
        <f t="shared" si="3"/>
        <v>sarah.demitra@mail.com</v>
      </c>
      <c r="I25" s="2" t="s">
        <v>402</v>
      </c>
      <c r="J25" s="2" t="s">
        <v>403</v>
      </c>
      <c r="K25" s="2"/>
      <c r="L25" s="2" t="s">
        <v>257</v>
      </c>
      <c r="M25" s="2" t="s">
        <v>258</v>
      </c>
      <c r="N25" s="2" t="s">
        <v>404</v>
      </c>
      <c r="O25" s="2" t="s">
        <v>405</v>
      </c>
      <c r="P25" s="2"/>
      <c r="Q25" s="2" t="s">
        <v>406</v>
      </c>
      <c r="R25" s="59">
        <v>29107</v>
      </c>
      <c r="S25" s="60">
        <v>11750</v>
      </c>
      <c r="T25" s="2">
        <v>2</v>
      </c>
      <c r="U25" s="2" t="s">
        <v>227</v>
      </c>
      <c r="V25" s="2" t="s">
        <v>251</v>
      </c>
      <c r="W25" s="2"/>
    </row>
    <row r="26" spans="1:23" ht="15.75" customHeight="1">
      <c r="A26" s="2">
        <v>25</v>
      </c>
      <c r="B26" s="2" t="s">
        <v>213</v>
      </c>
      <c r="C26" s="2" t="s">
        <v>407</v>
      </c>
      <c r="D26" s="2" t="s">
        <v>408</v>
      </c>
      <c r="E26" s="2" t="str">
        <f t="shared" si="0"/>
        <v>DI FILIPPO</v>
      </c>
      <c r="F26" s="2" t="str">
        <f t="shared" si="1"/>
        <v>di filippo</v>
      </c>
      <c r="G26" s="2" t="str">
        <f t="shared" si="2"/>
        <v>Di Filippo</v>
      </c>
      <c r="H26" s="2" t="str">
        <f t="shared" si="3"/>
        <v>philip.di filippo@mail.com</v>
      </c>
      <c r="I26" s="2" t="s">
        <v>402</v>
      </c>
      <c r="J26" s="2" t="s">
        <v>409</v>
      </c>
      <c r="K26" s="2"/>
      <c r="L26" s="2" t="s">
        <v>234</v>
      </c>
      <c r="M26" s="2" t="s">
        <v>206</v>
      </c>
      <c r="N26" s="2" t="s">
        <v>410</v>
      </c>
      <c r="O26" s="2" t="s">
        <v>411</v>
      </c>
      <c r="P26" s="2"/>
      <c r="Q26" s="2" t="s">
        <v>412</v>
      </c>
      <c r="R26" s="59">
        <v>23874</v>
      </c>
      <c r="S26" s="60">
        <v>24000</v>
      </c>
      <c r="T26" s="2">
        <v>1</v>
      </c>
      <c r="U26" s="2" t="s">
        <v>210</v>
      </c>
      <c r="V26" s="2" t="s">
        <v>238</v>
      </c>
      <c r="W26" s="2"/>
    </row>
    <row r="27" spans="1:23" ht="15.75" customHeight="1">
      <c r="A27" s="2">
        <v>26</v>
      </c>
      <c r="B27" s="2" t="s">
        <v>213</v>
      </c>
      <c r="C27" s="2" t="s">
        <v>413</v>
      </c>
      <c r="D27" s="2" t="s">
        <v>414</v>
      </c>
      <c r="E27" s="2" t="str">
        <f t="shared" si="0"/>
        <v>PASTA</v>
      </c>
      <c r="F27" s="2" t="str">
        <f t="shared" si="1"/>
        <v>pasta</v>
      </c>
      <c r="G27" s="2" t="str">
        <f t="shared" si="2"/>
        <v>Pasta</v>
      </c>
      <c r="H27" s="2" t="str">
        <f t="shared" si="3"/>
        <v>joseph.pasta@mail.com</v>
      </c>
      <c r="I27" s="2" t="s">
        <v>415</v>
      </c>
      <c r="J27" s="2" t="s">
        <v>416</v>
      </c>
      <c r="K27" s="2"/>
      <c r="L27" s="2" t="s">
        <v>285</v>
      </c>
      <c r="M27" s="2" t="s">
        <v>223</v>
      </c>
      <c r="N27" s="2" t="s">
        <v>417</v>
      </c>
      <c r="O27" s="2" t="s">
        <v>418</v>
      </c>
      <c r="P27" s="2"/>
      <c r="Q27" s="2" t="s">
        <v>419</v>
      </c>
      <c r="R27" s="59">
        <v>23306</v>
      </c>
      <c r="S27" s="60">
        <v>31000</v>
      </c>
      <c r="T27" s="2">
        <v>1</v>
      </c>
      <c r="U27" s="2" t="s">
        <v>210</v>
      </c>
      <c r="V27" s="2" t="s">
        <v>238</v>
      </c>
      <c r="W27" s="2"/>
    </row>
    <row r="28" spans="1:23" ht="15.75" customHeight="1">
      <c r="A28" s="2">
        <v>27</v>
      </c>
      <c r="B28" s="2" t="s">
        <v>213</v>
      </c>
      <c r="C28" s="2" t="s">
        <v>420</v>
      </c>
      <c r="D28" s="2" t="s">
        <v>414</v>
      </c>
      <c r="E28" s="2" t="str">
        <f t="shared" si="0"/>
        <v>PASTA</v>
      </c>
      <c r="F28" s="2" t="str">
        <f t="shared" si="1"/>
        <v>pasta</v>
      </c>
      <c r="G28" s="2" t="str">
        <f t="shared" si="2"/>
        <v>Pasta</v>
      </c>
      <c r="H28" s="2" t="str">
        <f t="shared" si="3"/>
        <v>paul.pasta@mail.com</v>
      </c>
      <c r="I28" s="2" t="s">
        <v>421</v>
      </c>
      <c r="J28" s="2" t="s">
        <v>416</v>
      </c>
      <c r="K28" s="2"/>
      <c r="L28" s="2" t="s">
        <v>285</v>
      </c>
      <c r="M28" s="2" t="s">
        <v>223</v>
      </c>
      <c r="N28" s="2" t="s">
        <v>417</v>
      </c>
      <c r="O28" s="2" t="s">
        <v>418</v>
      </c>
      <c r="P28" s="2"/>
      <c r="Q28" s="2" t="s">
        <v>422</v>
      </c>
      <c r="R28" s="59">
        <v>22416</v>
      </c>
      <c r="S28" s="60">
        <v>32000</v>
      </c>
      <c r="T28" s="2">
        <v>1</v>
      </c>
      <c r="U28" s="2" t="s">
        <v>227</v>
      </c>
      <c r="V28" s="2" t="s">
        <v>251</v>
      </c>
      <c r="W28" s="2"/>
    </row>
    <row r="29" spans="1:23" ht="15.75" customHeight="1">
      <c r="A29" s="2">
        <v>28</v>
      </c>
      <c r="B29" s="2" t="s">
        <v>213</v>
      </c>
      <c r="C29" s="2" t="s">
        <v>420</v>
      </c>
      <c r="D29" s="2" t="s">
        <v>423</v>
      </c>
      <c r="E29" s="2" t="str">
        <f t="shared" si="0"/>
        <v>WANKERSLE</v>
      </c>
      <c r="F29" s="2" t="str">
        <f t="shared" si="1"/>
        <v>wankersle</v>
      </c>
      <c r="G29" s="2" t="str">
        <f t="shared" si="2"/>
        <v>Wankersle</v>
      </c>
      <c r="H29" s="2" t="str">
        <f t="shared" si="3"/>
        <v>paul.wankersle@mail.com</v>
      </c>
      <c r="I29" s="2" t="s">
        <v>424</v>
      </c>
      <c r="J29" s="2" t="s">
        <v>425</v>
      </c>
      <c r="K29" s="2"/>
      <c r="L29" s="2" t="s">
        <v>257</v>
      </c>
      <c r="M29" s="2" t="s">
        <v>258</v>
      </c>
      <c r="N29" s="2" t="s">
        <v>426</v>
      </c>
      <c r="O29" s="2" t="s">
        <v>427</v>
      </c>
      <c r="P29" s="2"/>
      <c r="Q29" s="2" t="s">
        <v>428</v>
      </c>
      <c r="R29" s="59">
        <v>22725</v>
      </c>
      <c r="S29" s="60">
        <v>33000</v>
      </c>
      <c r="T29" s="2">
        <v>1</v>
      </c>
      <c r="U29" s="2" t="s">
        <v>227</v>
      </c>
      <c r="V29" s="2" t="s">
        <v>238</v>
      </c>
      <c r="W29" s="2"/>
    </row>
    <row r="30" spans="1:23" ht="15.75" customHeight="1">
      <c r="A30" s="2">
        <v>29</v>
      </c>
      <c r="B30" s="2" t="s">
        <v>213</v>
      </c>
      <c r="C30" s="2" t="s">
        <v>429</v>
      </c>
      <c r="D30" s="2" t="s">
        <v>430</v>
      </c>
      <c r="E30" s="2" t="str">
        <f t="shared" si="0"/>
        <v>BROWN</v>
      </c>
      <c r="F30" s="2" t="str">
        <f t="shared" si="1"/>
        <v>brown</v>
      </c>
      <c r="G30" s="2" t="str">
        <f t="shared" si="2"/>
        <v>Brown</v>
      </c>
      <c r="H30" s="2" t="str">
        <f t="shared" si="3"/>
        <v>tim.brown@mail.com</v>
      </c>
      <c r="I30" s="2" t="s">
        <v>431</v>
      </c>
      <c r="J30" s="2" t="s">
        <v>432</v>
      </c>
      <c r="K30" s="2"/>
      <c r="L30" s="2" t="s">
        <v>276</v>
      </c>
      <c r="M30" s="2" t="s">
        <v>277</v>
      </c>
      <c r="N30" s="2" t="s">
        <v>433</v>
      </c>
      <c r="O30" s="2" t="s">
        <v>334</v>
      </c>
      <c r="P30" s="2"/>
      <c r="Q30" s="2" t="s">
        <v>434</v>
      </c>
      <c r="R30" s="59">
        <v>22918</v>
      </c>
      <c r="S30" s="60">
        <v>20950</v>
      </c>
      <c r="T30" s="2">
        <v>1</v>
      </c>
      <c r="U30" s="2" t="s">
        <v>227</v>
      </c>
      <c r="V30" s="2" t="s">
        <v>238</v>
      </c>
      <c r="W30" s="2"/>
    </row>
    <row r="31" spans="1:23" ht="15.75" customHeight="1">
      <c r="A31" s="2">
        <v>30</v>
      </c>
      <c r="B31" s="2" t="s">
        <v>213</v>
      </c>
      <c r="C31" s="2" t="s">
        <v>435</v>
      </c>
      <c r="D31" s="2" t="s">
        <v>436</v>
      </c>
      <c r="E31" s="2" t="str">
        <f t="shared" si="0"/>
        <v>MARSTON</v>
      </c>
      <c r="F31" s="2" t="str">
        <f t="shared" si="1"/>
        <v>marston</v>
      </c>
      <c r="G31" s="2" t="str">
        <f t="shared" si="2"/>
        <v>Marston</v>
      </c>
      <c r="H31" s="2" t="str">
        <f t="shared" si="3"/>
        <v>tony.marston@mail.com</v>
      </c>
      <c r="I31" s="2" t="s">
        <v>437</v>
      </c>
      <c r="J31" s="2" t="s">
        <v>438</v>
      </c>
      <c r="K31" s="2" t="s">
        <v>347</v>
      </c>
      <c r="L31" s="2" t="s">
        <v>276</v>
      </c>
      <c r="M31" s="2" t="s">
        <v>277</v>
      </c>
      <c r="N31" s="2" t="s">
        <v>439</v>
      </c>
      <c r="O31" s="2" t="s">
        <v>440</v>
      </c>
      <c r="P31" s="2"/>
      <c r="Q31" s="2" t="s">
        <v>441</v>
      </c>
      <c r="R31" s="59">
        <v>22457</v>
      </c>
      <c r="S31" s="60">
        <v>17200</v>
      </c>
      <c r="T31" s="2">
        <v>1</v>
      </c>
      <c r="U31" s="2" t="s">
        <v>227</v>
      </c>
      <c r="V31" s="2" t="s">
        <v>251</v>
      </c>
      <c r="W31" s="2"/>
    </row>
    <row r="32" spans="1:23" ht="15.75" customHeight="1">
      <c r="A32" s="2">
        <v>31</v>
      </c>
      <c r="B32" s="2" t="s">
        <v>263</v>
      </c>
      <c r="C32" s="2" t="s">
        <v>442</v>
      </c>
      <c r="D32" s="2" t="s">
        <v>443</v>
      </c>
      <c r="E32" s="2" t="str">
        <f t="shared" si="0"/>
        <v>WILLIAMS</v>
      </c>
      <c r="F32" s="2" t="str">
        <f t="shared" si="1"/>
        <v>williams</v>
      </c>
      <c r="G32" s="2" t="str">
        <f t="shared" si="2"/>
        <v>Williams</v>
      </c>
      <c r="H32" s="2" t="str">
        <f t="shared" si="3"/>
        <v>clare.williams@mail.com</v>
      </c>
      <c r="I32" s="2" t="s">
        <v>444</v>
      </c>
      <c r="J32" s="2" t="s">
        <v>445</v>
      </c>
      <c r="K32" s="2"/>
      <c r="L32" s="2" t="s">
        <v>244</v>
      </c>
      <c r="M32" s="2" t="s">
        <v>245</v>
      </c>
      <c r="N32" s="2" t="s">
        <v>446</v>
      </c>
      <c r="O32" s="2" t="s">
        <v>447</v>
      </c>
      <c r="P32" s="2"/>
      <c r="Q32" s="2" t="s">
        <v>448</v>
      </c>
      <c r="R32" s="59">
        <v>28782</v>
      </c>
      <c r="S32" s="60">
        <v>13250</v>
      </c>
      <c r="T32" s="2">
        <v>2</v>
      </c>
      <c r="U32" s="2" t="s">
        <v>227</v>
      </c>
      <c r="V32" s="2" t="s">
        <v>228</v>
      </c>
      <c r="W32" s="2"/>
    </row>
    <row r="33" spans="1:23" ht="15.75" customHeight="1">
      <c r="A33" s="2">
        <v>32</v>
      </c>
      <c r="B33" s="2" t="s">
        <v>213</v>
      </c>
      <c r="C33" s="2" t="s">
        <v>305</v>
      </c>
      <c r="D33" s="2" t="s">
        <v>449</v>
      </c>
      <c r="E33" s="2" t="str">
        <f t="shared" si="0"/>
        <v>CARDIFF</v>
      </c>
      <c r="F33" s="2" t="str">
        <f t="shared" si="1"/>
        <v>cardiff</v>
      </c>
      <c r="G33" s="2" t="str">
        <f t="shared" si="2"/>
        <v>Cardiff</v>
      </c>
      <c r="H33" s="2" t="str">
        <f t="shared" si="3"/>
        <v>robert.cardiff@mail.com</v>
      </c>
      <c r="I33" s="2" t="s">
        <v>444</v>
      </c>
      <c r="J33" s="2" t="s">
        <v>450</v>
      </c>
      <c r="K33" s="2"/>
      <c r="L33" s="2" t="s">
        <v>276</v>
      </c>
      <c r="M33" s="2" t="s">
        <v>277</v>
      </c>
      <c r="N33" s="2" t="s">
        <v>451</v>
      </c>
      <c r="O33" s="2" t="s">
        <v>452</v>
      </c>
      <c r="P33" s="2" t="s">
        <v>453</v>
      </c>
      <c r="Q33" s="2" t="s">
        <v>454</v>
      </c>
      <c r="R33" s="59">
        <v>24791</v>
      </c>
      <c r="S33" s="60">
        <v>24580</v>
      </c>
      <c r="T33" s="2">
        <v>1</v>
      </c>
      <c r="U33" s="2" t="s">
        <v>227</v>
      </c>
      <c r="V33" s="2" t="s">
        <v>251</v>
      </c>
      <c r="W33" s="2"/>
    </row>
    <row r="34" spans="1:23" ht="15.75" customHeight="1">
      <c r="A34" s="2">
        <v>33</v>
      </c>
      <c r="B34" s="2" t="s">
        <v>213</v>
      </c>
      <c r="C34" s="2" t="s">
        <v>429</v>
      </c>
      <c r="D34" s="2" t="s">
        <v>455</v>
      </c>
      <c r="E34" s="2" t="str">
        <f t="shared" si="0"/>
        <v>JOLLY</v>
      </c>
      <c r="F34" s="2" t="str">
        <f t="shared" si="1"/>
        <v>jolly</v>
      </c>
      <c r="G34" s="2" t="str">
        <f t="shared" si="2"/>
        <v>Jolly</v>
      </c>
      <c r="H34" s="2" t="str">
        <f t="shared" si="3"/>
        <v>tim.jolly@mail.com</v>
      </c>
      <c r="I34" s="2" t="s">
        <v>444</v>
      </c>
      <c r="J34" s="2" t="s">
        <v>456</v>
      </c>
      <c r="K34" s="2" t="s">
        <v>457</v>
      </c>
      <c r="L34" s="2" t="s">
        <v>257</v>
      </c>
      <c r="M34" s="2" t="s">
        <v>258</v>
      </c>
      <c r="N34" s="2" t="s">
        <v>458</v>
      </c>
      <c r="O34" s="2" t="s">
        <v>459</v>
      </c>
      <c r="P34" s="2"/>
      <c r="Q34" s="2" t="s">
        <v>460</v>
      </c>
      <c r="R34" s="59">
        <v>28622</v>
      </c>
      <c r="S34" s="60">
        <v>14750</v>
      </c>
      <c r="T34" s="2">
        <v>1</v>
      </c>
      <c r="U34" s="2" t="s">
        <v>227</v>
      </c>
      <c r="V34" s="2" t="s">
        <v>251</v>
      </c>
      <c r="W34" s="2"/>
    </row>
    <row r="35" spans="1:23" ht="15.75" customHeight="1">
      <c r="A35" s="2">
        <v>34</v>
      </c>
      <c r="B35" s="2" t="s">
        <v>263</v>
      </c>
      <c r="C35" s="2" t="s">
        <v>130</v>
      </c>
      <c r="D35" s="2" t="s">
        <v>461</v>
      </c>
      <c r="E35" s="2" t="str">
        <f t="shared" si="0"/>
        <v>WEBSTER</v>
      </c>
      <c r="F35" s="2" t="str">
        <f t="shared" si="1"/>
        <v>webster</v>
      </c>
      <c r="G35" s="2" t="str">
        <f t="shared" si="2"/>
        <v>Webster</v>
      </c>
      <c r="H35" s="2" t="str">
        <f t="shared" si="3"/>
        <v>sally.webster@mail.com</v>
      </c>
      <c r="I35" s="2" t="s">
        <v>462</v>
      </c>
      <c r="J35" s="2" t="s">
        <v>463</v>
      </c>
      <c r="K35" s="2"/>
      <c r="L35" s="2" t="s">
        <v>257</v>
      </c>
      <c r="M35" s="2" t="s">
        <v>258</v>
      </c>
      <c r="N35" s="2" t="s">
        <v>464</v>
      </c>
      <c r="O35" s="2" t="s">
        <v>465</v>
      </c>
      <c r="P35" s="2"/>
      <c r="Q35" s="2" t="s">
        <v>466</v>
      </c>
      <c r="R35" s="59">
        <v>23860</v>
      </c>
      <c r="S35" s="60">
        <v>30500</v>
      </c>
      <c r="T35" s="2">
        <v>2</v>
      </c>
      <c r="U35" s="2" t="s">
        <v>227</v>
      </c>
      <c r="V35" s="2" t="s">
        <v>251</v>
      </c>
      <c r="W35" s="2"/>
    </row>
    <row r="36" spans="1:23" ht="15.75" customHeight="1">
      <c r="A36" s="2">
        <v>35</v>
      </c>
      <c r="B36" s="2" t="s">
        <v>263</v>
      </c>
      <c r="C36" s="2" t="s">
        <v>133</v>
      </c>
      <c r="D36" s="2" t="s">
        <v>467</v>
      </c>
      <c r="E36" s="2" t="str">
        <f t="shared" si="0"/>
        <v>WANTER</v>
      </c>
      <c r="F36" s="2" t="str">
        <f t="shared" si="1"/>
        <v>wanter</v>
      </c>
      <c r="G36" s="2" t="str">
        <f t="shared" si="2"/>
        <v>Wanter</v>
      </c>
      <c r="H36" s="2" t="str">
        <f t="shared" si="3"/>
        <v>jane.wanter@mail.com</v>
      </c>
      <c r="I36" s="2" t="s">
        <v>468</v>
      </c>
      <c r="J36" s="2" t="s">
        <v>469</v>
      </c>
      <c r="K36" s="2"/>
      <c r="L36" s="2" t="s">
        <v>244</v>
      </c>
      <c r="M36" s="2" t="s">
        <v>245</v>
      </c>
      <c r="N36" s="2" t="s">
        <v>470</v>
      </c>
      <c r="O36" s="2" t="s">
        <v>471</v>
      </c>
      <c r="P36" s="2"/>
      <c r="Q36" s="2" t="s">
        <v>472</v>
      </c>
      <c r="R36" s="59">
        <v>27526</v>
      </c>
      <c r="S36" s="60">
        <v>10950</v>
      </c>
      <c r="T36" s="2">
        <v>2</v>
      </c>
      <c r="U36" s="2" t="s">
        <v>227</v>
      </c>
      <c r="V36" s="2" t="s">
        <v>211</v>
      </c>
      <c r="W36" s="2"/>
    </row>
    <row r="37" spans="1:23" ht="15.75" customHeight="1">
      <c r="A37" s="2">
        <v>36</v>
      </c>
      <c r="B37" s="2" t="s">
        <v>213</v>
      </c>
      <c r="C37" s="2" t="s">
        <v>473</v>
      </c>
      <c r="D37" s="2" t="s">
        <v>474</v>
      </c>
      <c r="E37" s="2" t="str">
        <f t="shared" si="0"/>
        <v>GRIMSDALE</v>
      </c>
      <c r="F37" s="2" t="str">
        <f t="shared" si="1"/>
        <v>grimsdale</v>
      </c>
      <c r="G37" s="2" t="str">
        <f t="shared" si="2"/>
        <v>Grimsdale</v>
      </c>
      <c r="H37" s="2" t="str">
        <f t="shared" si="3"/>
        <v>martin.grimsdale@mail.com</v>
      </c>
      <c r="I37" s="2" t="s">
        <v>468</v>
      </c>
      <c r="J37" s="2" t="s">
        <v>475</v>
      </c>
      <c r="K37" s="2"/>
      <c r="L37" s="2" t="s">
        <v>222</v>
      </c>
      <c r="M37" s="2" t="s">
        <v>223</v>
      </c>
      <c r="N37" s="2" t="s">
        <v>476</v>
      </c>
      <c r="O37" s="2" t="s">
        <v>477</v>
      </c>
      <c r="P37" s="2"/>
      <c r="Q37" s="2" t="s">
        <v>478</v>
      </c>
      <c r="R37" s="59">
        <v>27233</v>
      </c>
      <c r="S37" s="60">
        <v>14500</v>
      </c>
      <c r="T37" s="2">
        <v>1</v>
      </c>
      <c r="U37" s="2" t="s">
        <v>227</v>
      </c>
      <c r="V37" s="2" t="s">
        <v>228</v>
      </c>
      <c r="W37" s="2"/>
    </row>
    <row r="38" spans="1:23" ht="15.75" customHeight="1">
      <c r="A38" s="2">
        <v>37</v>
      </c>
      <c r="B38" s="2" t="s">
        <v>213</v>
      </c>
      <c r="C38" s="2" t="s">
        <v>359</v>
      </c>
      <c r="D38" s="2" t="s">
        <v>479</v>
      </c>
      <c r="E38" s="2" t="str">
        <f t="shared" si="0"/>
        <v>FRANKLIN</v>
      </c>
      <c r="F38" s="2" t="str">
        <f t="shared" si="1"/>
        <v>franklin</v>
      </c>
      <c r="G38" s="2" t="str">
        <f t="shared" si="2"/>
        <v>Franklin</v>
      </c>
      <c r="H38" s="2" t="str">
        <f t="shared" si="3"/>
        <v>john.franklin@mail.com</v>
      </c>
      <c r="I38" s="2" t="s">
        <v>468</v>
      </c>
      <c r="J38" s="2" t="s">
        <v>480</v>
      </c>
      <c r="K38" s="2"/>
      <c r="L38" s="2" t="s">
        <v>222</v>
      </c>
      <c r="M38" s="2" t="s">
        <v>223</v>
      </c>
      <c r="N38" s="2" t="s">
        <v>481</v>
      </c>
      <c r="O38" s="2" t="s">
        <v>482</v>
      </c>
      <c r="P38" s="2"/>
      <c r="Q38" s="2" t="s">
        <v>483</v>
      </c>
      <c r="R38" s="59">
        <v>20385</v>
      </c>
      <c r="S38" s="60">
        <v>28500</v>
      </c>
      <c r="T38" s="2">
        <v>1</v>
      </c>
      <c r="U38" s="2" t="s">
        <v>210</v>
      </c>
      <c r="V38" s="2" t="s">
        <v>228</v>
      </c>
      <c r="W38" s="2"/>
    </row>
    <row r="39" spans="1:23" ht="15.75" customHeight="1">
      <c r="A39" s="2">
        <v>38</v>
      </c>
      <c r="B39" s="2" t="s">
        <v>213</v>
      </c>
      <c r="C39" s="2" t="s">
        <v>484</v>
      </c>
      <c r="D39" s="2" t="s">
        <v>289</v>
      </c>
      <c r="E39" s="2" t="str">
        <f t="shared" si="0"/>
        <v>SMITH</v>
      </c>
      <c r="F39" s="2" t="str">
        <f t="shared" si="1"/>
        <v>smith</v>
      </c>
      <c r="G39" s="2" t="str">
        <f t="shared" si="2"/>
        <v>Smith</v>
      </c>
      <c r="H39" s="2" t="str">
        <f t="shared" si="3"/>
        <v>daniel.smith@mail.com</v>
      </c>
      <c r="I39" s="2" t="s">
        <v>468</v>
      </c>
      <c r="J39" s="2" t="s">
        <v>485</v>
      </c>
      <c r="K39" s="2"/>
      <c r="L39" s="2" t="s">
        <v>257</v>
      </c>
      <c r="M39" s="2" t="s">
        <v>258</v>
      </c>
      <c r="N39" s="2" t="s">
        <v>486</v>
      </c>
      <c r="O39" s="2" t="s">
        <v>487</v>
      </c>
      <c r="P39" s="2"/>
      <c r="Q39" s="2" t="s">
        <v>488</v>
      </c>
      <c r="R39" s="59">
        <v>24273</v>
      </c>
      <c r="S39" s="60">
        <v>20500</v>
      </c>
      <c r="T39" s="2">
        <v>1</v>
      </c>
      <c r="U39" s="2" t="s">
        <v>210</v>
      </c>
      <c r="V39" s="2" t="s">
        <v>211</v>
      </c>
      <c r="W39" s="2"/>
    </row>
    <row r="40" spans="1:23" ht="15.75" customHeight="1">
      <c r="A40" s="2">
        <v>39</v>
      </c>
      <c r="B40" s="2" t="s">
        <v>213</v>
      </c>
      <c r="C40" s="2" t="s">
        <v>489</v>
      </c>
      <c r="D40" s="2" t="s">
        <v>490</v>
      </c>
      <c r="E40" s="2" t="str">
        <f t="shared" si="0"/>
        <v>GRUNDY</v>
      </c>
      <c r="F40" s="2" t="str">
        <f t="shared" si="1"/>
        <v>grundy</v>
      </c>
      <c r="G40" s="2" t="str">
        <f t="shared" si="2"/>
        <v>Grundy</v>
      </c>
      <c r="H40" s="2" t="str">
        <f t="shared" si="3"/>
        <v>ben.grundy@mail.com</v>
      </c>
      <c r="I40" s="2" t="s">
        <v>491</v>
      </c>
      <c r="J40" s="2" t="s">
        <v>492</v>
      </c>
      <c r="K40" s="2"/>
      <c r="L40" s="2" t="s">
        <v>234</v>
      </c>
      <c r="M40" s="2" t="s">
        <v>206</v>
      </c>
      <c r="N40" s="2" t="s">
        <v>493</v>
      </c>
      <c r="O40" s="2" t="s">
        <v>494</v>
      </c>
      <c r="P40" s="2" t="s">
        <v>495</v>
      </c>
      <c r="Q40" s="2" t="s">
        <v>496</v>
      </c>
      <c r="R40" s="59">
        <v>25703</v>
      </c>
      <c r="S40" s="60">
        <v>22000</v>
      </c>
      <c r="T40" s="2">
        <v>1</v>
      </c>
      <c r="U40" s="2" t="s">
        <v>210</v>
      </c>
      <c r="V40" s="2" t="s">
        <v>238</v>
      </c>
      <c r="W40" s="2"/>
    </row>
    <row r="41" spans="1:23" ht="15.75" customHeight="1">
      <c r="A41" s="2">
        <v>40</v>
      </c>
      <c r="B41" s="2" t="s">
        <v>271</v>
      </c>
      <c r="C41" s="2" t="s">
        <v>497</v>
      </c>
      <c r="D41" s="2" t="s">
        <v>498</v>
      </c>
      <c r="E41" s="2" t="str">
        <f t="shared" si="0"/>
        <v>STRINGENT</v>
      </c>
      <c r="F41" s="2" t="str">
        <f t="shared" si="1"/>
        <v>stringent</v>
      </c>
      <c r="G41" s="2" t="str">
        <f t="shared" si="2"/>
        <v>Stringent</v>
      </c>
      <c r="H41" s="2" t="str">
        <f t="shared" si="3"/>
        <v>verily.stringent@mail.com</v>
      </c>
      <c r="I41" s="2" t="s">
        <v>499</v>
      </c>
      <c r="J41" s="2" t="s">
        <v>500</v>
      </c>
      <c r="K41" s="2"/>
      <c r="L41" s="2" t="s">
        <v>501</v>
      </c>
      <c r="M41" s="2" t="s">
        <v>206</v>
      </c>
      <c r="N41" s="2" t="s">
        <v>502</v>
      </c>
      <c r="O41" s="2" t="s">
        <v>503</v>
      </c>
      <c r="P41" s="2"/>
      <c r="Q41" s="2" t="s">
        <v>504</v>
      </c>
      <c r="R41" s="59">
        <v>20406</v>
      </c>
      <c r="S41" s="60">
        <v>16550</v>
      </c>
      <c r="T41" s="2">
        <v>2</v>
      </c>
      <c r="U41" s="2" t="s">
        <v>227</v>
      </c>
      <c r="V41" s="2" t="s">
        <v>238</v>
      </c>
      <c r="W41" s="2"/>
    </row>
    <row r="42" spans="1:23" ht="15.75" customHeight="1">
      <c r="A42" s="2">
        <v>41</v>
      </c>
      <c r="B42" s="2" t="s">
        <v>213</v>
      </c>
      <c r="C42" s="2" t="s">
        <v>505</v>
      </c>
      <c r="D42" s="2" t="s">
        <v>322</v>
      </c>
      <c r="E42" s="2" t="str">
        <f t="shared" si="0"/>
        <v>SINGH</v>
      </c>
      <c r="F42" s="2" t="str">
        <f t="shared" si="1"/>
        <v>singh</v>
      </c>
      <c r="G42" s="2" t="str">
        <f t="shared" si="2"/>
        <v>Singh</v>
      </c>
      <c r="H42" s="2" t="str">
        <f t="shared" si="3"/>
        <v>punjab.singh@mail.com</v>
      </c>
      <c r="I42" s="2" t="s">
        <v>506</v>
      </c>
      <c r="J42" s="2" t="s">
        <v>507</v>
      </c>
      <c r="K42" s="2"/>
      <c r="L42" s="2" t="s">
        <v>501</v>
      </c>
      <c r="M42" s="2" t="s">
        <v>206</v>
      </c>
      <c r="N42" s="2" t="s">
        <v>508</v>
      </c>
      <c r="O42" s="2" t="s">
        <v>509</v>
      </c>
      <c r="P42" s="2"/>
      <c r="Q42" s="2" t="s">
        <v>510</v>
      </c>
      <c r="R42" s="59">
        <v>24990</v>
      </c>
      <c r="S42" s="60">
        <v>20500</v>
      </c>
      <c r="T42" s="2">
        <v>1</v>
      </c>
      <c r="U42" s="2" t="s">
        <v>227</v>
      </c>
      <c r="V42" s="2" t="s">
        <v>228</v>
      </c>
      <c r="W42" s="2"/>
    </row>
    <row r="43" spans="1:23" ht="15.75" customHeight="1">
      <c r="A43" s="2">
        <v>42</v>
      </c>
      <c r="B43" s="2" t="s">
        <v>213</v>
      </c>
      <c r="C43" s="2" t="s">
        <v>435</v>
      </c>
      <c r="D43" s="2" t="s">
        <v>511</v>
      </c>
      <c r="E43" s="2" t="str">
        <f t="shared" si="0"/>
        <v>HANCOCK</v>
      </c>
      <c r="F43" s="2" t="str">
        <f t="shared" si="1"/>
        <v>hancock</v>
      </c>
      <c r="G43" s="2" t="str">
        <f t="shared" si="2"/>
        <v>Hancock</v>
      </c>
      <c r="H43" s="2" t="str">
        <f t="shared" si="3"/>
        <v>tony.hancock@mail.com</v>
      </c>
      <c r="I43" s="2" t="s">
        <v>512</v>
      </c>
      <c r="J43" s="2" t="s">
        <v>513</v>
      </c>
      <c r="K43" s="2"/>
      <c r="L43" s="2" t="s">
        <v>222</v>
      </c>
      <c r="M43" s="2" t="s">
        <v>223</v>
      </c>
      <c r="N43" s="2" t="s">
        <v>514</v>
      </c>
      <c r="O43" s="2" t="s">
        <v>515</v>
      </c>
      <c r="P43" s="2" t="s">
        <v>516</v>
      </c>
      <c r="Q43" s="2" t="s">
        <v>517</v>
      </c>
      <c r="R43" s="59">
        <v>29974</v>
      </c>
      <c r="S43" s="60">
        <v>10600</v>
      </c>
      <c r="T43" s="2">
        <v>1</v>
      </c>
      <c r="U43" s="2" t="s">
        <v>227</v>
      </c>
      <c r="V43" s="2" t="s">
        <v>238</v>
      </c>
      <c r="W43" s="2"/>
    </row>
    <row r="44" spans="1:23" ht="15.75" customHeight="1">
      <c r="A44" s="2">
        <v>43</v>
      </c>
      <c r="B44" s="2" t="s">
        <v>196</v>
      </c>
      <c r="C44" s="2" t="s">
        <v>518</v>
      </c>
      <c r="D44" s="2" t="s">
        <v>519</v>
      </c>
      <c r="E44" s="2" t="str">
        <f t="shared" si="0"/>
        <v>GLOT</v>
      </c>
      <c r="F44" s="2" t="str">
        <f t="shared" si="1"/>
        <v>glot</v>
      </c>
      <c r="G44" s="2" t="str">
        <f t="shared" si="2"/>
        <v>Glot</v>
      </c>
      <c r="H44" s="2" t="str">
        <f t="shared" si="3"/>
        <v>jeni.glot@mail.com</v>
      </c>
      <c r="I44" s="2" t="s">
        <v>512</v>
      </c>
      <c r="J44" s="2" t="s">
        <v>520</v>
      </c>
      <c r="K44" s="2"/>
      <c r="L44" s="2" t="s">
        <v>257</v>
      </c>
      <c r="M44" s="2" t="s">
        <v>258</v>
      </c>
      <c r="N44" s="2" t="s">
        <v>521</v>
      </c>
      <c r="O44" s="2" t="s">
        <v>522</v>
      </c>
      <c r="P44" s="2"/>
      <c r="Q44" s="2" t="s">
        <v>523</v>
      </c>
      <c r="R44" s="59">
        <v>25550</v>
      </c>
      <c r="S44" s="60">
        <v>31250</v>
      </c>
      <c r="T44" s="2">
        <v>2</v>
      </c>
      <c r="U44" s="2" t="s">
        <v>210</v>
      </c>
      <c r="V44" s="2" t="s">
        <v>251</v>
      </c>
      <c r="W44" s="2"/>
    </row>
    <row r="45" spans="1:23" ht="15.75" customHeight="1">
      <c r="A45" s="2">
        <v>44</v>
      </c>
      <c r="B45" s="2" t="s">
        <v>213</v>
      </c>
      <c r="C45" s="2" t="s">
        <v>132</v>
      </c>
      <c r="D45" s="2" t="s">
        <v>524</v>
      </c>
      <c r="E45" s="2" t="str">
        <f t="shared" si="0"/>
        <v>HAPPY</v>
      </c>
      <c r="F45" s="2" t="str">
        <f t="shared" si="1"/>
        <v>happy</v>
      </c>
      <c r="G45" s="2" t="str">
        <f t="shared" si="2"/>
        <v>Happy</v>
      </c>
      <c r="H45" s="2" t="str">
        <f t="shared" si="3"/>
        <v>jon.happy@mail.com</v>
      </c>
      <c r="I45" s="2" t="s">
        <v>525</v>
      </c>
      <c r="J45" s="2" t="s">
        <v>526</v>
      </c>
      <c r="K45" s="2"/>
      <c r="L45" s="2" t="s">
        <v>257</v>
      </c>
      <c r="M45" s="2" t="s">
        <v>258</v>
      </c>
      <c r="N45" s="2" t="s">
        <v>527</v>
      </c>
      <c r="O45" s="2" t="s">
        <v>528</v>
      </c>
      <c r="P45" s="2"/>
      <c r="Q45" s="2" t="s">
        <v>529</v>
      </c>
      <c r="R45" s="59">
        <v>20345</v>
      </c>
      <c r="S45" s="60">
        <v>26250</v>
      </c>
      <c r="T45" s="2">
        <v>1</v>
      </c>
      <c r="U45" s="2" t="s">
        <v>210</v>
      </c>
      <c r="V45" s="2" t="s">
        <v>238</v>
      </c>
      <c r="W45" s="2"/>
    </row>
    <row r="46" spans="1:23" ht="15.75" customHeight="1">
      <c r="A46" s="2">
        <v>45</v>
      </c>
      <c r="B46" s="2" t="s">
        <v>213</v>
      </c>
      <c r="C46" s="2" t="s">
        <v>530</v>
      </c>
      <c r="D46" s="2" t="s">
        <v>531</v>
      </c>
      <c r="E46" s="2" t="str">
        <f t="shared" si="0"/>
        <v>GRANGER</v>
      </c>
      <c r="F46" s="2" t="str">
        <f t="shared" si="1"/>
        <v>granger</v>
      </c>
      <c r="G46" s="2" t="str">
        <f t="shared" si="2"/>
        <v>Granger</v>
      </c>
      <c r="H46" s="2" t="str">
        <f t="shared" si="3"/>
        <v>george.granger@mail.com</v>
      </c>
      <c r="I46" s="2" t="s">
        <v>532</v>
      </c>
      <c r="J46" s="2" t="s">
        <v>533</v>
      </c>
      <c r="K46" s="2"/>
      <c r="L46" s="2" t="s">
        <v>234</v>
      </c>
      <c r="M46" s="2" t="s">
        <v>206</v>
      </c>
      <c r="N46" s="2" t="s">
        <v>534</v>
      </c>
      <c r="O46" s="2" t="s">
        <v>535</v>
      </c>
      <c r="P46" s="2"/>
      <c r="Q46" s="2" t="s">
        <v>536</v>
      </c>
      <c r="R46" s="59">
        <v>27384</v>
      </c>
      <c r="S46" s="60">
        <v>10500</v>
      </c>
      <c r="T46" s="2">
        <v>1</v>
      </c>
      <c r="U46" s="2" t="s">
        <v>227</v>
      </c>
      <c r="V46" s="2" t="s">
        <v>251</v>
      </c>
      <c r="W46" s="2"/>
    </row>
    <row r="47" spans="1:23" ht="15.75" customHeight="1">
      <c r="A47" s="2">
        <v>46</v>
      </c>
      <c r="B47" s="2" t="s">
        <v>196</v>
      </c>
      <c r="C47" s="2" t="s">
        <v>537</v>
      </c>
      <c r="D47" s="2" t="s">
        <v>538</v>
      </c>
      <c r="E47" s="2" t="str">
        <f t="shared" si="0"/>
        <v>BETTERTON</v>
      </c>
      <c r="F47" s="2" t="str">
        <f t="shared" si="1"/>
        <v>betterton</v>
      </c>
      <c r="G47" s="2" t="str">
        <f t="shared" si="2"/>
        <v>Betterton</v>
      </c>
      <c r="H47" s="2" t="str">
        <f t="shared" si="3"/>
        <v>sandra.betterton@mail.com</v>
      </c>
      <c r="I47" s="61" t="s">
        <v>539</v>
      </c>
      <c r="J47" s="2" t="s">
        <v>540</v>
      </c>
      <c r="K47" s="2"/>
      <c r="L47" s="2" t="s">
        <v>325</v>
      </c>
      <c r="M47" s="2" t="s">
        <v>277</v>
      </c>
      <c r="N47" s="2" t="s">
        <v>541</v>
      </c>
      <c r="O47" s="2" t="s">
        <v>542</v>
      </c>
      <c r="P47" s="2"/>
      <c r="Q47" s="2" t="s">
        <v>543</v>
      </c>
      <c r="R47" s="59">
        <v>21814</v>
      </c>
      <c r="S47" s="60">
        <v>17600</v>
      </c>
      <c r="T47" s="2">
        <v>2</v>
      </c>
      <c r="U47" s="2" t="s">
        <v>210</v>
      </c>
      <c r="V47" s="2" t="s">
        <v>251</v>
      </c>
      <c r="W47" s="2"/>
    </row>
    <row r="48" spans="1:23" ht="15.75" customHeight="1">
      <c r="A48" s="2">
        <v>47</v>
      </c>
      <c r="B48" s="2" t="s">
        <v>196</v>
      </c>
      <c r="C48" s="2" t="s">
        <v>544</v>
      </c>
      <c r="D48" s="2" t="s">
        <v>545</v>
      </c>
      <c r="E48" s="2" t="str">
        <f t="shared" si="0"/>
        <v>JOHNSTON</v>
      </c>
      <c r="F48" s="2" t="str">
        <f t="shared" si="1"/>
        <v>johnston</v>
      </c>
      <c r="G48" s="2" t="str">
        <f t="shared" si="2"/>
        <v>Johnston</v>
      </c>
      <c r="H48" s="2" t="str">
        <f t="shared" si="3"/>
        <v>pamela.johnston@mail.com</v>
      </c>
      <c r="I48" s="2" t="s">
        <v>539</v>
      </c>
      <c r="J48" s="2" t="s">
        <v>546</v>
      </c>
      <c r="K48" s="2"/>
      <c r="L48" s="2" t="s">
        <v>234</v>
      </c>
      <c r="M48" s="2" t="s">
        <v>206</v>
      </c>
      <c r="N48" s="2" t="s">
        <v>547</v>
      </c>
      <c r="O48" s="2" t="s">
        <v>548</v>
      </c>
      <c r="P48" s="2"/>
      <c r="Q48" s="2" t="s">
        <v>549</v>
      </c>
      <c r="R48" s="59">
        <v>23153</v>
      </c>
      <c r="S48" s="60">
        <v>20750</v>
      </c>
      <c r="T48" s="2">
        <v>2</v>
      </c>
      <c r="U48" s="2" t="s">
        <v>210</v>
      </c>
      <c r="V48" s="2" t="s">
        <v>211</v>
      </c>
      <c r="W48" s="2"/>
    </row>
    <row r="49" spans="1:23" ht="15.75" customHeight="1">
      <c r="A49" s="2">
        <v>48</v>
      </c>
      <c r="B49" s="2" t="s">
        <v>213</v>
      </c>
      <c r="C49" s="2" t="s">
        <v>420</v>
      </c>
      <c r="D49" s="2" t="s">
        <v>550</v>
      </c>
      <c r="E49" s="2" t="str">
        <f t="shared" si="0"/>
        <v>BALDWIN</v>
      </c>
      <c r="F49" s="2" t="str">
        <f t="shared" si="1"/>
        <v>baldwin</v>
      </c>
      <c r="G49" s="2" t="str">
        <f t="shared" si="2"/>
        <v>Baldwin</v>
      </c>
      <c r="H49" s="2" t="str">
        <f t="shared" si="3"/>
        <v>paul.baldwin@mail.com</v>
      </c>
      <c r="I49" s="2" t="s">
        <v>551</v>
      </c>
      <c r="J49" s="2" t="s">
        <v>552</v>
      </c>
      <c r="K49" s="2"/>
      <c r="L49" s="2" t="s">
        <v>234</v>
      </c>
      <c r="M49" s="2" t="s">
        <v>206</v>
      </c>
      <c r="N49" s="2" t="s">
        <v>553</v>
      </c>
      <c r="O49" s="2" t="s">
        <v>554</v>
      </c>
      <c r="P49" s="2"/>
      <c r="Q49" s="2" t="s">
        <v>555</v>
      </c>
      <c r="R49" s="59">
        <v>22048</v>
      </c>
      <c r="S49" s="60">
        <v>24680</v>
      </c>
      <c r="T49" s="2">
        <v>1</v>
      </c>
      <c r="U49" s="2" t="s">
        <v>210</v>
      </c>
      <c r="V49" s="2" t="s">
        <v>238</v>
      </c>
      <c r="W49" s="2"/>
    </row>
    <row r="50" spans="1:23" ht="15.75" customHeight="1">
      <c r="A50" s="2">
        <v>49</v>
      </c>
      <c r="B50" s="2" t="s">
        <v>263</v>
      </c>
      <c r="C50" s="2" t="s">
        <v>556</v>
      </c>
      <c r="D50" s="2" t="s">
        <v>557</v>
      </c>
      <c r="E50" s="2" t="str">
        <f t="shared" si="0"/>
        <v>JOHNSON</v>
      </c>
      <c r="F50" s="2" t="str">
        <f t="shared" si="1"/>
        <v>johnson</v>
      </c>
      <c r="G50" s="2" t="str">
        <f t="shared" si="2"/>
        <v>Johnson</v>
      </c>
      <c r="H50" s="2" t="str">
        <f t="shared" si="3"/>
        <v>vicki.johnson@mail.com</v>
      </c>
      <c r="I50" s="2" t="s">
        <v>558</v>
      </c>
      <c r="J50" s="2" t="s">
        <v>559</v>
      </c>
      <c r="K50" s="2" t="s">
        <v>560</v>
      </c>
      <c r="L50" s="2" t="s">
        <v>285</v>
      </c>
      <c r="M50" s="2" t="s">
        <v>223</v>
      </c>
      <c r="N50" s="2" t="s">
        <v>561</v>
      </c>
      <c r="O50" s="2" t="s">
        <v>562</v>
      </c>
      <c r="P50" s="2" t="s">
        <v>563</v>
      </c>
      <c r="Q50" s="2" t="s">
        <v>564</v>
      </c>
      <c r="R50" s="59">
        <v>25862</v>
      </c>
      <c r="S50" s="60">
        <v>16250</v>
      </c>
      <c r="T50" s="2">
        <v>2</v>
      </c>
      <c r="U50" s="2" t="s">
        <v>227</v>
      </c>
      <c r="V50" s="2" t="s">
        <v>211</v>
      </c>
      <c r="W50" s="2"/>
    </row>
    <row r="51" spans="1:23" ht="15.75" customHeight="1">
      <c r="A51" s="2">
        <v>50</v>
      </c>
      <c r="B51" s="2" t="s">
        <v>213</v>
      </c>
      <c r="C51" s="2" t="s">
        <v>365</v>
      </c>
      <c r="D51" s="2" t="s">
        <v>430</v>
      </c>
      <c r="E51" s="2" t="str">
        <f t="shared" si="0"/>
        <v>BROWN</v>
      </c>
      <c r="F51" s="2" t="str">
        <f t="shared" si="1"/>
        <v>brown</v>
      </c>
      <c r="G51" s="2" t="str">
        <f t="shared" si="2"/>
        <v>Brown</v>
      </c>
      <c r="H51" s="2" t="str">
        <f t="shared" si="3"/>
        <v>guy.brown@mail.com</v>
      </c>
      <c r="I51" s="2" t="s">
        <v>565</v>
      </c>
      <c r="J51" s="2" t="s">
        <v>566</v>
      </c>
      <c r="K51" s="2"/>
      <c r="L51" s="2" t="s">
        <v>501</v>
      </c>
      <c r="M51" s="2" t="s">
        <v>206</v>
      </c>
      <c r="N51" s="2" t="s">
        <v>567</v>
      </c>
      <c r="O51" s="2" t="s">
        <v>568</v>
      </c>
      <c r="P51" s="2"/>
      <c r="Q51" s="2" t="s">
        <v>569</v>
      </c>
      <c r="R51" s="59">
        <v>24140</v>
      </c>
      <c r="S51" s="60">
        <v>43250</v>
      </c>
      <c r="T51" s="2">
        <v>1</v>
      </c>
      <c r="U51" s="2" t="s">
        <v>210</v>
      </c>
      <c r="V51" s="2" t="s">
        <v>238</v>
      </c>
      <c r="W51" s="2"/>
    </row>
    <row r="52" spans="1:23" ht="15.75" customHeight="1">
      <c r="A52" s="2">
        <v>51</v>
      </c>
      <c r="B52" s="2" t="s">
        <v>213</v>
      </c>
      <c r="C52" s="2" t="s">
        <v>489</v>
      </c>
      <c r="D52" s="2" t="s">
        <v>570</v>
      </c>
      <c r="E52" s="2" t="str">
        <f t="shared" si="0"/>
        <v>TINY</v>
      </c>
      <c r="F52" s="2" t="str">
        <f t="shared" si="1"/>
        <v>tiny</v>
      </c>
      <c r="G52" s="2" t="str">
        <f t="shared" si="2"/>
        <v>Tiny</v>
      </c>
      <c r="H52" s="2" t="str">
        <f t="shared" si="3"/>
        <v>ben.tiny@mail.com</v>
      </c>
      <c r="I52" s="2" t="s">
        <v>571</v>
      </c>
      <c r="J52" s="2" t="s">
        <v>572</v>
      </c>
      <c r="K52" s="2"/>
      <c r="L52" s="2" t="s">
        <v>501</v>
      </c>
      <c r="M52" s="2" t="s">
        <v>206</v>
      </c>
      <c r="N52" s="2" t="s">
        <v>573</v>
      </c>
      <c r="O52" s="2" t="s">
        <v>574</v>
      </c>
      <c r="P52" s="2"/>
      <c r="Q52" s="2" t="s">
        <v>575</v>
      </c>
      <c r="R52" s="59">
        <v>19025</v>
      </c>
      <c r="S52" s="60">
        <v>31500</v>
      </c>
      <c r="T52" s="2">
        <v>1</v>
      </c>
      <c r="U52" s="2" t="s">
        <v>210</v>
      </c>
      <c r="V52" s="2" t="s">
        <v>211</v>
      </c>
      <c r="W52" s="2"/>
    </row>
    <row r="53" spans="1:23" ht="15.75" customHeight="1">
      <c r="A53" s="2">
        <v>52</v>
      </c>
      <c r="B53" s="2" t="s">
        <v>213</v>
      </c>
      <c r="C53" s="2" t="s">
        <v>576</v>
      </c>
      <c r="D53" s="2" t="s">
        <v>577</v>
      </c>
      <c r="E53" s="2" t="str">
        <f t="shared" si="0"/>
        <v>BIANCO</v>
      </c>
      <c r="F53" s="2" t="str">
        <f t="shared" si="1"/>
        <v>bianco</v>
      </c>
      <c r="G53" s="2" t="str">
        <f t="shared" si="2"/>
        <v>Bianco</v>
      </c>
      <c r="H53" s="2" t="str">
        <f t="shared" si="3"/>
        <v>salvatore.bianco@mail.com</v>
      </c>
      <c r="I53" s="2" t="s">
        <v>571</v>
      </c>
      <c r="J53" s="2" t="s">
        <v>578</v>
      </c>
      <c r="K53" s="2"/>
      <c r="L53" s="2" t="s">
        <v>501</v>
      </c>
      <c r="M53" s="2" t="s">
        <v>206</v>
      </c>
      <c r="N53" s="2" t="s">
        <v>579</v>
      </c>
      <c r="O53" s="2" t="s">
        <v>580</v>
      </c>
      <c r="P53" s="2"/>
      <c r="Q53" s="2" t="s">
        <v>581</v>
      </c>
      <c r="R53" s="59">
        <v>22433</v>
      </c>
      <c r="S53" s="60">
        <v>30750</v>
      </c>
      <c r="T53" s="2">
        <v>1</v>
      </c>
      <c r="U53" s="2" t="s">
        <v>210</v>
      </c>
      <c r="V53" s="2" t="s">
        <v>582</v>
      </c>
      <c r="W53" s="2"/>
    </row>
    <row r="54" spans="1:23" ht="15.75" customHeight="1">
      <c r="A54" s="2">
        <v>53</v>
      </c>
      <c r="B54" s="2" t="s">
        <v>263</v>
      </c>
      <c r="C54" s="2" t="s">
        <v>583</v>
      </c>
      <c r="D54" s="2" t="s">
        <v>584</v>
      </c>
      <c r="E54" s="2" t="str">
        <f t="shared" si="0"/>
        <v>JARVIS</v>
      </c>
      <c r="F54" s="2" t="str">
        <f t="shared" si="1"/>
        <v>jarvis</v>
      </c>
      <c r="G54" s="2" t="str">
        <f t="shared" si="2"/>
        <v>Jarvis</v>
      </c>
      <c r="H54" s="2" t="str">
        <f t="shared" si="3"/>
        <v>linda.jarvis@mail.com</v>
      </c>
      <c r="I54" s="2" t="s">
        <v>585</v>
      </c>
      <c r="J54" s="2" t="s">
        <v>586</v>
      </c>
      <c r="K54" s="2"/>
      <c r="L54" s="2" t="s">
        <v>244</v>
      </c>
      <c r="M54" s="2" t="s">
        <v>245</v>
      </c>
      <c r="N54" s="2" t="s">
        <v>587</v>
      </c>
      <c r="O54" s="2" t="s">
        <v>588</v>
      </c>
      <c r="P54" s="2"/>
      <c r="Q54" s="2" t="s">
        <v>589</v>
      </c>
      <c r="R54" s="59">
        <v>26859</v>
      </c>
      <c r="S54" s="60">
        <v>12000</v>
      </c>
      <c r="T54" s="2">
        <v>2</v>
      </c>
      <c r="U54" s="2" t="s">
        <v>227</v>
      </c>
      <c r="V54" s="2" t="s">
        <v>211</v>
      </c>
      <c r="W54" s="2"/>
    </row>
    <row r="55" spans="1:23" ht="15.75" customHeight="1">
      <c r="A55" s="2">
        <v>54</v>
      </c>
      <c r="B55" s="2" t="s">
        <v>213</v>
      </c>
      <c r="C55" s="2" t="s">
        <v>590</v>
      </c>
      <c r="D55" s="2" t="s">
        <v>591</v>
      </c>
      <c r="E55" s="2" t="str">
        <f t="shared" si="0"/>
        <v>MCDONALD</v>
      </c>
      <c r="F55" s="2" t="str">
        <f t="shared" si="1"/>
        <v>mcdonald</v>
      </c>
      <c r="G55" s="2" t="str">
        <f t="shared" si="2"/>
        <v>Mcdonald</v>
      </c>
      <c r="H55" s="2" t="str">
        <f t="shared" si="3"/>
        <v>james.mcdonald@mail.com</v>
      </c>
      <c r="I55" s="2" t="s">
        <v>585</v>
      </c>
      <c r="J55" s="2" t="s">
        <v>323</v>
      </c>
      <c r="K55" s="2" t="s">
        <v>324</v>
      </c>
      <c r="L55" s="2" t="s">
        <v>325</v>
      </c>
      <c r="M55" s="2" t="s">
        <v>277</v>
      </c>
      <c r="N55" s="2" t="s">
        <v>592</v>
      </c>
      <c r="O55" s="2" t="s">
        <v>593</v>
      </c>
      <c r="P55" s="2"/>
      <c r="Q55" s="2" t="s">
        <v>594</v>
      </c>
      <c r="R55" s="59">
        <v>24058</v>
      </c>
      <c r="S55" s="60">
        <v>15750</v>
      </c>
      <c r="T55" s="2">
        <v>1</v>
      </c>
      <c r="U55" s="2" t="s">
        <v>250</v>
      </c>
      <c r="V55" s="2" t="s">
        <v>228</v>
      </c>
      <c r="W55" s="2"/>
    </row>
    <row r="56" spans="1:23" ht="15.75" customHeight="1">
      <c r="A56" s="2">
        <v>55</v>
      </c>
      <c r="B56" s="2" t="s">
        <v>213</v>
      </c>
      <c r="C56" s="2" t="s">
        <v>595</v>
      </c>
      <c r="D56" s="2" t="s">
        <v>596</v>
      </c>
      <c r="E56" s="2" t="str">
        <f t="shared" si="0"/>
        <v>WALLERSTON</v>
      </c>
      <c r="F56" s="2" t="str">
        <f t="shared" si="1"/>
        <v>wallerston</v>
      </c>
      <c r="G56" s="2" t="str">
        <f t="shared" si="2"/>
        <v>Wallerston</v>
      </c>
      <c r="H56" s="2" t="str">
        <f t="shared" si="3"/>
        <v>andrew.wallerston@mail.com</v>
      </c>
      <c r="I56" s="2" t="s">
        <v>585</v>
      </c>
      <c r="J56" s="2" t="s">
        <v>597</v>
      </c>
      <c r="K56" s="2"/>
      <c r="L56" s="2" t="s">
        <v>222</v>
      </c>
      <c r="M56" s="2" t="s">
        <v>223</v>
      </c>
      <c r="N56" s="2" t="s">
        <v>598</v>
      </c>
      <c r="O56" s="2" t="s">
        <v>599</v>
      </c>
      <c r="P56" s="2"/>
      <c r="Q56" s="2" t="s">
        <v>600</v>
      </c>
      <c r="R56" s="59">
        <v>25864</v>
      </c>
      <c r="S56" s="60">
        <v>20000</v>
      </c>
      <c r="T56" s="2">
        <v>1</v>
      </c>
      <c r="U56" s="2" t="s">
        <v>227</v>
      </c>
      <c r="V56" s="2" t="s">
        <v>228</v>
      </c>
      <c r="W56" s="2"/>
    </row>
    <row r="57" spans="1:23" ht="15.75" customHeight="1">
      <c r="A57" s="2">
        <v>56</v>
      </c>
      <c r="B57" s="2" t="s">
        <v>213</v>
      </c>
      <c r="C57" s="2" t="s">
        <v>365</v>
      </c>
      <c r="D57" s="2" t="s">
        <v>601</v>
      </c>
      <c r="E57" s="2" t="str">
        <f t="shared" si="0"/>
        <v>WINSTON</v>
      </c>
      <c r="F57" s="2" t="str">
        <f t="shared" si="1"/>
        <v>winston</v>
      </c>
      <c r="G57" s="2" t="str">
        <f t="shared" si="2"/>
        <v>Winston</v>
      </c>
      <c r="H57" s="2" t="str">
        <f t="shared" si="3"/>
        <v>guy.winston@mail.com</v>
      </c>
      <c r="I57" s="2" t="s">
        <v>585</v>
      </c>
      <c r="J57" s="2" t="s">
        <v>602</v>
      </c>
      <c r="K57" s="2"/>
      <c r="L57" s="2" t="s">
        <v>257</v>
      </c>
      <c r="M57" s="2" t="s">
        <v>258</v>
      </c>
      <c r="N57" s="2" t="s">
        <v>603</v>
      </c>
      <c r="O57" s="2" t="s">
        <v>604</v>
      </c>
      <c r="P57" s="2"/>
      <c r="Q57" s="2" t="s">
        <v>605</v>
      </c>
      <c r="R57" s="59">
        <v>23163</v>
      </c>
      <c r="S57" s="60">
        <v>27000</v>
      </c>
      <c r="T57" s="2">
        <v>1</v>
      </c>
      <c r="U57" s="2" t="s">
        <v>227</v>
      </c>
      <c r="V57" s="2" t="s">
        <v>238</v>
      </c>
      <c r="W57" s="2"/>
    </row>
    <row r="58" spans="1:23" ht="15.75" customHeight="1">
      <c r="A58" s="2">
        <v>57</v>
      </c>
      <c r="B58" s="2" t="s">
        <v>213</v>
      </c>
      <c r="C58" s="2" t="s">
        <v>530</v>
      </c>
      <c r="D58" s="2" t="s">
        <v>606</v>
      </c>
      <c r="E58" s="2" t="str">
        <f t="shared" si="0"/>
        <v>HALSTON</v>
      </c>
      <c r="F58" s="2" t="str">
        <f t="shared" si="1"/>
        <v>halston</v>
      </c>
      <c r="G58" s="2" t="str">
        <f t="shared" si="2"/>
        <v>Halston</v>
      </c>
      <c r="H58" s="2" t="str">
        <f t="shared" si="3"/>
        <v>george.halston@mail.com</v>
      </c>
      <c r="I58" s="2" t="s">
        <v>585</v>
      </c>
      <c r="J58" s="2" t="s">
        <v>607</v>
      </c>
      <c r="K58" s="2"/>
      <c r="L58" s="2" t="s">
        <v>257</v>
      </c>
      <c r="M58" s="2" t="s">
        <v>258</v>
      </c>
      <c r="N58" s="2" t="s">
        <v>608</v>
      </c>
      <c r="O58" s="2" t="s">
        <v>609</v>
      </c>
      <c r="P58" s="2"/>
      <c r="Q58" s="2" t="s">
        <v>610</v>
      </c>
      <c r="R58" s="59">
        <v>26106</v>
      </c>
      <c r="S58" s="60">
        <v>27250</v>
      </c>
      <c r="T58" s="2">
        <v>1</v>
      </c>
      <c r="U58" s="2" t="s">
        <v>227</v>
      </c>
      <c r="V58" s="2" t="s">
        <v>582</v>
      </c>
      <c r="W58" s="2"/>
    </row>
    <row r="59" spans="1:23" ht="15.75" customHeight="1">
      <c r="A59" s="2">
        <v>58</v>
      </c>
      <c r="B59" s="2" t="s">
        <v>271</v>
      </c>
      <c r="C59" s="2" t="s">
        <v>611</v>
      </c>
      <c r="D59" s="2" t="s">
        <v>612</v>
      </c>
      <c r="E59" s="2" t="str">
        <f t="shared" si="0"/>
        <v>SMARTER</v>
      </c>
      <c r="F59" s="2" t="str">
        <f t="shared" si="1"/>
        <v>smarter</v>
      </c>
      <c r="G59" s="2" t="str">
        <f t="shared" si="2"/>
        <v>Smarter</v>
      </c>
      <c r="H59" s="2" t="str">
        <f t="shared" si="3"/>
        <v>valerie.smarter@mail.com</v>
      </c>
      <c r="I59" s="2" t="s">
        <v>585</v>
      </c>
      <c r="J59" s="2" t="s">
        <v>613</v>
      </c>
      <c r="K59" s="2"/>
      <c r="L59" s="2" t="s">
        <v>234</v>
      </c>
      <c r="M59" s="2" t="s">
        <v>206</v>
      </c>
      <c r="N59" s="2" t="s">
        <v>614</v>
      </c>
      <c r="O59" s="2" t="s">
        <v>615</v>
      </c>
      <c r="P59" s="2"/>
      <c r="Q59" s="2" t="s">
        <v>616</v>
      </c>
      <c r="R59" s="59">
        <v>24607</v>
      </c>
      <c r="S59" s="60">
        <v>23500</v>
      </c>
      <c r="T59" s="2">
        <v>2</v>
      </c>
      <c r="U59" s="2" t="s">
        <v>227</v>
      </c>
      <c r="V59" s="2" t="s">
        <v>238</v>
      </c>
      <c r="W59" s="2"/>
    </row>
    <row r="60" spans="1:23" ht="15.75" customHeight="1">
      <c r="A60" s="2">
        <v>59</v>
      </c>
      <c r="B60" s="2" t="s">
        <v>196</v>
      </c>
      <c r="C60" s="2" t="s">
        <v>617</v>
      </c>
      <c r="D60" s="2" t="s">
        <v>618</v>
      </c>
      <c r="E60" s="2" t="str">
        <f t="shared" si="0"/>
        <v>CUDWORTH</v>
      </c>
      <c r="F60" s="2" t="str">
        <f t="shared" si="1"/>
        <v>cudworth</v>
      </c>
      <c r="G60" s="2" t="str">
        <f t="shared" si="2"/>
        <v>Cudworth</v>
      </c>
      <c r="H60" s="2" t="str">
        <f t="shared" si="3"/>
        <v>janice.cudworth@mail.com</v>
      </c>
      <c r="I60" s="2" t="s">
        <v>585</v>
      </c>
      <c r="J60" s="2" t="s">
        <v>619</v>
      </c>
      <c r="K60" s="2"/>
      <c r="L60" s="2" t="s">
        <v>501</v>
      </c>
      <c r="M60" s="2" t="s">
        <v>206</v>
      </c>
      <c r="N60" s="2" t="s">
        <v>620</v>
      </c>
      <c r="O60" s="2" t="s">
        <v>621</v>
      </c>
      <c r="P60" s="2"/>
      <c r="Q60" s="2" t="s">
        <v>622</v>
      </c>
      <c r="R60" s="59">
        <v>18182</v>
      </c>
      <c r="S60" s="60">
        <v>15500</v>
      </c>
      <c r="T60" s="2">
        <v>2</v>
      </c>
      <c r="U60" s="2" t="s">
        <v>210</v>
      </c>
      <c r="V60" s="2" t="s">
        <v>211</v>
      </c>
      <c r="W60" s="2"/>
    </row>
    <row r="61" spans="1:23" ht="15.75" customHeight="1">
      <c r="A61" s="2">
        <v>60</v>
      </c>
      <c r="B61" s="2" t="s">
        <v>213</v>
      </c>
      <c r="C61" s="2" t="s">
        <v>530</v>
      </c>
      <c r="D61" s="2" t="s">
        <v>623</v>
      </c>
      <c r="E61" s="2" t="str">
        <f t="shared" si="0"/>
        <v>WHITE</v>
      </c>
      <c r="F61" s="2" t="str">
        <f t="shared" si="1"/>
        <v>white</v>
      </c>
      <c r="G61" s="2" t="str">
        <f t="shared" si="2"/>
        <v>White</v>
      </c>
      <c r="H61" s="2" t="str">
        <f t="shared" si="3"/>
        <v>george.white@mail.com</v>
      </c>
      <c r="I61" s="2" t="s">
        <v>585</v>
      </c>
      <c r="J61" s="2" t="s">
        <v>624</v>
      </c>
      <c r="K61" s="2"/>
      <c r="L61" s="2" t="s">
        <v>501</v>
      </c>
      <c r="M61" s="2" t="s">
        <v>206</v>
      </c>
      <c r="N61" s="2" t="s">
        <v>625</v>
      </c>
      <c r="O61" s="2" t="s">
        <v>626</v>
      </c>
      <c r="P61" s="2" t="s">
        <v>627</v>
      </c>
      <c r="Q61" s="2" t="s">
        <v>628</v>
      </c>
      <c r="R61" s="59">
        <v>21594</v>
      </c>
      <c r="S61" s="60">
        <v>31500</v>
      </c>
      <c r="T61" s="2">
        <v>1</v>
      </c>
      <c r="U61" s="2" t="s">
        <v>210</v>
      </c>
      <c r="V61" s="2" t="s">
        <v>582</v>
      </c>
      <c r="W61" s="2"/>
    </row>
    <row r="62" spans="1:23" ht="15.75" customHeight="1">
      <c r="A62" s="2">
        <v>61</v>
      </c>
      <c r="B62" s="2" t="s">
        <v>196</v>
      </c>
      <c r="C62" s="2" t="s">
        <v>629</v>
      </c>
      <c r="D62" s="2" t="s">
        <v>630</v>
      </c>
      <c r="E62" s="2" t="str">
        <f t="shared" si="0"/>
        <v>JONES</v>
      </c>
      <c r="F62" s="2" t="str">
        <f t="shared" si="1"/>
        <v>jones</v>
      </c>
      <c r="G62" s="2" t="str">
        <f t="shared" si="2"/>
        <v>Jones</v>
      </c>
      <c r="H62" s="2" t="str">
        <f t="shared" si="3"/>
        <v>jemma.jones@mail.com</v>
      </c>
      <c r="I62" s="2" t="s">
        <v>631</v>
      </c>
      <c r="J62" s="2" t="s">
        <v>632</v>
      </c>
      <c r="K62" s="2"/>
      <c r="L62" s="2" t="s">
        <v>257</v>
      </c>
      <c r="M62" s="2" t="s">
        <v>258</v>
      </c>
      <c r="N62" s="2" t="s">
        <v>633</v>
      </c>
      <c r="O62" s="2" t="s">
        <v>634</v>
      </c>
      <c r="P62" s="2"/>
      <c r="Q62" s="2" t="s">
        <v>635</v>
      </c>
      <c r="R62" s="59">
        <v>20393</v>
      </c>
      <c r="S62" s="60">
        <v>20520</v>
      </c>
      <c r="T62" s="2">
        <v>2</v>
      </c>
      <c r="U62" s="2" t="s">
        <v>250</v>
      </c>
      <c r="V62" s="2" t="s">
        <v>228</v>
      </c>
      <c r="W62" s="2"/>
    </row>
    <row r="63" spans="1:23" ht="15.75" customHeight="1">
      <c r="A63" s="2">
        <v>62</v>
      </c>
      <c r="B63" s="2" t="s">
        <v>213</v>
      </c>
      <c r="C63" s="2" t="s">
        <v>636</v>
      </c>
      <c r="D63" s="2" t="s">
        <v>637</v>
      </c>
      <c r="E63" s="2" t="str">
        <f t="shared" si="0"/>
        <v>GRANTLEY</v>
      </c>
      <c r="F63" s="2" t="str">
        <f t="shared" si="1"/>
        <v>grantley</v>
      </c>
      <c r="G63" s="2" t="str">
        <f t="shared" si="2"/>
        <v>Grantley</v>
      </c>
      <c r="H63" s="2" t="str">
        <f t="shared" si="3"/>
        <v>fred.grantley@mail.com</v>
      </c>
      <c r="I63" s="2" t="s">
        <v>631</v>
      </c>
      <c r="J63" s="2" t="s">
        <v>638</v>
      </c>
      <c r="K63" s="2"/>
      <c r="L63" s="2" t="s">
        <v>257</v>
      </c>
      <c r="M63" s="2" t="s">
        <v>258</v>
      </c>
      <c r="N63" s="2" t="s">
        <v>639</v>
      </c>
      <c r="O63" s="2" t="s">
        <v>640</v>
      </c>
      <c r="P63" s="2"/>
      <c r="Q63" s="2" t="s">
        <v>641</v>
      </c>
      <c r="R63" s="59">
        <v>24574</v>
      </c>
      <c r="S63" s="60">
        <v>21500</v>
      </c>
      <c r="T63" s="2">
        <v>1</v>
      </c>
      <c r="U63" s="2" t="s">
        <v>250</v>
      </c>
      <c r="V63" s="2" t="s">
        <v>211</v>
      </c>
      <c r="W63" s="2"/>
    </row>
    <row r="64" spans="1:23" ht="15.75" customHeight="1">
      <c r="A64" s="2">
        <v>63</v>
      </c>
      <c r="B64" s="2" t="s">
        <v>213</v>
      </c>
      <c r="C64" s="2" t="s">
        <v>359</v>
      </c>
      <c r="D64" s="2" t="s">
        <v>642</v>
      </c>
      <c r="E64" s="2" t="str">
        <f t="shared" si="0"/>
        <v>DOE</v>
      </c>
      <c r="F64" s="2" t="str">
        <f t="shared" si="1"/>
        <v>doe</v>
      </c>
      <c r="G64" s="2" t="str">
        <f t="shared" si="2"/>
        <v>Doe</v>
      </c>
      <c r="H64" s="2" t="str">
        <f t="shared" si="3"/>
        <v>john.doe@mail.com</v>
      </c>
      <c r="I64" s="2" t="s">
        <v>643</v>
      </c>
      <c r="J64" s="2" t="s">
        <v>323</v>
      </c>
      <c r="K64" s="2" t="s">
        <v>324</v>
      </c>
      <c r="L64" s="2" t="s">
        <v>325</v>
      </c>
      <c r="M64" s="2" t="s">
        <v>277</v>
      </c>
      <c r="N64" s="2" t="s">
        <v>644</v>
      </c>
      <c r="O64" s="2" t="s">
        <v>645</v>
      </c>
      <c r="P64" s="2"/>
      <c r="Q64" s="2" t="s">
        <v>646</v>
      </c>
      <c r="R64" s="59">
        <v>24222</v>
      </c>
      <c r="S64" s="60">
        <v>15500</v>
      </c>
      <c r="T64" s="2">
        <v>1</v>
      </c>
      <c r="U64" s="2" t="s">
        <v>210</v>
      </c>
      <c r="V64" s="2" t="s">
        <v>228</v>
      </c>
      <c r="W64" s="2"/>
    </row>
    <row r="65" spans="1:23" ht="15.75" customHeight="1">
      <c r="A65" s="2">
        <v>64</v>
      </c>
      <c r="B65" s="2" t="s">
        <v>213</v>
      </c>
      <c r="C65" s="2" t="s">
        <v>590</v>
      </c>
      <c r="D65" s="2" t="s">
        <v>647</v>
      </c>
      <c r="E65" s="2" t="str">
        <f t="shared" si="0"/>
        <v>JOYCE</v>
      </c>
      <c r="F65" s="2" t="str">
        <f t="shared" si="1"/>
        <v>joyce</v>
      </c>
      <c r="G65" s="2" t="str">
        <f t="shared" si="2"/>
        <v>Joyce</v>
      </c>
      <c r="H65" s="2" t="str">
        <f t="shared" si="3"/>
        <v>james.joyce@mail.com</v>
      </c>
      <c r="I65" s="2" t="s">
        <v>643</v>
      </c>
      <c r="J65" s="2" t="s">
        <v>648</v>
      </c>
      <c r="K65" s="2"/>
      <c r="L65" s="2" t="s">
        <v>234</v>
      </c>
      <c r="M65" s="2" t="s">
        <v>206</v>
      </c>
      <c r="N65" s="2" t="s">
        <v>649</v>
      </c>
      <c r="O65" s="2" t="s">
        <v>615</v>
      </c>
      <c r="P65" s="2"/>
      <c r="Q65" s="2" t="s">
        <v>650</v>
      </c>
      <c r="R65" s="59">
        <v>18389</v>
      </c>
      <c r="S65" s="60">
        <v>25000</v>
      </c>
      <c r="T65" s="2">
        <v>1</v>
      </c>
      <c r="U65" s="2" t="s">
        <v>210</v>
      </c>
      <c r="V65" s="2" t="s">
        <v>238</v>
      </c>
      <c r="W65" s="2"/>
    </row>
    <row r="66" spans="1:23" ht="15.75" customHeight="1">
      <c r="A66" s="2">
        <v>65</v>
      </c>
      <c r="B66" s="2" t="s">
        <v>213</v>
      </c>
      <c r="C66" s="2" t="s">
        <v>651</v>
      </c>
      <c r="D66" s="2" t="s">
        <v>652</v>
      </c>
      <c r="E66" s="2" t="str">
        <f t="shared" si="0"/>
        <v>HARRISON</v>
      </c>
      <c r="F66" s="2" t="str">
        <f t="shared" si="1"/>
        <v>harrison</v>
      </c>
      <c r="G66" s="2" t="str">
        <f t="shared" si="2"/>
        <v>Harrison</v>
      </c>
      <c r="H66" s="2" t="str">
        <f t="shared" si="3"/>
        <v>gary.harrison@mail.com</v>
      </c>
      <c r="I66" s="2" t="s">
        <v>643</v>
      </c>
      <c r="J66" s="2" t="s">
        <v>653</v>
      </c>
      <c r="K66" s="2"/>
      <c r="L66" s="2" t="s">
        <v>501</v>
      </c>
      <c r="M66" s="2" t="s">
        <v>206</v>
      </c>
      <c r="N66" s="2" t="s">
        <v>654</v>
      </c>
      <c r="O66" s="2" t="s">
        <v>655</v>
      </c>
      <c r="P66" s="2"/>
      <c r="Q66" s="2" t="s">
        <v>656</v>
      </c>
      <c r="R66" s="59">
        <v>26696</v>
      </c>
      <c r="S66" s="60">
        <v>18350</v>
      </c>
      <c r="T66" s="2">
        <v>1</v>
      </c>
      <c r="U66" s="2" t="s">
        <v>250</v>
      </c>
      <c r="V66" s="2" t="s">
        <v>228</v>
      </c>
      <c r="W66" s="2"/>
    </row>
    <row r="67" spans="1:23" ht="15.75" customHeight="1">
      <c r="A67" s="2">
        <v>66</v>
      </c>
      <c r="B67" s="2" t="s">
        <v>263</v>
      </c>
      <c r="C67" s="2" t="s">
        <v>657</v>
      </c>
      <c r="D67" s="2" t="s">
        <v>658</v>
      </c>
      <c r="E67" s="2" t="str">
        <f t="shared" si="0"/>
        <v>HOVELTON</v>
      </c>
      <c r="F67" s="2" t="str">
        <f t="shared" si="1"/>
        <v>hovelton</v>
      </c>
      <c r="G67" s="2" t="str">
        <f t="shared" si="2"/>
        <v>Hovelton</v>
      </c>
      <c r="H67" s="2" t="str">
        <f t="shared" si="3"/>
        <v>kate.hovelton@mail.com</v>
      </c>
      <c r="I67" s="2" t="s">
        <v>659</v>
      </c>
      <c r="J67" s="2" t="s">
        <v>660</v>
      </c>
      <c r="K67" s="2"/>
      <c r="L67" s="2" t="s">
        <v>244</v>
      </c>
      <c r="M67" s="2" t="s">
        <v>245</v>
      </c>
      <c r="N67" s="2" t="s">
        <v>661</v>
      </c>
      <c r="O67" s="2" t="s">
        <v>662</v>
      </c>
      <c r="P67" s="2"/>
      <c r="Q67" s="2" t="s">
        <v>663</v>
      </c>
      <c r="R67" s="59">
        <v>26412</v>
      </c>
      <c r="S67" s="60">
        <v>13500</v>
      </c>
      <c r="T67" s="2">
        <v>2</v>
      </c>
      <c r="U67" s="2" t="s">
        <v>227</v>
      </c>
      <c r="V67" s="2" t="s">
        <v>238</v>
      </c>
      <c r="W67" s="2"/>
    </row>
    <row r="68" spans="1:23" ht="15.75" customHeight="1">
      <c r="A68" s="2">
        <v>67</v>
      </c>
      <c r="B68" s="2" t="s">
        <v>196</v>
      </c>
      <c r="C68" s="2" t="s">
        <v>264</v>
      </c>
      <c r="D68" s="2" t="s">
        <v>664</v>
      </c>
      <c r="E68" s="2" t="str">
        <f t="shared" si="0"/>
        <v>FARTLEY</v>
      </c>
      <c r="F68" s="2" t="str">
        <f t="shared" si="1"/>
        <v>fartley</v>
      </c>
      <c r="G68" s="2" t="str">
        <f t="shared" si="2"/>
        <v>Fartley</v>
      </c>
      <c r="H68" s="2" t="str">
        <f t="shared" si="3"/>
        <v>mary.fartley@mail.com</v>
      </c>
      <c r="I68" s="2" t="s">
        <v>659</v>
      </c>
      <c r="J68" s="2" t="s">
        <v>665</v>
      </c>
      <c r="K68" s="2"/>
      <c r="L68" s="2" t="s">
        <v>276</v>
      </c>
      <c r="M68" s="2" t="s">
        <v>277</v>
      </c>
      <c r="N68" s="2" t="s">
        <v>666</v>
      </c>
      <c r="O68" s="2" t="s">
        <v>667</v>
      </c>
      <c r="P68" s="2"/>
      <c r="Q68" s="2" t="s">
        <v>668</v>
      </c>
      <c r="R68" s="59">
        <v>20974</v>
      </c>
      <c r="S68" s="60">
        <v>14500</v>
      </c>
      <c r="T68" s="2">
        <v>2</v>
      </c>
      <c r="U68" s="2" t="s">
        <v>210</v>
      </c>
      <c r="V68" s="2" t="s">
        <v>211</v>
      </c>
      <c r="W68" s="2"/>
    </row>
    <row r="69" spans="1:23" ht="15.75" customHeight="1">
      <c r="A69" s="2">
        <v>68</v>
      </c>
      <c r="B69" s="2" t="s">
        <v>213</v>
      </c>
      <c r="C69" s="2" t="s">
        <v>669</v>
      </c>
      <c r="D69" s="2" t="s">
        <v>664</v>
      </c>
      <c r="E69" s="2" t="str">
        <f t="shared" si="0"/>
        <v>FARTLEY</v>
      </c>
      <c r="F69" s="2" t="str">
        <f t="shared" si="1"/>
        <v>fartley</v>
      </c>
      <c r="G69" s="2" t="str">
        <f t="shared" si="2"/>
        <v>Fartley</v>
      </c>
      <c r="H69" s="2" t="str">
        <f t="shared" si="3"/>
        <v>francis.fartley@mail.com</v>
      </c>
      <c r="I69" s="2" t="s">
        <v>659</v>
      </c>
      <c r="J69" s="2" t="s">
        <v>665</v>
      </c>
      <c r="K69" s="2"/>
      <c r="L69" s="2" t="s">
        <v>276</v>
      </c>
      <c r="M69" s="2" t="s">
        <v>277</v>
      </c>
      <c r="N69" s="2" t="s">
        <v>666</v>
      </c>
      <c r="O69" s="2" t="s">
        <v>667</v>
      </c>
      <c r="P69" s="2"/>
      <c r="Q69" s="2" t="s">
        <v>670</v>
      </c>
      <c r="R69" s="59">
        <v>20213</v>
      </c>
      <c r="S69" s="60">
        <v>25250</v>
      </c>
      <c r="T69" s="2">
        <v>1</v>
      </c>
      <c r="U69" s="2" t="s">
        <v>210</v>
      </c>
      <c r="V69" s="2" t="s">
        <v>251</v>
      </c>
      <c r="W69" s="2"/>
    </row>
    <row r="70" spans="1:23" ht="15.75" customHeight="1">
      <c r="A70" s="2">
        <v>69</v>
      </c>
      <c r="B70" s="2" t="s">
        <v>263</v>
      </c>
      <c r="C70" s="2" t="s">
        <v>671</v>
      </c>
      <c r="D70" s="2" t="s">
        <v>672</v>
      </c>
      <c r="E70" s="2" t="str">
        <f t="shared" si="0"/>
        <v>SMILER</v>
      </c>
      <c r="F70" s="2" t="str">
        <f t="shared" si="1"/>
        <v>smiler</v>
      </c>
      <c r="G70" s="2" t="str">
        <f t="shared" si="2"/>
        <v>Smiler</v>
      </c>
      <c r="H70" s="2" t="str">
        <f t="shared" si="3"/>
        <v>petra.smiler@mail.com</v>
      </c>
      <c r="I70" s="2" t="s">
        <v>659</v>
      </c>
      <c r="J70" s="2" t="s">
        <v>673</v>
      </c>
      <c r="K70" s="2"/>
      <c r="L70" s="2" t="s">
        <v>257</v>
      </c>
      <c r="M70" s="2" t="s">
        <v>258</v>
      </c>
      <c r="N70" s="2" t="s">
        <v>674</v>
      </c>
      <c r="O70" s="2" t="s">
        <v>675</v>
      </c>
      <c r="P70" s="2"/>
      <c r="Q70" s="2" t="s">
        <v>676</v>
      </c>
      <c r="R70" s="59">
        <v>28623</v>
      </c>
      <c r="S70" s="60">
        <v>13000</v>
      </c>
      <c r="T70" s="2">
        <v>2</v>
      </c>
      <c r="U70" s="2" t="s">
        <v>227</v>
      </c>
      <c r="V70" s="2" t="s">
        <v>582</v>
      </c>
      <c r="W70" s="2"/>
    </row>
    <row r="71" spans="1:23" ht="15.75" customHeight="1">
      <c r="A71" s="2">
        <v>70</v>
      </c>
      <c r="B71" s="2" t="s">
        <v>213</v>
      </c>
      <c r="C71" s="2" t="s">
        <v>636</v>
      </c>
      <c r="D71" s="2" t="s">
        <v>677</v>
      </c>
      <c r="E71" s="2" t="str">
        <f t="shared" si="0"/>
        <v>LARGE</v>
      </c>
      <c r="F71" s="2" t="str">
        <f t="shared" si="1"/>
        <v>large</v>
      </c>
      <c r="G71" s="2" t="str">
        <f t="shared" si="2"/>
        <v>Large</v>
      </c>
      <c r="H71" s="2" t="str">
        <f t="shared" si="3"/>
        <v>fred.large@mail.com</v>
      </c>
      <c r="I71" s="2" t="s">
        <v>659</v>
      </c>
      <c r="J71" s="2" t="s">
        <v>678</v>
      </c>
      <c r="K71" s="2"/>
      <c r="L71" s="2" t="s">
        <v>501</v>
      </c>
      <c r="M71" s="2" t="s">
        <v>206</v>
      </c>
      <c r="N71" s="2" t="s">
        <v>679</v>
      </c>
      <c r="O71" s="2" t="s">
        <v>680</v>
      </c>
      <c r="P71" s="2"/>
      <c r="Q71" s="2" t="s">
        <v>681</v>
      </c>
      <c r="R71" s="59">
        <v>20729</v>
      </c>
      <c r="S71" s="60">
        <v>41000</v>
      </c>
      <c r="T71" s="2">
        <v>1</v>
      </c>
      <c r="U71" s="2" t="s">
        <v>210</v>
      </c>
      <c r="V71" s="2" t="s">
        <v>251</v>
      </c>
      <c r="W71" s="2"/>
    </row>
    <row r="72" spans="1:23" ht="15.75" customHeight="1">
      <c r="A72" s="2">
        <v>71</v>
      </c>
      <c r="B72" s="2" t="s">
        <v>213</v>
      </c>
      <c r="C72" s="2" t="s">
        <v>682</v>
      </c>
      <c r="D72" s="2" t="s">
        <v>322</v>
      </c>
      <c r="E72" s="2" t="str">
        <f t="shared" si="0"/>
        <v>SINGH</v>
      </c>
      <c r="F72" s="2" t="str">
        <f t="shared" si="1"/>
        <v>singh</v>
      </c>
      <c r="G72" s="2" t="str">
        <f t="shared" si="2"/>
        <v>Singh</v>
      </c>
      <c r="H72" s="2" t="str">
        <f t="shared" si="3"/>
        <v>harry.singh@mail.com</v>
      </c>
      <c r="I72" s="2" t="s">
        <v>683</v>
      </c>
      <c r="J72" s="2" t="s">
        <v>684</v>
      </c>
      <c r="K72" s="2" t="s">
        <v>324</v>
      </c>
      <c r="L72" s="2" t="s">
        <v>325</v>
      </c>
      <c r="M72" s="2" t="s">
        <v>277</v>
      </c>
      <c r="N72" s="2" t="s">
        <v>685</v>
      </c>
      <c r="O72" s="2" t="s">
        <v>686</v>
      </c>
      <c r="P72" s="2"/>
      <c r="Q72" s="2" t="s">
        <v>687</v>
      </c>
      <c r="R72" s="59">
        <v>21798</v>
      </c>
      <c r="S72" s="60">
        <v>16250</v>
      </c>
      <c r="T72" s="2">
        <v>1</v>
      </c>
      <c r="U72" s="2" t="s">
        <v>210</v>
      </c>
      <c r="V72" s="2" t="s">
        <v>228</v>
      </c>
      <c r="W72" s="2"/>
    </row>
    <row r="73" spans="1:23" ht="15.75" customHeight="1">
      <c r="A73" s="2">
        <v>72</v>
      </c>
      <c r="B73" s="2" t="s">
        <v>213</v>
      </c>
      <c r="C73" s="2" t="s">
        <v>651</v>
      </c>
      <c r="D73" s="2" t="s">
        <v>265</v>
      </c>
      <c r="E73" s="2" t="str">
        <f t="shared" si="0"/>
        <v>WALLACE</v>
      </c>
      <c r="F73" s="2" t="str">
        <f t="shared" si="1"/>
        <v>wallace</v>
      </c>
      <c r="G73" s="2" t="str">
        <f t="shared" si="2"/>
        <v>Wallace</v>
      </c>
      <c r="H73" s="2" t="str">
        <f t="shared" si="3"/>
        <v>gary.wallace@mail.com</v>
      </c>
      <c r="I73" s="2" t="s">
        <v>683</v>
      </c>
      <c r="J73" s="2" t="s">
        <v>688</v>
      </c>
      <c r="K73" s="2" t="s">
        <v>689</v>
      </c>
      <c r="L73" s="2" t="s">
        <v>285</v>
      </c>
      <c r="M73" s="2" t="s">
        <v>223</v>
      </c>
      <c r="N73" s="2" t="s">
        <v>690</v>
      </c>
      <c r="O73" s="2" t="s">
        <v>691</v>
      </c>
      <c r="P73" s="2"/>
      <c r="Q73" s="2" t="s">
        <v>692</v>
      </c>
      <c r="R73" s="59">
        <v>18876</v>
      </c>
      <c r="S73" s="60">
        <v>14500</v>
      </c>
      <c r="T73" s="2">
        <v>1</v>
      </c>
      <c r="U73" s="2" t="s">
        <v>210</v>
      </c>
      <c r="V73" s="2" t="s">
        <v>228</v>
      </c>
      <c r="W73" s="2"/>
    </row>
    <row r="74" spans="1:23" ht="15.75" customHeight="1">
      <c r="A74" s="2">
        <v>73</v>
      </c>
      <c r="B74" s="2" t="s">
        <v>271</v>
      </c>
      <c r="C74" s="2" t="s">
        <v>657</v>
      </c>
      <c r="D74" s="2" t="s">
        <v>693</v>
      </c>
      <c r="E74" s="2" t="str">
        <f t="shared" si="0"/>
        <v>HANSOM</v>
      </c>
      <c r="F74" s="2" t="str">
        <f t="shared" si="1"/>
        <v>hansom</v>
      </c>
      <c r="G74" s="2" t="str">
        <f t="shared" si="2"/>
        <v>Hansom</v>
      </c>
      <c r="H74" s="2" t="str">
        <f t="shared" si="3"/>
        <v>kate.hansom@mail.com</v>
      </c>
      <c r="I74" s="2" t="s">
        <v>683</v>
      </c>
      <c r="J74" s="2" t="s">
        <v>694</v>
      </c>
      <c r="K74" s="2"/>
      <c r="L74" s="2" t="s">
        <v>257</v>
      </c>
      <c r="M74" s="2" t="s">
        <v>258</v>
      </c>
      <c r="N74" s="2" t="s">
        <v>695</v>
      </c>
      <c r="O74" s="2" t="s">
        <v>696</v>
      </c>
      <c r="P74" s="2"/>
      <c r="Q74" s="2" t="s">
        <v>697</v>
      </c>
      <c r="R74" s="59">
        <v>28957</v>
      </c>
      <c r="S74" s="60">
        <v>14500</v>
      </c>
      <c r="T74" s="2">
        <v>2</v>
      </c>
      <c r="U74" s="2" t="s">
        <v>210</v>
      </c>
      <c r="V74" s="2" t="s">
        <v>251</v>
      </c>
      <c r="W74" s="2"/>
    </row>
    <row r="75" spans="1:23" ht="15.75" customHeight="1">
      <c r="A75" s="2">
        <v>74</v>
      </c>
      <c r="B75" s="2" t="s">
        <v>263</v>
      </c>
      <c r="C75" s="2" t="s">
        <v>698</v>
      </c>
      <c r="D75" s="2" t="s">
        <v>699</v>
      </c>
      <c r="E75" s="2" t="str">
        <f t="shared" si="0"/>
        <v>SUREFOOT</v>
      </c>
      <c r="F75" s="2" t="str">
        <f t="shared" si="1"/>
        <v>surefoot</v>
      </c>
      <c r="G75" s="2" t="str">
        <f t="shared" si="2"/>
        <v>Surefoot</v>
      </c>
      <c r="H75" s="2" t="str">
        <f t="shared" si="3"/>
        <v>kelly.surefoot@mail.com</v>
      </c>
      <c r="I75" s="2" t="s">
        <v>683</v>
      </c>
      <c r="J75" s="2" t="s">
        <v>700</v>
      </c>
      <c r="K75" s="2"/>
      <c r="L75" s="2" t="s">
        <v>257</v>
      </c>
      <c r="M75" s="2" t="s">
        <v>258</v>
      </c>
      <c r="N75" s="2" t="s">
        <v>701</v>
      </c>
      <c r="O75" s="2" t="s">
        <v>702</v>
      </c>
      <c r="P75" s="2"/>
      <c r="Q75" s="2" t="s">
        <v>703</v>
      </c>
      <c r="R75" s="59">
        <v>29025</v>
      </c>
      <c r="S75" s="60">
        <v>10250</v>
      </c>
      <c r="T75" s="2">
        <v>2</v>
      </c>
      <c r="U75" s="2" t="s">
        <v>250</v>
      </c>
      <c r="V75" s="2" t="s">
        <v>228</v>
      </c>
      <c r="W75" s="2"/>
    </row>
    <row r="76" spans="1:23" ht="15.75" customHeight="1">
      <c r="A76" s="2">
        <v>75</v>
      </c>
      <c r="B76" s="2" t="s">
        <v>213</v>
      </c>
      <c r="C76" s="2" t="s">
        <v>321</v>
      </c>
      <c r="D76" s="2" t="s">
        <v>704</v>
      </c>
      <c r="E76" s="2" t="str">
        <f t="shared" si="0"/>
        <v>SAMSON</v>
      </c>
      <c r="F76" s="2" t="str">
        <f t="shared" si="1"/>
        <v>samson</v>
      </c>
      <c r="G76" s="2" t="str">
        <f t="shared" si="2"/>
        <v>Samson</v>
      </c>
      <c r="H76" s="2" t="str">
        <f t="shared" si="3"/>
        <v>peter.samson@mail.com</v>
      </c>
      <c r="I76" s="2" t="s">
        <v>683</v>
      </c>
      <c r="J76" s="2" t="s">
        <v>705</v>
      </c>
      <c r="K76" s="2"/>
      <c r="L76" s="2" t="s">
        <v>234</v>
      </c>
      <c r="M76" s="2" t="s">
        <v>206</v>
      </c>
      <c r="N76" s="2" t="s">
        <v>706</v>
      </c>
      <c r="O76" s="2" t="s">
        <v>707</v>
      </c>
      <c r="P76" s="2"/>
      <c r="Q76" s="2" t="s">
        <v>708</v>
      </c>
      <c r="R76" s="59">
        <v>23529</v>
      </c>
      <c r="S76" s="60">
        <v>20590</v>
      </c>
      <c r="T76" s="2">
        <v>1</v>
      </c>
      <c r="U76" s="2" t="s">
        <v>227</v>
      </c>
      <c r="V76" s="2" t="s">
        <v>238</v>
      </c>
      <c r="W76" s="2"/>
    </row>
    <row r="77" spans="1:23" ht="15.75" customHeight="1">
      <c r="A77" s="2">
        <v>76</v>
      </c>
      <c r="B77" s="2" t="s">
        <v>213</v>
      </c>
      <c r="C77" s="2" t="s">
        <v>636</v>
      </c>
      <c r="D77" s="2" t="s">
        <v>709</v>
      </c>
      <c r="E77" s="2" t="str">
        <f t="shared" si="0"/>
        <v>BRIGGS</v>
      </c>
      <c r="F77" s="2" t="str">
        <f t="shared" si="1"/>
        <v>briggs</v>
      </c>
      <c r="G77" s="2" t="str">
        <f t="shared" si="2"/>
        <v>Briggs</v>
      </c>
      <c r="H77" s="2" t="str">
        <f t="shared" si="3"/>
        <v>fred.briggs@mail.com</v>
      </c>
      <c r="I77" s="2" t="s">
        <v>683</v>
      </c>
      <c r="J77" s="2" t="s">
        <v>710</v>
      </c>
      <c r="K77" s="2"/>
      <c r="L77" s="2" t="s">
        <v>234</v>
      </c>
      <c r="M77" s="2" t="s">
        <v>206</v>
      </c>
      <c r="N77" s="2" t="s">
        <v>711</v>
      </c>
      <c r="O77" s="2" t="s">
        <v>712</v>
      </c>
      <c r="P77" s="2"/>
      <c r="Q77" s="2" t="s">
        <v>713</v>
      </c>
      <c r="R77" s="59">
        <v>20253</v>
      </c>
      <c r="S77" s="60">
        <v>47000</v>
      </c>
      <c r="T77" s="2">
        <v>2</v>
      </c>
      <c r="U77" s="2" t="s">
        <v>250</v>
      </c>
      <c r="V77" s="2" t="s">
        <v>238</v>
      </c>
      <c r="W77" s="2"/>
    </row>
    <row r="78" spans="1:23" ht="15.75" customHeight="1">
      <c r="A78" s="2">
        <v>77</v>
      </c>
      <c r="B78" s="2" t="s">
        <v>213</v>
      </c>
      <c r="C78" s="2" t="s">
        <v>252</v>
      </c>
      <c r="D78" s="2" t="s">
        <v>714</v>
      </c>
      <c r="E78" s="2" t="str">
        <f t="shared" si="0"/>
        <v>CLONGER</v>
      </c>
      <c r="F78" s="2" t="str">
        <f t="shared" si="1"/>
        <v>clonger</v>
      </c>
      <c r="G78" s="2" t="str">
        <f t="shared" si="2"/>
        <v>Clonger</v>
      </c>
      <c r="H78" s="2" t="str">
        <f t="shared" si="3"/>
        <v>grant.clonger@mail.com</v>
      </c>
      <c r="I78" s="2" t="s">
        <v>683</v>
      </c>
      <c r="J78" s="2" t="s">
        <v>715</v>
      </c>
      <c r="K78" s="2"/>
      <c r="L78" s="2" t="s">
        <v>234</v>
      </c>
      <c r="M78" s="2" t="s">
        <v>206</v>
      </c>
      <c r="N78" s="2" t="s">
        <v>716</v>
      </c>
      <c r="O78" s="2" t="s">
        <v>717</v>
      </c>
      <c r="P78" s="2"/>
      <c r="Q78" s="2" t="s">
        <v>718</v>
      </c>
      <c r="R78" s="59">
        <v>18153</v>
      </c>
      <c r="S78" s="60">
        <v>45250</v>
      </c>
      <c r="T78" s="2">
        <v>1</v>
      </c>
      <c r="U78" s="2" t="s">
        <v>210</v>
      </c>
      <c r="V78" s="2" t="s">
        <v>238</v>
      </c>
      <c r="W78" s="2"/>
    </row>
    <row r="79" spans="1:23" ht="15.75" customHeight="1">
      <c r="A79" s="2">
        <v>78</v>
      </c>
      <c r="B79" s="2" t="s">
        <v>213</v>
      </c>
      <c r="C79" s="2" t="s">
        <v>407</v>
      </c>
      <c r="D79" s="2" t="s">
        <v>630</v>
      </c>
      <c r="E79" s="2" t="str">
        <f t="shared" si="0"/>
        <v>JONES</v>
      </c>
      <c r="F79" s="2" t="str">
        <f t="shared" si="1"/>
        <v>jones</v>
      </c>
      <c r="G79" s="2" t="str">
        <f t="shared" si="2"/>
        <v>Jones</v>
      </c>
      <c r="H79" s="2" t="str">
        <f t="shared" si="3"/>
        <v>philip.jones@mail.com</v>
      </c>
      <c r="I79" s="2" t="s">
        <v>719</v>
      </c>
      <c r="J79" s="2" t="s">
        <v>720</v>
      </c>
      <c r="K79" s="2"/>
      <c r="L79" s="2" t="s">
        <v>244</v>
      </c>
      <c r="M79" s="2" t="s">
        <v>245</v>
      </c>
      <c r="N79" s="2" t="s">
        <v>721</v>
      </c>
      <c r="O79" s="2" t="s">
        <v>722</v>
      </c>
      <c r="P79" s="2"/>
      <c r="Q79" s="2" t="s">
        <v>723</v>
      </c>
      <c r="R79" s="59">
        <v>24001</v>
      </c>
      <c r="S79" s="60">
        <v>38000</v>
      </c>
      <c r="T79" s="2">
        <v>1</v>
      </c>
      <c r="U79" s="2" t="s">
        <v>210</v>
      </c>
      <c r="V79" s="2" t="s">
        <v>582</v>
      </c>
      <c r="W79" s="2"/>
    </row>
    <row r="80" spans="1:23" ht="15.75" customHeight="1">
      <c r="A80" s="2">
        <v>79</v>
      </c>
      <c r="B80" s="2" t="s">
        <v>196</v>
      </c>
      <c r="C80" s="2" t="s">
        <v>133</v>
      </c>
      <c r="D80" s="2" t="s">
        <v>724</v>
      </c>
      <c r="E80" s="2" t="str">
        <f t="shared" si="0"/>
        <v>SEYMOUR</v>
      </c>
      <c r="F80" s="2" t="str">
        <f t="shared" si="1"/>
        <v>seymour</v>
      </c>
      <c r="G80" s="2" t="str">
        <f t="shared" si="2"/>
        <v>Seymour</v>
      </c>
      <c r="H80" s="2" t="str">
        <f t="shared" si="3"/>
        <v>jane.seymour@mail.com</v>
      </c>
      <c r="I80" s="2" t="s">
        <v>719</v>
      </c>
      <c r="J80" s="2" t="s">
        <v>725</v>
      </c>
      <c r="K80" s="2" t="s">
        <v>382</v>
      </c>
      <c r="L80" s="2" t="s">
        <v>285</v>
      </c>
      <c r="M80" s="2" t="s">
        <v>223</v>
      </c>
      <c r="N80" s="2" t="s">
        <v>726</v>
      </c>
      <c r="O80" s="2" t="s">
        <v>727</v>
      </c>
      <c r="P80" s="2"/>
      <c r="Q80" s="2" t="s">
        <v>728</v>
      </c>
      <c r="R80" s="59">
        <v>18234</v>
      </c>
      <c r="S80" s="60">
        <v>20500</v>
      </c>
      <c r="T80" s="2">
        <v>2</v>
      </c>
      <c r="U80" s="2" t="s">
        <v>210</v>
      </c>
      <c r="V80" s="2" t="s">
        <v>582</v>
      </c>
      <c r="W80" s="2"/>
    </row>
    <row r="81" spans="1:23" ht="15.75" customHeight="1">
      <c r="A81" s="2">
        <v>80</v>
      </c>
      <c r="B81" s="2" t="s">
        <v>196</v>
      </c>
      <c r="C81" s="2" t="s">
        <v>729</v>
      </c>
      <c r="D81" s="2" t="s">
        <v>479</v>
      </c>
      <c r="E81" s="2" t="str">
        <f t="shared" si="0"/>
        <v>FRANKLIN</v>
      </c>
      <c r="F81" s="2" t="str">
        <f t="shared" si="1"/>
        <v>franklin</v>
      </c>
      <c r="G81" s="2" t="str">
        <f t="shared" si="2"/>
        <v>Franklin</v>
      </c>
      <c r="H81" s="2" t="str">
        <f t="shared" si="3"/>
        <v>freda.franklin@mail.com</v>
      </c>
      <c r="I81" s="2" t="s">
        <v>719</v>
      </c>
      <c r="J81" s="2" t="s">
        <v>730</v>
      </c>
      <c r="K81" s="2" t="s">
        <v>457</v>
      </c>
      <c r="L81" s="2" t="s">
        <v>257</v>
      </c>
      <c r="M81" s="2" t="s">
        <v>258</v>
      </c>
      <c r="N81" s="2" t="s">
        <v>731</v>
      </c>
      <c r="O81" s="2" t="s">
        <v>487</v>
      </c>
      <c r="P81" s="2" t="s">
        <v>732</v>
      </c>
      <c r="Q81" s="2" t="s">
        <v>733</v>
      </c>
      <c r="R81" s="59">
        <v>22384</v>
      </c>
      <c r="S81" s="60">
        <v>19500</v>
      </c>
      <c r="T81" s="2">
        <v>2</v>
      </c>
      <c r="U81" s="2" t="s">
        <v>210</v>
      </c>
      <c r="V81" s="2" t="s">
        <v>228</v>
      </c>
      <c r="W81" s="2"/>
    </row>
    <row r="82" spans="1:23" ht="15.75" customHeight="1">
      <c r="A82" s="2">
        <v>81</v>
      </c>
      <c r="B82" s="2" t="s">
        <v>213</v>
      </c>
      <c r="C82" s="2" t="s">
        <v>734</v>
      </c>
      <c r="D82" s="2" t="s">
        <v>735</v>
      </c>
      <c r="E82" s="2" t="str">
        <f t="shared" si="0"/>
        <v>JENSON</v>
      </c>
      <c r="F82" s="2" t="str">
        <f t="shared" si="1"/>
        <v>jenson</v>
      </c>
      <c r="G82" s="2" t="str">
        <f t="shared" si="2"/>
        <v>Jenson</v>
      </c>
      <c r="H82" s="2" t="str">
        <f t="shared" si="3"/>
        <v>jeremy.jenson@mail.com</v>
      </c>
      <c r="I82" s="2" t="s">
        <v>719</v>
      </c>
      <c r="J82" s="2" t="s">
        <v>736</v>
      </c>
      <c r="K82" s="2"/>
      <c r="L82" s="2" t="s">
        <v>234</v>
      </c>
      <c r="M82" s="2" t="s">
        <v>206</v>
      </c>
      <c r="N82" s="2" t="s">
        <v>737</v>
      </c>
      <c r="O82" s="2" t="s">
        <v>738</v>
      </c>
      <c r="P82" s="2"/>
      <c r="Q82" s="2" t="s">
        <v>739</v>
      </c>
      <c r="R82" s="59">
        <v>24259</v>
      </c>
      <c r="S82" s="60">
        <v>17600</v>
      </c>
      <c r="T82" s="2">
        <v>1</v>
      </c>
      <c r="U82" s="2" t="s">
        <v>227</v>
      </c>
      <c r="V82" s="2" t="s">
        <v>251</v>
      </c>
      <c r="W82" s="2"/>
    </row>
    <row r="83" spans="1:23" ht="15.75" customHeight="1">
      <c r="A83" s="2">
        <v>82</v>
      </c>
      <c r="B83" s="2" t="s">
        <v>263</v>
      </c>
      <c r="C83" s="2" t="s">
        <v>740</v>
      </c>
      <c r="D83" s="2" t="s">
        <v>741</v>
      </c>
      <c r="E83" s="2" t="str">
        <f t="shared" si="0"/>
        <v>PERITON</v>
      </c>
      <c r="F83" s="2" t="str">
        <f t="shared" si="1"/>
        <v>periton</v>
      </c>
      <c r="G83" s="2" t="str">
        <f t="shared" si="2"/>
        <v>Periton</v>
      </c>
      <c r="H83" s="2" t="str">
        <f t="shared" si="3"/>
        <v>sonia.periton@mail.com</v>
      </c>
      <c r="I83" s="2" t="s">
        <v>742</v>
      </c>
      <c r="J83" s="2" t="s">
        <v>485</v>
      </c>
      <c r="K83" s="2"/>
      <c r="L83" s="2" t="s">
        <v>244</v>
      </c>
      <c r="M83" s="2" t="s">
        <v>245</v>
      </c>
      <c r="N83" s="2" t="s">
        <v>743</v>
      </c>
      <c r="O83" s="2" t="s">
        <v>744</v>
      </c>
      <c r="P83" s="2"/>
      <c r="Q83" s="2" t="s">
        <v>745</v>
      </c>
      <c r="R83" s="59">
        <v>27813</v>
      </c>
      <c r="S83" s="60">
        <v>10250</v>
      </c>
      <c r="T83" s="2">
        <v>2</v>
      </c>
      <c r="U83" s="2" t="s">
        <v>227</v>
      </c>
      <c r="V83" s="2" t="s">
        <v>211</v>
      </c>
      <c r="W83" s="2"/>
    </row>
    <row r="84" spans="1:23" ht="15.75" customHeight="1">
      <c r="A84" s="2">
        <v>83</v>
      </c>
      <c r="B84" s="2" t="s">
        <v>263</v>
      </c>
      <c r="C84" s="2" t="s">
        <v>746</v>
      </c>
      <c r="D84" s="2" t="s">
        <v>741</v>
      </c>
      <c r="E84" s="2" t="str">
        <f t="shared" si="0"/>
        <v>PERITON</v>
      </c>
      <c r="F84" s="2" t="str">
        <f t="shared" si="1"/>
        <v>periton</v>
      </c>
      <c r="G84" s="2" t="str">
        <f t="shared" si="2"/>
        <v>Periton</v>
      </c>
      <c r="H84" s="2" t="str">
        <f t="shared" si="3"/>
        <v>fairy.periton@mail.com</v>
      </c>
      <c r="I84" s="2" t="s">
        <v>742</v>
      </c>
      <c r="J84" s="2" t="s">
        <v>485</v>
      </c>
      <c r="K84" s="2"/>
      <c r="L84" s="2" t="s">
        <v>244</v>
      </c>
      <c r="M84" s="2" t="s">
        <v>245</v>
      </c>
      <c r="N84" s="2" t="s">
        <v>747</v>
      </c>
      <c r="O84" s="2" t="s">
        <v>744</v>
      </c>
      <c r="P84" s="2"/>
      <c r="Q84" s="2" t="s">
        <v>748</v>
      </c>
      <c r="R84" s="59">
        <v>27813</v>
      </c>
      <c r="S84" s="60">
        <v>11250</v>
      </c>
      <c r="T84" s="2">
        <v>2</v>
      </c>
      <c r="U84" s="2" t="s">
        <v>227</v>
      </c>
      <c r="V84" s="2" t="s">
        <v>238</v>
      </c>
      <c r="W84" s="2"/>
    </row>
    <row r="85" spans="1:23" ht="15.75" customHeight="1">
      <c r="A85" s="2">
        <v>84</v>
      </c>
      <c r="B85" s="2" t="s">
        <v>263</v>
      </c>
      <c r="C85" s="2" t="s">
        <v>749</v>
      </c>
      <c r="D85" s="2" t="s">
        <v>750</v>
      </c>
      <c r="E85" s="2" t="str">
        <f t="shared" si="0"/>
        <v>HARRIS</v>
      </c>
      <c r="F85" s="2" t="str">
        <f t="shared" si="1"/>
        <v>harris</v>
      </c>
      <c r="G85" s="2" t="str">
        <f t="shared" si="2"/>
        <v>Harris</v>
      </c>
      <c r="H85" s="2" t="str">
        <f t="shared" si="3"/>
        <v>lynne.harris@mail.com</v>
      </c>
      <c r="I85" s="2" t="s">
        <v>742</v>
      </c>
      <c r="J85" s="2" t="s">
        <v>751</v>
      </c>
      <c r="K85" s="2"/>
      <c r="L85" s="2" t="s">
        <v>244</v>
      </c>
      <c r="M85" s="2" t="s">
        <v>245</v>
      </c>
      <c r="N85" s="2" t="s">
        <v>752</v>
      </c>
      <c r="O85" s="2" t="s">
        <v>753</v>
      </c>
      <c r="P85" s="2"/>
      <c r="Q85" s="2" t="s">
        <v>754</v>
      </c>
      <c r="R85" s="59">
        <v>25538</v>
      </c>
      <c r="S85" s="60">
        <v>15600</v>
      </c>
      <c r="T85" s="2">
        <v>2</v>
      </c>
      <c r="U85" s="2" t="s">
        <v>227</v>
      </c>
      <c r="V85" s="2" t="s">
        <v>251</v>
      </c>
      <c r="W85" s="2"/>
    </row>
    <row r="86" spans="1:23" ht="15.75" customHeight="1">
      <c r="A86" s="2">
        <v>85</v>
      </c>
      <c r="B86" s="2" t="s">
        <v>213</v>
      </c>
      <c r="C86" s="2" t="s">
        <v>755</v>
      </c>
      <c r="D86" s="2" t="s">
        <v>756</v>
      </c>
      <c r="E86" s="2" t="str">
        <f t="shared" si="0"/>
        <v>HANDY</v>
      </c>
      <c r="F86" s="2" t="str">
        <f t="shared" si="1"/>
        <v>handy</v>
      </c>
      <c r="G86" s="2" t="str">
        <f t="shared" si="2"/>
        <v>Handy</v>
      </c>
      <c r="H86" s="2" t="str">
        <f t="shared" si="3"/>
        <v>alex.handy@mail.com</v>
      </c>
      <c r="I86" s="2" t="s">
        <v>742</v>
      </c>
      <c r="J86" s="2" t="s">
        <v>757</v>
      </c>
      <c r="K86" s="2"/>
      <c r="L86" s="2" t="s">
        <v>222</v>
      </c>
      <c r="M86" s="2" t="s">
        <v>223</v>
      </c>
      <c r="N86" s="2" t="s">
        <v>758</v>
      </c>
      <c r="O86" s="2" t="s">
        <v>759</v>
      </c>
      <c r="P86" s="2" t="s">
        <v>760</v>
      </c>
      <c r="Q86" s="2" t="s">
        <v>761</v>
      </c>
      <c r="R86" s="59">
        <v>24495</v>
      </c>
      <c r="S86" s="60">
        <v>17750</v>
      </c>
      <c r="T86" s="2">
        <v>1</v>
      </c>
      <c r="U86" s="2" t="s">
        <v>210</v>
      </c>
      <c r="V86" s="2" t="s">
        <v>211</v>
      </c>
      <c r="W86" s="2"/>
    </row>
    <row r="87" spans="1:23" ht="15.75" customHeight="1">
      <c r="A87" s="2">
        <v>86</v>
      </c>
      <c r="B87" s="2" t="s">
        <v>213</v>
      </c>
      <c r="C87" s="2" t="s">
        <v>351</v>
      </c>
      <c r="D87" s="2" t="s">
        <v>762</v>
      </c>
      <c r="E87" s="2" t="str">
        <f t="shared" si="0"/>
        <v>FASTEN</v>
      </c>
      <c r="F87" s="2" t="str">
        <f t="shared" si="1"/>
        <v>fasten</v>
      </c>
      <c r="G87" s="2" t="str">
        <f t="shared" si="2"/>
        <v>Fasten</v>
      </c>
      <c r="H87" s="2" t="str">
        <f t="shared" si="3"/>
        <v>richard.fasten@mail.com</v>
      </c>
      <c r="I87" s="2" t="s">
        <v>742</v>
      </c>
      <c r="J87" s="2" t="s">
        <v>763</v>
      </c>
      <c r="K87" s="2" t="s">
        <v>764</v>
      </c>
      <c r="L87" s="2" t="s">
        <v>285</v>
      </c>
      <c r="M87" s="2" t="s">
        <v>223</v>
      </c>
      <c r="N87" s="2" t="s">
        <v>765</v>
      </c>
      <c r="O87" s="2" t="s">
        <v>766</v>
      </c>
      <c r="P87" s="2" t="s">
        <v>767</v>
      </c>
      <c r="Q87" s="2" t="s">
        <v>768</v>
      </c>
      <c r="R87" s="59">
        <v>19951</v>
      </c>
      <c r="S87" s="60">
        <v>24500</v>
      </c>
      <c r="T87" s="2">
        <v>1</v>
      </c>
      <c r="U87" s="2" t="s">
        <v>210</v>
      </c>
      <c r="V87" s="2" t="s">
        <v>238</v>
      </c>
      <c r="W87" s="2"/>
    </row>
    <row r="88" spans="1:23" ht="15.75" customHeight="1">
      <c r="A88" s="2">
        <v>87</v>
      </c>
      <c r="B88" s="2" t="s">
        <v>263</v>
      </c>
      <c r="C88" s="2" t="s">
        <v>769</v>
      </c>
      <c r="D88" s="2" t="s">
        <v>770</v>
      </c>
      <c r="E88" s="2" t="str">
        <f t="shared" si="0"/>
        <v>SHAW</v>
      </c>
      <c r="F88" s="2" t="str">
        <f t="shared" si="1"/>
        <v>shaw</v>
      </c>
      <c r="G88" s="2" t="str">
        <f t="shared" si="2"/>
        <v>Shaw</v>
      </c>
      <c r="H88" s="2" t="str">
        <f t="shared" si="3"/>
        <v>tracy.shaw@mail.com</v>
      </c>
      <c r="I88" s="2" t="s">
        <v>742</v>
      </c>
      <c r="J88" s="2" t="s">
        <v>665</v>
      </c>
      <c r="K88" s="2"/>
      <c r="L88" s="2" t="s">
        <v>276</v>
      </c>
      <c r="M88" s="2" t="s">
        <v>277</v>
      </c>
      <c r="N88" s="2" t="s">
        <v>771</v>
      </c>
      <c r="O88" s="2" t="s">
        <v>334</v>
      </c>
      <c r="P88" s="2"/>
      <c r="Q88" s="2" t="s">
        <v>772</v>
      </c>
      <c r="R88" s="59">
        <v>28595</v>
      </c>
      <c r="S88" s="60">
        <v>10500</v>
      </c>
      <c r="T88" s="2">
        <v>2</v>
      </c>
      <c r="U88" s="2" t="s">
        <v>227</v>
      </c>
      <c r="V88" s="2" t="s">
        <v>211</v>
      </c>
      <c r="W88" s="2"/>
    </row>
    <row r="89" spans="1:23" ht="15.75" customHeight="1">
      <c r="A89" s="2">
        <v>88</v>
      </c>
      <c r="B89" s="2" t="s">
        <v>196</v>
      </c>
      <c r="C89" s="2" t="s">
        <v>442</v>
      </c>
      <c r="D89" s="2" t="s">
        <v>773</v>
      </c>
      <c r="E89" s="2" t="str">
        <f t="shared" si="0"/>
        <v>SAD</v>
      </c>
      <c r="F89" s="2" t="str">
        <f t="shared" si="1"/>
        <v>sad</v>
      </c>
      <c r="G89" s="2" t="str">
        <f t="shared" si="2"/>
        <v>Sad</v>
      </c>
      <c r="H89" s="2" t="str">
        <f t="shared" si="3"/>
        <v>clare.sad@mail.com</v>
      </c>
      <c r="I89" s="2" t="s">
        <v>742</v>
      </c>
      <c r="J89" s="2" t="s">
        <v>774</v>
      </c>
      <c r="K89" s="2"/>
      <c r="L89" s="2" t="s">
        <v>257</v>
      </c>
      <c r="M89" s="2" t="s">
        <v>258</v>
      </c>
      <c r="N89" s="2" t="s">
        <v>775</v>
      </c>
      <c r="O89" s="2" t="s">
        <v>776</v>
      </c>
      <c r="P89" s="2"/>
      <c r="Q89" s="2" t="s">
        <v>777</v>
      </c>
      <c r="R89" s="59">
        <v>17910</v>
      </c>
      <c r="S89" s="60">
        <v>22000</v>
      </c>
      <c r="T89" s="2">
        <v>2</v>
      </c>
      <c r="U89" s="2" t="s">
        <v>210</v>
      </c>
      <c r="V89" s="2" t="s">
        <v>228</v>
      </c>
      <c r="W89" s="2"/>
    </row>
    <row r="90" spans="1:23" ht="15.75" customHeight="1">
      <c r="A90" s="2">
        <v>89</v>
      </c>
      <c r="B90" s="2" t="s">
        <v>213</v>
      </c>
      <c r="C90" s="2" t="s">
        <v>778</v>
      </c>
      <c r="D90" s="2" t="s">
        <v>779</v>
      </c>
      <c r="E90" s="2" t="str">
        <f t="shared" si="0"/>
        <v>WANTED</v>
      </c>
      <c r="F90" s="2" t="str">
        <f t="shared" si="1"/>
        <v>wanted</v>
      </c>
      <c r="G90" s="2" t="str">
        <f t="shared" si="2"/>
        <v>Wanted</v>
      </c>
      <c r="H90" s="2" t="str">
        <f t="shared" si="3"/>
        <v>simon.wanted@mail.com</v>
      </c>
      <c r="I90" s="2" t="s">
        <v>742</v>
      </c>
      <c r="J90" s="2" t="s">
        <v>780</v>
      </c>
      <c r="K90" s="2"/>
      <c r="L90" s="2" t="s">
        <v>257</v>
      </c>
      <c r="M90" s="2" t="s">
        <v>258</v>
      </c>
      <c r="N90" s="2" t="s">
        <v>781</v>
      </c>
      <c r="O90" s="2" t="s">
        <v>782</v>
      </c>
      <c r="P90" s="2"/>
      <c r="Q90" s="2" t="s">
        <v>783</v>
      </c>
      <c r="R90" s="59">
        <v>17645</v>
      </c>
      <c r="S90" s="60">
        <v>22250</v>
      </c>
      <c r="T90" s="2">
        <v>1</v>
      </c>
      <c r="U90" s="2" t="s">
        <v>210</v>
      </c>
      <c r="V90" s="2" t="s">
        <v>228</v>
      </c>
      <c r="W90" s="2"/>
    </row>
    <row r="91" spans="1:23" ht="15.75" customHeight="1">
      <c r="A91" s="2">
        <v>90</v>
      </c>
      <c r="B91" s="2" t="s">
        <v>213</v>
      </c>
      <c r="C91" s="2" t="s">
        <v>784</v>
      </c>
      <c r="D91" s="2" t="s">
        <v>785</v>
      </c>
      <c r="E91" s="2" t="str">
        <f t="shared" si="0"/>
        <v>ROPER</v>
      </c>
      <c r="F91" s="2" t="str">
        <f t="shared" si="1"/>
        <v>roper</v>
      </c>
      <c r="G91" s="2" t="str">
        <f t="shared" si="2"/>
        <v>Roper</v>
      </c>
      <c r="H91" s="2" t="str">
        <f t="shared" si="3"/>
        <v>david.roper@mail.com</v>
      </c>
      <c r="I91" s="2" t="s">
        <v>742</v>
      </c>
      <c r="J91" s="2" t="s">
        <v>786</v>
      </c>
      <c r="K91" s="2" t="s">
        <v>787</v>
      </c>
      <c r="L91" s="2" t="s">
        <v>501</v>
      </c>
      <c r="M91" s="2" t="s">
        <v>206</v>
      </c>
      <c r="N91" s="2" t="s">
        <v>788</v>
      </c>
      <c r="O91" s="2" t="s">
        <v>789</v>
      </c>
      <c r="P91" s="2" t="s">
        <v>790</v>
      </c>
      <c r="Q91" s="2" t="s">
        <v>791</v>
      </c>
      <c r="R91" s="59">
        <v>27150</v>
      </c>
      <c r="S91" s="60">
        <v>10500</v>
      </c>
      <c r="T91" s="2">
        <v>1</v>
      </c>
      <c r="U91" s="2" t="s">
        <v>227</v>
      </c>
      <c r="V91" s="2" t="s">
        <v>211</v>
      </c>
      <c r="W91" s="2"/>
    </row>
    <row r="92" spans="1:23" ht="15.75" customHeight="1">
      <c r="A92" s="2">
        <v>91</v>
      </c>
      <c r="B92" s="2" t="s">
        <v>213</v>
      </c>
      <c r="C92" s="2" t="s">
        <v>321</v>
      </c>
      <c r="D92" s="2" t="s">
        <v>792</v>
      </c>
      <c r="E92" s="2" t="str">
        <f t="shared" si="0"/>
        <v>PLANKTON</v>
      </c>
      <c r="F92" s="2" t="str">
        <f t="shared" si="1"/>
        <v>plankton</v>
      </c>
      <c r="G92" s="2" t="str">
        <f t="shared" si="2"/>
        <v>Plankton</v>
      </c>
      <c r="H92" s="2" t="str">
        <f t="shared" si="3"/>
        <v>peter.plankton@mail.com</v>
      </c>
      <c r="I92" s="2" t="s">
        <v>742</v>
      </c>
      <c r="J92" s="2" t="s">
        <v>793</v>
      </c>
      <c r="K92" s="2"/>
      <c r="L92" s="2" t="s">
        <v>501</v>
      </c>
      <c r="M92" s="2" t="s">
        <v>206</v>
      </c>
      <c r="N92" s="2" t="s">
        <v>794</v>
      </c>
      <c r="O92" s="2" t="s">
        <v>795</v>
      </c>
      <c r="P92" s="2" t="s">
        <v>796</v>
      </c>
      <c r="Q92" s="2" t="s">
        <v>797</v>
      </c>
      <c r="R92" s="59">
        <v>25854</v>
      </c>
      <c r="S92" s="60">
        <v>19250</v>
      </c>
      <c r="T92" s="2">
        <v>1</v>
      </c>
      <c r="U92" s="2" t="s">
        <v>250</v>
      </c>
      <c r="V92" s="2" t="s">
        <v>228</v>
      </c>
      <c r="W92" s="2"/>
    </row>
    <row r="93" spans="1:23" ht="15.75" customHeight="1">
      <c r="A93" s="2">
        <v>92</v>
      </c>
      <c r="B93" s="2" t="s">
        <v>213</v>
      </c>
      <c r="C93" s="2" t="s">
        <v>505</v>
      </c>
      <c r="D93" s="2" t="s">
        <v>322</v>
      </c>
      <c r="E93" s="2" t="str">
        <f t="shared" si="0"/>
        <v>SINGH</v>
      </c>
      <c r="F93" s="2" t="str">
        <f t="shared" si="1"/>
        <v>singh</v>
      </c>
      <c r="G93" s="2" t="str">
        <f t="shared" si="2"/>
        <v>Singh</v>
      </c>
      <c r="H93" s="2" t="str">
        <f t="shared" si="3"/>
        <v>punjab.singh@mail.com</v>
      </c>
      <c r="I93" s="2" t="s">
        <v>798</v>
      </c>
      <c r="J93" s="2" t="s">
        <v>540</v>
      </c>
      <c r="K93" s="2"/>
      <c r="L93" s="2" t="s">
        <v>325</v>
      </c>
      <c r="M93" s="2" t="s">
        <v>277</v>
      </c>
      <c r="N93" s="2" t="s">
        <v>799</v>
      </c>
      <c r="O93" s="2" t="s">
        <v>800</v>
      </c>
      <c r="P93" s="2"/>
      <c r="Q93" s="2" t="s">
        <v>801</v>
      </c>
      <c r="R93" s="59">
        <v>23976</v>
      </c>
      <c r="S93" s="60">
        <v>18750</v>
      </c>
      <c r="T93" s="2">
        <v>1</v>
      </c>
      <c r="U93" s="2" t="s">
        <v>210</v>
      </c>
      <c r="V93" s="2" t="s">
        <v>228</v>
      </c>
      <c r="W93" s="2"/>
    </row>
    <row r="94" spans="1:23" ht="15.75" customHeight="1">
      <c r="A94" s="2">
        <v>93</v>
      </c>
      <c r="B94" s="2" t="s">
        <v>213</v>
      </c>
      <c r="C94" s="2" t="s">
        <v>802</v>
      </c>
      <c r="D94" s="2" t="s">
        <v>803</v>
      </c>
      <c r="E94" s="2" t="str">
        <f t="shared" si="0"/>
        <v>FITTIPALDI</v>
      </c>
      <c r="F94" s="2" t="str">
        <f t="shared" si="1"/>
        <v>fittipaldi</v>
      </c>
      <c r="G94" s="2" t="str">
        <f t="shared" si="2"/>
        <v>Fittipaldi</v>
      </c>
      <c r="H94" s="2" t="str">
        <f t="shared" si="3"/>
        <v>robbie.fittipaldi@mail.com</v>
      </c>
      <c r="I94" s="2" t="s">
        <v>798</v>
      </c>
      <c r="J94" s="2" t="s">
        <v>804</v>
      </c>
      <c r="K94" s="2"/>
      <c r="L94" s="2" t="s">
        <v>222</v>
      </c>
      <c r="M94" s="2" t="s">
        <v>223</v>
      </c>
      <c r="N94" s="2" t="s">
        <v>805</v>
      </c>
      <c r="O94" s="2" t="s">
        <v>806</v>
      </c>
      <c r="P94" s="2"/>
      <c r="Q94" s="2" t="s">
        <v>807</v>
      </c>
      <c r="R94" s="59">
        <v>23124</v>
      </c>
      <c r="S94" s="60">
        <v>34500</v>
      </c>
      <c r="T94" s="2">
        <v>1</v>
      </c>
      <c r="U94" s="2" t="s">
        <v>210</v>
      </c>
      <c r="V94" s="2" t="s">
        <v>251</v>
      </c>
      <c r="W94" s="2"/>
    </row>
    <row r="95" spans="1:23" ht="15.75" customHeight="1">
      <c r="A95" s="2">
        <v>94</v>
      </c>
      <c r="B95" s="2" t="s">
        <v>263</v>
      </c>
      <c r="C95" s="2" t="s">
        <v>808</v>
      </c>
      <c r="D95" s="2" t="s">
        <v>809</v>
      </c>
      <c r="E95" s="2" t="str">
        <f t="shared" si="0"/>
        <v>SCOTT</v>
      </c>
      <c r="F95" s="2" t="str">
        <f t="shared" si="1"/>
        <v>scott</v>
      </c>
      <c r="G95" s="2" t="str">
        <f t="shared" si="2"/>
        <v>Scott</v>
      </c>
      <c r="H95" s="2" t="str">
        <f t="shared" si="3"/>
        <v>tricia.scott@mail.com</v>
      </c>
      <c r="I95" s="2" t="s">
        <v>798</v>
      </c>
      <c r="J95" s="2" t="s">
        <v>810</v>
      </c>
      <c r="K95" s="2"/>
      <c r="L95" s="2" t="s">
        <v>285</v>
      </c>
      <c r="M95" s="2" t="s">
        <v>223</v>
      </c>
      <c r="N95" s="2" t="s">
        <v>811</v>
      </c>
      <c r="O95" s="2" t="s">
        <v>812</v>
      </c>
      <c r="P95" s="2"/>
      <c r="Q95" s="2" t="s">
        <v>813</v>
      </c>
      <c r="R95" s="59">
        <v>28656</v>
      </c>
      <c r="S95" s="60">
        <v>10000</v>
      </c>
      <c r="T95" s="2">
        <v>2</v>
      </c>
      <c r="U95" s="2" t="s">
        <v>227</v>
      </c>
      <c r="V95" s="2" t="s">
        <v>211</v>
      </c>
      <c r="W95" s="2"/>
    </row>
    <row r="96" spans="1:23" ht="15.75" customHeight="1">
      <c r="A96" s="2">
        <v>95</v>
      </c>
      <c r="B96" s="2" t="s">
        <v>213</v>
      </c>
      <c r="C96" s="2" t="s">
        <v>814</v>
      </c>
      <c r="D96" s="2" t="s">
        <v>815</v>
      </c>
      <c r="E96" s="2" t="str">
        <f t="shared" si="0"/>
        <v>CLUNEY</v>
      </c>
      <c r="F96" s="2" t="str">
        <f t="shared" si="1"/>
        <v>cluney</v>
      </c>
      <c r="G96" s="2" t="str">
        <f t="shared" si="2"/>
        <v>Cluney</v>
      </c>
      <c r="H96" s="2" t="str">
        <f t="shared" si="3"/>
        <v>johnny.cluney@mail.com</v>
      </c>
      <c r="I96" s="2" t="s">
        <v>798</v>
      </c>
      <c r="J96" s="2" t="s">
        <v>816</v>
      </c>
      <c r="K96" s="2"/>
      <c r="L96" s="2" t="s">
        <v>234</v>
      </c>
      <c r="M96" s="2" t="s">
        <v>206</v>
      </c>
      <c r="N96" s="2" t="s">
        <v>817</v>
      </c>
      <c r="O96" s="2" t="s">
        <v>818</v>
      </c>
      <c r="P96" s="2"/>
      <c r="Q96" s="2" t="s">
        <v>819</v>
      </c>
      <c r="R96" s="59">
        <v>27409</v>
      </c>
      <c r="S96" s="60">
        <v>10675</v>
      </c>
      <c r="T96" s="2">
        <v>1</v>
      </c>
      <c r="U96" s="2" t="s">
        <v>227</v>
      </c>
      <c r="V96" s="2" t="s">
        <v>211</v>
      </c>
      <c r="W96" s="2"/>
    </row>
    <row r="97" spans="1:23" ht="15.75" customHeight="1">
      <c r="A97" s="2">
        <v>96</v>
      </c>
      <c r="B97" s="2" t="s">
        <v>213</v>
      </c>
      <c r="C97" s="2" t="s">
        <v>590</v>
      </c>
      <c r="D97" s="2" t="s">
        <v>820</v>
      </c>
      <c r="E97" s="2" t="str">
        <f t="shared" si="0"/>
        <v>ROBSON</v>
      </c>
      <c r="F97" s="2" t="str">
        <f t="shared" si="1"/>
        <v>robson</v>
      </c>
      <c r="G97" s="2" t="str">
        <f t="shared" si="2"/>
        <v>Robson</v>
      </c>
      <c r="H97" s="2" t="str">
        <f t="shared" si="3"/>
        <v>james.robson@mail.com</v>
      </c>
      <c r="I97" s="2" t="s">
        <v>821</v>
      </c>
      <c r="J97" s="2" t="s">
        <v>822</v>
      </c>
      <c r="K97" s="2"/>
      <c r="L97" s="2" t="s">
        <v>222</v>
      </c>
      <c r="M97" s="2" t="s">
        <v>223</v>
      </c>
      <c r="N97" s="2" t="s">
        <v>823</v>
      </c>
      <c r="O97" s="2" t="s">
        <v>824</v>
      </c>
      <c r="P97" s="2"/>
      <c r="Q97" s="2" t="s">
        <v>825</v>
      </c>
      <c r="R97" s="59">
        <v>21754</v>
      </c>
      <c r="S97" s="60">
        <v>47000</v>
      </c>
      <c r="T97" s="2">
        <v>1</v>
      </c>
      <c r="U97" s="2" t="s">
        <v>210</v>
      </c>
      <c r="V97" s="2" t="s">
        <v>238</v>
      </c>
      <c r="W97" s="2"/>
    </row>
    <row r="98" spans="1:23" ht="15.75" customHeight="1">
      <c r="A98" s="2">
        <v>97</v>
      </c>
      <c r="B98" s="2" t="s">
        <v>213</v>
      </c>
      <c r="C98" s="2" t="s">
        <v>359</v>
      </c>
      <c r="D98" s="2" t="s">
        <v>630</v>
      </c>
      <c r="E98" s="2" t="str">
        <f t="shared" si="0"/>
        <v>JONES</v>
      </c>
      <c r="F98" s="2" t="str">
        <f t="shared" si="1"/>
        <v>jones</v>
      </c>
      <c r="G98" s="2" t="str">
        <f t="shared" si="2"/>
        <v>Jones</v>
      </c>
      <c r="H98" s="2" t="str">
        <f t="shared" si="3"/>
        <v>john.jones@mail.com</v>
      </c>
      <c r="I98" s="2" t="s">
        <v>821</v>
      </c>
      <c r="J98" s="2" t="s">
        <v>826</v>
      </c>
      <c r="K98" s="2"/>
      <c r="L98" s="2" t="s">
        <v>205</v>
      </c>
      <c r="M98" s="2" t="s">
        <v>206</v>
      </c>
      <c r="N98" s="2" t="s">
        <v>827</v>
      </c>
      <c r="O98" s="2" t="s">
        <v>828</v>
      </c>
      <c r="P98" s="2"/>
      <c r="Q98" s="2" t="s">
        <v>829</v>
      </c>
      <c r="R98" s="59">
        <v>20132</v>
      </c>
      <c r="S98" s="60">
        <v>24000</v>
      </c>
      <c r="T98" s="2">
        <v>1</v>
      </c>
      <c r="U98" s="2" t="s">
        <v>227</v>
      </c>
      <c r="V98" s="2" t="s">
        <v>251</v>
      </c>
      <c r="W98" s="2"/>
    </row>
    <row r="99" spans="1:23" ht="15.75" customHeight="1">
      <c r="A99" s="2">
        <v>98</v>
      </c>
      <c r="B99" s="2" t="s">
        <v>213</v>
      </c>
      <c r="C99" s="2" t="s">
        <v>755</v>
      </c>
      <c r="D99" s="2" t="s">
        <v>830</v>
      </c>
      <c r="E99" s="2" t="str">
        <f t="shared" si="0"/>
        <v>SMALL</v>
      </c>
      <c r="F99" s="2" t="str">
        <f t="shared" si="1"/>
        <v>small</v>
      </c>
      <c r="G99" s="2" t="str">
        <f t="shared" si="2"/>
        <v>Small</v>
      </c>
      <c r="H99" s="2" t="str">
        <f t="shared" si="3"/>
        <v>alex.small@mail.com</v>
      </c>
      <c r="I99" s="2" t="s">
        <v>821</v>
      </c>
      <c r="J99" s="2" t="s">
        <v>831</v>
      </c>
      <c r="K99" s="2"/>
      <c r="L99" s="2" t="s">
        <v>501</v>
      </c>
      <c r="M99" s="2" t="s">
        <v>206</v>
      </c>
      <c r="N99" s="2" t="s">
        <v>832</v>
      </c>
      <c r="O99" s="2" t="s">
        <v>833</v>
      </c>
      <c r="P99" s="2"/>
      <c r="Q99" s="2" t="s">
        <v>834</v>
      </c>
      <c r="R99" s="59">
        <v>19893</v>
      </c>
      <c r="S99" s="60">
        <v>49500</v>
      </c>
      <c r="T99" s="2">
        <v>1</v>
      </c>
      <c r="U99" s="2" t="s">
        <v>210</v>
      </c>
      <c r="V99" s="2" t="s">
        <v>238</v>
      </c>
      <c r="W99" s="2"/>
    </row>
    <row r="100" spans="1:23" ht="15.75" customHeight="1">
      <c r="A100" s="2">
        <v>99</v>
      </c>
      <c r="B100" s="2" t="s">
        <v>213</v>
      </c>
      <c r="C100" s="2" t="s">
        <v>305</v>
      </c>
      <c r="D100" s="2" t="s">
        <v>835</v>
      </c>
      <c r="E100" s="2" t="str">
        <f t="shared" si="0"/>
        <v>BLACK</v>
      </c>
      <c r="F100" s="2" t="str">
        <f t="shared" si="1"/>
        <v>black</v>
      </c>
      <c r="G100" s="2" t="str">
        <f t="shared" si="2"/>
        <v>Black</v>
      </c>
      <c r="H100" s="2" t="str">
        <f t="shared" si="3"/>
        <v>robert.black@mail.com</v>
      </c>
      <c r="I100" s="62" t="s">
        <v>462</v>
      </c>
      <c r="J100" s="2" t="s">
        <v>836</v>
      </c>
      <c r="K100" s="2"/>
      <c r="L100" s="2" t="s">
        <v>501</v>
      </c>
      <c r="M100" s="2" t="s">
        <v>206</v>
      </c>
      <c r="N100" s="2" t="s">
        <v>837</v>
      </c>
      <c r="O100" s="2" t="s">
        <v>838</v>
      </c>
      <c r="P100" s="2"/>
      <c r="Q100" s="2" t="s">
        <v>839</v>
      </c>
      <c r="R100" s="59">
        <v>23285</v>
      </c>
      <c r="S100" s="60">
        <v>40000</v>
      </c>
      <c r="T100" s="2">
        <v>1</v>
      </c>
      <c r="U100" s="2" t="s">
        <v>227</v>
      </c>
      <c r="V100" s="2" t="s">
        <v>251</v>
      </c>
      <c r="W100" s="2"/>
    </row>
    <row r="101" spans="1:23" ht="15.75" customHeight="1"/>
    <row r="102" spans="1:23" ht="15.75" customHeight="1"/>
    <row r="103" spans="1:23" ht="15.75" customHeight="1"/>
    <row r="104" spans="1:23" ht="15.75" customHeight="1"/>
    <row r="105" spans="1:23" ht="15.75" customHeight="1"/>
    <row r="106" spans="1:23" ht="15.75" customHeight="1"/>
    <row r="107" spans="1:23" ht="15.75" customHeight="1"/>
    <row r="108" spans="1:23" ht="15.75" customHeight="1"/>
    <row r="109" spans="1:23" ht="15.75" customHeight="1"/>
    <row r="110" spans="1:23" ht="15.75" customHeight="1"/>
    <row r="111" spans="1:23" ht="15.75" customHeight="1"/>
    <row r="112" spans="1:23"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W100" xr:uid="{00000000-0009-0000-0000-00000F000000}"/>
  <pageMargins left="0.7" right="0.7" top="0.75" bottom="0.75" header="0" footer="0"/>
  <pageSetup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B1000"/>
  <sheetViews>
    <sheetView showGridLines="0" tabSelected="1" workbookViewId="0">
      <pane ySplit="1" topLeftCell="A2" activePane="bottomLeft" state="frozen"/>
      <selection pane="bottomLeft" activeCell="F13" sqref="F13"/>
    </sheetView>
  </sheetViews>
  <sheetFormatPr baseColWidth="10" defaultColWidth="11.19921875" defaultRowHeight="15" customHeight="1"/>
  <cols>
    <col min="1" max="1" width="4.19921875" customWidth="1"/>
    <col min="2" max="2" width="8.296875" customWidth="1"/>
    <col min="3" max="3" width="7.8984375" customWidth="1"/>
    <col min="4" max="4" width="6.796875" customWidth="1"/>
    <col min="5" max="5" width="10.296875" customWidth="1"/>
    <col min="6" max="7" width="14.69921875" customWidth="1"/>
    <col min="8" max="8" width="12.3984375" customWidth="1"/>
    <col min="9" max="9" width="15.796875" customWidth="1"/>
    <col min="10" max="10" width="16.8984375" customWidth="1"/>
    <col min="11" max="11" width="6.796875" customWidth="1"/>
    <col min="12" max="12" width="8.69921875" customWidth="1"/>
    <col min="13" max="13" width="7" customWidth="1"/>
    <col min="14" max="14" width="5.59765625" customWidth="1"/>
    <col min="15" max="15" width="8.796875" customWidth="1"/>
    <col min="16" max="16" width="8.69921875" customWidth="1"/>
    <col min="17" max="106" width="7.09765625" customWidth="1"/>
  </cols>
  <sheetData>
    <row r="1" spans="1:106" ht="14.25">
      <c r="A1" s="16" t="s">
        <v>173</v>
      </c>
      <c r="B1" s="16" t="s">
        <v>190</v>
      </c>
      <c r="C1" s="63" t="s">
        <v>191</v>
      </c>
      <c r="D1" s="16" t="s">
        <v>192</v>
      </c>
      <c r="E1" s="16" t="s">
        <v>193</v>
      </c>
      <c r="F1" s="16" t="s">
        <v>194</v>
      </c>
      <c r="G1" s="64"/>
    </row>
    <row r="2" spans="1:106">
      <c r="A2" s="65">
        <v>1</v>
      </c>
      <c r="B2" s="66">
        <v>24321</v>
      </c>
      <c r="C2" s="67">
        <v>24500</v>
      </c>
      <c r="D2" s="65">
        <v>1</v>
      </c>
      <c r="E2" s="65" t="s">
        <v>210</v>
      </c>
      <c r="F2" s="65" t="s">
        <v>211</v>
      </c>
      <c r="G2" s="1"/>
      <c r="H2" s="1"/>
      <c r="I2" s="1"/>
      <c r="J2" s="1"/>
      <c r="K2" s="1"/>
      <c r="L2" s="1"/>
      <c r="M2" s="1"/>
      <c r="N2" s="1"/>
      <c r="O2" s="1"/>
      <c r="P2" s="1"/>
      <c r="Q2" s="1"/>
      <c r="R2" s="1"/>
      <c r="S2" s="1"/>
      <c r="T2" s="1"/>
      <c r="U2" s="1"/>
      <c r="V2" s="1"/>
      <c r="W2" s="1"/>
      <c r="X2" s="1"/>
      <c r="Y2" s="1"/>
      <c r="Z2" s="1"/>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c r="BN2" s="68"/>
      <c r="BO2" s="68"/>
      <c r="BP2" s="68"/>
      <c r="BQ2" s="68"/>
      <c r="BR2" s="68"/>
      <c r="BS2" s="68"/>
      <c r="BT2" s="68"/>
      <c r="BU2" s="68"/>
      <c r="BV2" s="68"/>
      <c r="BW2" s="68"/>
      <c r="BX2" s="68"/>
      <c r="BY2" s="68"/>
      <c r="BZ2" s="68"/>
      <c r="CA2" s="68"/>
      <c r="CB2" s="68"/>
      <c r="CC2" s="68"/>
      <c r="CD2" s="68"/>
      <c r="CE2" s="68"/>
      <c r="CF2" s="68"/>
      <c r="CG2" s="68"/>
      <c r="CH2" s="68"/>
      <c r="CI2" s="68"/>
      <c r="CJ2" s="68"/>
      <c r="CK2" s="68"/>
      <c r="CL2" s="68"/>
      <c r="CM2" s="68"/>
      <c r="CN2" s="68"/>
      <c r="CO2" s="68"/>
      <c r="CP2" s="68"/>
      <c r="CQ2" s="68"/>
      <c r="CR2" s="68"/>
      <c r="CS2" s="68"/>
      <c r="CT2" s="68"/>
      <c r="CU2" s="68"/>
      <c r="CV2" s="68"/>
      <c r="CW2" s="68"/>
      <c r="CX2" s="68"/>
      <c r="CY2" s="68"/>
      <c r="CZ2" s="68"/>
      <c r="DA2" s="68"/>
      <c r="DB2" s="68"/>
    </row>
    <row r="3" spans="1:106">
      <c r="A3" s="65">
        <v>2</v>
      </c>
      <c r="B3" s="69">
        <v>29425</v>
      </c>
      <c r="C3" s="67">
        <v>11250</v>
      </c>
      <c r="D3" s="65">
        <v>1</v>
      </c>
      <c r="E3" s="65" t="s">
        <v>227</v>
      </c>
      <c r="F3" s="65" t="s">
        <v>228</v>
      </c>
      <c r="G3" s="1"/>
      <c r="H3" s="4"/>
      <c r="I3" s="4"/>
      <c r="Q3" s="1"/>
      <c r="R3" s="1"/>
      <c r="S3" s="1"/>
      <c r="T3" s="1"/>
      <c r="U3" s="1"/>
      <c r="V3" s="1"/>
      <c r="W3" s="1"/>
      <c r="X3" s="1"/>
      <c r="Y3" s="1"/>
      <c r="Z3" s="1"/>
      <c r="AA3" s="68"/>
      <c r="AB3" s="68"/>
      <c r="AC3" s="68"/>
      <c r="AD3" s="68"/>
      <c r="AE3" s="68"/>
      <c r="AF3" s="68"/>
      <c r="AG3" s="68"/>
      <c r="AH3" s="68"/>
      <c r="AI3" s="68"/>
      <c r="AJ3" s="68"/>
      <c r="AK3" s="68"/>
      <c r="AL3" s="68"/>
      <c r="AM3" s="68"/>
      <c r="AN3" s="68"/>
      <c r="AO3" s="68"/>
      <c r="AP3" s="68"/>
      <c r="AQ3" s="68"/>
      <c r="AR3" s="68"/>
      <c r="AS3" s="68"/>
      <c r="AT3" s="68"/>
      <c r="AU3" s="68"/>
      <c r="AV3" s="68"/>
      <c r="AW3" s="68"/>
      <c r="AX3" s="68"/>
      <c r="AY3" s="68"/>
      <c r="AZ3" s="68"/>
      <c r="BA3" s="68"/>
      <c r="BB3" s="68"/>
      <c r="BC3" s="68"/>
      <c r="BD3" s="68"/>
      <c r="BE3" s="68"/>
      <c r="BF3" s="68"/>
      <c r="BG3" s="68"/>
      <c r="BH3" s="68"/>
      <c r="BI3" s="68"/>
      <c r="BJ3" s="68"/>
      <c r="BK3" s="68"/>
      <c r="BL3" s="68"/>
      <c r="BM3" s="68"/>
      <c r="BN3" s="68"/>
      <c r="BO3" s="68"/>
      <c r="BP3" s="68"/>
      <c r="BQ3" s="68"/>
      <c r="BR3" s="68"/>
      <c r="BS3" s="68"/>
      <c r="BT3" s="68"/>
      <c r="BU3" s="68"/>
      <c r="BV3" s="68"/>
      <c r="BW3" s="68"/>
      <c r="BX3" s="68"/>
      <c r="BY3" s="68"/>
      <c r="BZ3" s="68"/>
      <c r="CA3" s="68"/>
      <c r="CB3" s="68"/>
      <c r="CC3" s="68"/>
      <c r="CD3" s="68"/>
      <c r="CE3" s="68"/>
      <c r="CF3" s="68"/>
      <c r="CG3" s="68"/>
      <c r="CH3" s="68"/>
      <c r="CI3" s="68"/>
      <c r="CJ3" s="68"/>
      <c r="CK3" s="68"/>
      <c r="CL3" s="68"/>
      <c r="CM3" s="68"/>
      <c r="CN3" s="68"/>
      <c r="CO3" s="68"/>
      <c r="CP3" s="68"/>
      <c r="CQ3" s="68"/>
      <c r="CR3" s="68"/>
      <c r="CS3" s="68"/>
      <c r="CT3" s="68"/>
      <c r="CU3" s="68"/>
      <c r="CV3" s="68"/>
      <c r="CW3" s="68"/>
      <c r="CX3" s="68"/>
      <c r="CY3" s="68"/>
      <c r="CZ3" s="68"/>
      <c r="DA3" s="68"/>
      <c r="DB3" s="68"/>
    </row>
    <row r="4" spans="1:106">
      <c r="A4" s="2">
        <v>3</v>
      </c>
      <c r="B4" s="59">
        <v>17852</v>
      </c>
      <c r="C4" s="60">
        <v>41500</v>
      </c>
      <c r="D4" s="2">
        <v>1</v>
      </c>
      <c r="E4" s="2" t="s">
        <v>210</v>
      </c>
      <c r="F4" s="2" t="s">
        <v>238</v>
      </c>
      <c r="H4" s="4"/>
    </row>
    <row r="5" spans="1:106">
      <c r="A5" s="2">
        <v>4</v>
      </c>
      <c r="B5" s="59">
        <v>14458</v>
      </c>
      <c r="C5" s="60">
        <v>57250</v>
      </c>
      <c r="D5" s="2">
        <v>1</v>
      </c>
      <c r="E5" s="2" t="s">
        <v>250</v>
      </c>
      <c r="F5" s="2" t="s">
        <v>251</v>
      </c>
      <c r="H5" s="70"/>
      <c r="I5" s="71"/>
      <c r="J5" s="71"/>
      <c r="K5" s="71"/>
      <c r="L5" s="71"/>
    </row>
    <row r="6" spans="1:106">
      <c r="A6" s="2">
        <v>5</v>
      </c>
      <c r="B6" s="59">
        <v>25770</v>
      </c>
      <c r="C6" s="60">
        <v>28750</v>
      </c>
      <c r="D6" s="2">
        <v>1</v>
      </c>
      <c r="E6" s="2" t="s">
        <v>210</v>
      </c>
      <c r="F6" s="2" t="s">
        <v>251</v>
      </c>
      <c r="H6" s="70"/>
      <c r="I6" s="71"/>
      <c r="J6" s="71"/>
      <c r="K6" s="71"/>
      <c r="L6" s="71"/>
    </row>
    <row r="7" spans="1:106">
      <c r="A7" s="2">
        <v>6</v>
      </c>
      <c r="B7" s="59">
        <v>20233</v>
      </c>
      <c r="C7" s="60">
        <v>38000</v>
      </c>
      <c r="D7" s="2">
        <v>2</v>
      </c>
      <c r="E7" s="2" t="s">
        <v>227</v>
      </c>
      <c r="F7" s="2" t="s">
        <v>251</v>
      </c>
      <c r="H7" s="70"/>
      <c r="I7" s="71"/>
      <c r="J7" s="71"/>
      <c r="K7" s="71"/>
      <c r="L7" s="71"/>
    </row>
    <row r="8" spans="1:106">
      <c r="A8" s="2">
        <v>7</v>
      </c>
      <c r="B8" s="59">
        <v>22762</v>
      </c>
      <c r="C8" s="60">
        <v>28300</v>
      </c>
      <c r="D8" s="2">
        <v>2</v>
      </c>
      <c r="E8" s="2" t="s">
        <v>227</v>
      </c>
      <c r="F8" s="2" t="s">
        <v>251</v>
      </c>
      <c r="H8" s="70"/>
      <c r="I8" s="71"/>
      <c r="J8" s="71"/>
      <c r="K8" s="71"/>
      <c r="L8" s="71"/>
    </row>
    <row r="9" spans="1:106">
      <c r="A9" s="2">
        <v>8</v>
      </c>
      <c r="B9" s="59">
        <v>26044</v>
      </c>
      <c r="C9" s="60">
        <v>14000</v>
      </c>
      <c r="D9" s="2">
        <v>1</v>
      </c>
      <c r="E9" s="2" t="s">
        <v>227</v>
      </c>
      <c r="F9" s="2" t="s">
        <v>228</v>
      </c>
      <c r="H9" s="70"/>
      <c r="I9" s="71"/>
      <c r="J9" s="71"/>
      <c r="K9" s="71"/>
      <c r="L9" s="71"/>
    </row>
    <row r="10" spans="1:106">
      <c r="A10" s="2">
        <v>9</v>
      </c>
      <c r="B10" s="59">
        <v>21341</v>
      </c>
      <c r="C10" s="60">
        <v>16322</v>
      </c>
      <c r="D10" s="2">
        <v>2</v>
      </c>
      <c r="E10" s="2" t="s">
        <v>210</v>
      </c>
      <c r="F10" s="2" t="s">
        <v>296</v>
      </c>
      <c r="H10" s="70"/>
      <c r="I10" s="71"/>
      <c r="J10" s="71"/>
      <c r="K10" s="71"/>
      <c r="L10" s="71"/>
    </row>
    <row r="11" spans="1:106">
      <c r="A11" s="2">
        <v>10</v>
      </c>
      <c r="B11" s="59">
        <v>29882</v>
      </c>
      <c r="C11" s="60">
        <v>10750</v>
      </c>
      <c r="D11" s="2">
        <v>1</v>
      </c>
      <c r="E11" s="2" t="s">
        <v>227</v>
      </c>
      <c r="F11" s="2" t="s">
        <v>228</v>
      </c>
      <c r="H11" s="70"/>
      <c r="I11" s="71"/>
      <c r="J11" s="71"/>
      <c r="K11" s="71"/>
      <c r="L11" s="71"/>
      <c r="S11" s="143" t="s">
        <v>193</v>
      </c>
      <c r="T11" s="143" t="s">
        <v>194</v>
      </c>
      <c r="U11" s="144" t="s">
        <v>1078</v>
      </c>
    </row>
    <row r="12" spans="1:106">
      <c r="A12" s="2">
        <v>11</v>
      </c>
      <c r="B12" s="59">
        <v>27652</v>
      </c>
      <c r="C12" s="60">
        <v>14000</v>
      </c>
      <c r="D12" s="2">
        <v>1</v>
      </c>
      <c r="E12" s="2" t="s">
        <v>227</v>
      </c>
      <c r="F12" s="2" t="s">
        <v>251</v>
      </c>
      <c r="H12" s="70"/>
      <c r="I12" s="71"/>
      <c r="J12" s="71"/>
      <c r="K12" s="71"/>
      <c r="L12" s="71"/>
      <c r="S12" s="145" t="s">
        <v>210</v>
      </c>
      <c r="T12" s="145" t="s">
        <v>296</v>
      </c>
      <c r="U12" s="146">
        <v>16322</v>
      </c>
    </row>
    <row r="13" spans="1:106">
      <c r="A13" s="2">
        <v>12</v>
      </c>
      <c r="B13" s="59">
        <v>29571</v>
      </c>
      <c r="C13" s="60">
        <v>9500</v>
      </c>
      <c r="D13" s="2">
        <v>2</v>
      </c>
      <c r="E13" s="2" t="s">
        <v>227</v>
      </c>
      <c r="F13" s="2" t="s">
        <v>238</v>
      </c>
      <c r="S13" s="147"/>
      <c r="T13" s="148" t="s">
        <v>211</v>
      </c>
      <c r="U13" s="149">
        <v>19781.25</v>
      </c>
    </row>
    <row r="14" spans="1:106">
      <c r="A14" s="2">
        <v>13</v>
      </c>
      <c r="B14" s="59">
        <v>22770</v>
      </c>
      <c r="C14" s="60">
        <v>15999</v>
      </c>
      <c r="D14" s="2">
        <v>1</v>
      </c>
      <c r="E14" s="2" t="s">
        <v>210</v>
      </c>
      <c r="F14" s="2" t="s">
        <v>228</v>
      </c>
      <c r="S14" s="147"/>
      <c r="T14" s="148" t="s">
        <v>372</v>
      </c>
      <c r="U14" s="149">
        <v>27000</v>
      </c>
    </row>
    <row r="15" spans="1:106">
      <c r="A15" s="2">
        <v>14</v>
      </c>
      <c r="B15" s="59">
        <v>18257</v>
      </c>
      <c r="C15" s="60">
        <v>15500</v>
      </c>
      <c r="D15" s="2">
        <v>2</v>
      </c>
      <c r="E15" s="2" t="s">
        <v>227</v>
      </c>
      <c r="F15" s="2" t="s">
        <v>228</v>
      </c>
      <c r="S15" s="147"/>
      <c r="T15" s="148" t="s">
        <v>238</v>
      </c>
      <c r="U15" s="149">
        <v>33046.538461538461</v>
      </c>
    </row>
    <row r="16" spans="1:106">
      <c r="A16" s="2">
        <v>15</v>
      </c>
      <c r="B16" s="59">
        <v>25449</v>
      </c>
      <c r="C16" s="60">
        <v>16500</v>
      </c>
      <c r="D16" s="2">
        <v>1</v>
      </c>
      <c r="E16" s="2" t="s">
        <v>250</v>
      </c>
      <c r="F16" s="2" t="s">
        <v>251</v>
      </c>
      <c r="S16" s="147"/>
      <c r="T16" s="148" t="s">
        <v>582</v>
      </c>
      <c r="U16" s="149">
        <v>30187.5</v>
      </c>
    </row>
    <row r="17" spans="1:21">
      <c r="A17" s="2">
        <v>16</v>
      </c>
      <c r="B17" s="59">
        <v>26593</v>
      </c>
      <c r="C17" s="60">
        <v>13250</v>
      </c>
      <c r="D17" s="2">
        <v>2</v>
      </c>
      <c r="E17" s="2" t="s">
        <v>210</v>
      </c>
      <c r="F17" s="2" t="s">
        <v>211</v>
      </c>
      <c r="S17" s="147"/>
      <c r="T17" s="148" t="s">
        <v>251</v>
      </c>
      <c r="U17" s="149">
        <v>27550</v>
      </c>
    </row>
    <row r="18" spans="1:21">
      <c r="A18" s="2">
        <v>17</v>
      </c>
      <c r="B18" s="59">
        <v>28603</v>
      </c>
      <c r="C18" s="60">
        <v>13750</v>
      </c>
      <c r="D18" s="2">
        <v>1</v>
      </c>
      <c r="E18" s="2" t="s">
        <v>227</v>
      </c>
      <c r="F18" s="2" t="s">
        <v>251</v>
      </c>
      <c r="S18" s="147"/>
      <c r="T18" s="148" t="s">
        <v>228</v>
      </c>
      <c r="U18" s="149">
        <v>19249.888888888891</v>
      </c>
    </row>
    <row r="19" spans="1:21">
      <c r="A19" s="2">
        <v>18</v>
      </c>
      <c r="B19" s="59">
        <v>21809</v>
      </c>
      <c r="C19" s="60">
        <v>25675</v>
      </c>
      <c r="D19" s="2">
        <v>1</v>
      </c>
      <c r="E19" s="2" t="s">
        <v>210</v>
      </c>
      <c r="F19" s="2" t="s">
        <v>238</v>
      </c>
      <c r="S19" s="145" t="s">
        <v>841</v>
      </c>
      <c r="T19" s="150"/>
      <c r="U19" s="146">
        <v>26000.60465116279</v>
      </c>
    </row>
    <row r="20" spans="1:21">
      <c r="A20" s="2">
        <v>19</v>
      </c>
      <c r="B20" s="59">
        <v>24321</v>
      </c>
      <c r="C20" s="60">
        <v>27000</v>
      </c>
      <c r="D20" s="2">
        <v>1</v>
      </c>
      <c r="E20" s="2" t="s">
        <v>210</v>
      </c>
      <c r="F20" s="2" t="s">
        <v>372</v>
      </c>
      <c r="S20" s="145" t="s">
        <v>250</v>
      </c>
      <c r="T20" s="145" t="s">
        <v>211</v>
      </c>
      <c r="U20" s="146">
        <v>21500</v>
      </c>
    </row>
    <row r="21" spans="1:21" ht="15.75" customHeight="1">
      <c r="A21" s="2">
        <v>20</v>
      </c>
      <c r="B21" s="59">
        <v>25499</v>
      </c>
      <c r="C21" s="60">
        <v>17000</v>
      </c>
      <c r="D21" s="2">
        <v>2</v>
      </c>
      <c r="E21" s="2" t="s">
        <v>227</v>
      </c>
      <c r="F21" s="2" t="s">
        <v>211</v>
      </c>
      <c r="S21" s="147"/>
      <c r="T21" s="148" t="s">
        <v>238</v>
      </c>
      <c r="U21" s="149">
        <v>47000</v>
      </c>
    </row>
    <row r="22" spans="1:21" ht="15.75" customHeight="1">
      <c r="A22" s="2">
        <v>21</v>
      </c>
      <c r="B22" s="59">
        <v>22225</v>
      </c>
      <c r="C22" s="60">
        <v>14250</v>
      </c>
      <c r="D22" s="2">
        <v>2</v>
      </c>
      <c r="E22" s="2" t="s">
        <v>227</v>
      </c>
      <c r="F22" s="2" t="s">
        <v>211</v>
      </c>
      <c r="S22" s="147"/>
      <c r="T22" s="148" t="s">
        <v>251</v>
      </c>
      <c r="U22" s="149">
        <v>36875</v>
      </c>
    </row>
    <row r="23" spans="1:21" ht="15.75" customHeight="1">
      <c r="A23" s="2">
        <v>22</v>
      </c>
      <c r="B23" s="59">
        <v>21858</v>
      </c>
      <c r="C23" s="60">
        <v>30950</v>
      </c>
      <c r="D23" s="2">
        <v>2</v>
      </c>
      <c r="E23" s="2" t="s">
        <v>227</v>
      </c>
      <c r="F23" s="2" t="s">
        <v>251</v>
      </c>
      <c r="S23" s="147"/>
      <c r="T23" s="148" t="s">
        <v>228</v>
      </c>
      <c r="U23" s="149">
        <v>16824</v>
      </c>
    </row>
    <row r="24" spans="1:21" ht="15.75" customHeight="1">
      <c r="A24" s="2">
        <v>23</v>
      </c>
      <c r="B24" s="59">
        <v>27991</v>
      </c>
      <c r="C24" s="60">
        <v>12250</v>
      </c>
      <c r="D24" s="2">
        <v>2</v>
      </c>
      <c r="E24" s="2" t="s">
        <v>227</v>
      </c>
      <c r="F24" s="2" t="s">
        <v>251</v>
      </c>
      <c r="S24" s="145" t="s">
        <v>840</v>
      </c>
      <c r="T24" s="150"/>
      <c r="U24" s="146">
        <v>25152.222222222223</v>
      </c>
    </row>
    <row r="25" spans="1:21" ht="15.75" customHeight="1">
      <c r="A25" s="2">
        <v>24</v>
      </c>
      <c r="B25" s="59">
        <v>29107</v>
      </c>
      <c r="C25" s="60">
        <v>11750</v>
      </c>
      <c r="D25" s="2">
        <v>2</v>
      </c>
      <c r="E25" s="2" t="s">
        <v>227</v>
      </c>
      <c r="F25" s="2" t="s">
        <v>251</v>
      </c>
      <c r="S25" s="145" t="s">
        <v>227</v>
      </c>
      <c r="T25" s="145" t="s">
        <v>211</v>
      </c>
      <c r="U25" s="146">
        <v>12237.5</v>
      </c>
    </row>
    <row r="26" spans="1:21" ht="15.75" customHeight="1">
      <c r="A26" s="2">
        <v>25</v>
      </c>
      <c r="B26" s="59">
        <v>23874</v>
      </c>
      <c r="C26" s="60">
        <v>24000</v>
      </c>
      <c r="D26" s="2">
        <v>1</v>
      </c>
      <c r="E26" s="2" t="s">
        <v>210</v>
      </c>
      <c r="F26" s="2" t="s">
        <v>238</v>
      </c>
      <c r="S26" s="147"/>
      <c r="T26" s="148" t="s">
        <v>238</v>
      </c>
      <c r="U26" s="149">
        <v>18644</v>
      </c>
    </row>
    <row r="27" spans="1:21" ht="15.75" customHeight="1">
      <c r="A27" s="2">
        <v>26</v>
      </c>
      <c r="B27" s="59">
        <v>23306</v>
      </c>
      <c r="C27" s="60">
        <v>31000</v>
      </c>
      <c r="D27" s="2">
        <v>1</v>
      </c>
      <c r="E27" s="2" t="s">
        <v>210</v>
      </c>
      <c r="F27" s="2" t="s">
        <v>238</v>
      </c>
      <c r="S27" s="147"/>
      <c r="T27" s="148" t="s">
        <v>582</v>
      </c>
      <c r="U27" s="149">
        <v>20125</v>
      </c>
    </row>
    <row r="28" spans="1:21" ht="15.75" customHeight="1">
      <c r="A28" s="2">
        <v>27</v>
      </c>
      <c r="B28" s="59">
        <v>22416</v>
      </c>
      <c r="C28" s="60">
        <v>32000</v>
      </c>
      <c r="D28" s="2">
        <v>1</v>
      </c>
      <c r="E28" s="2" t="s">
        <v>227</v>
      </c>
      <c r="F28" s="2" t="s">
        <v>251</v>
      </c>
      <c r="S28" s="147"/>
      <c r="T28" s="148" t="s">
        <v>251</v>
      </c>
      <c r="U28" s="149">
        <v>22101.764705882353</v>
      </c>
    </row>
    <row r="29" spans="1:21" ht="15.75" customHeight="1">
      <c r="A29" s="2">
        <v>28</v>
      </c>
      <c r="B29" s="59">
        <v>22725</v>
      </c>
      <c r="C29" s="60">
        <v>33000</v>
      </c>
      <c r="D29" s="2">
        <v>1</v>
      </c>
      <c r="E29" s="2" t="s">
        <v>227</v>
      </c>
      <c r="F29" s="2" t="s">
        <v>238</v>
      </c>
      <c r="S29" s="147"/>
      <c r="T29" s="148" t="s">
        <v>228</v>
      </c>
      <c r="U29" s="149">
        <v>14968.75</v>
      </c>
    </row>
    <row r="30" spans="1:21" ht="15.75" customHeight="1">
      <c r="A30" s="2">
        <v>29</v>
      </c>
      <c r="B30" s="59">
        <v>22918</v>
      </c>
      <c r="C30" s="60">
        <v>20950</v>
      </c>
      <c r="D30" s="2">
        <v>1</v>
      </c>
      <c r="E30" s="2" t="s">
        <v>227</v>
      </c>
      <c r="F30" s="2" t="s">
        <v>238</v>
      </c>
      <c r="S30" s="145" t="s">
        <v>842</v>
      </c>
      <c r="T30" s="150"/>
      <c r="U30" s="146">
        <v>17969.042553191488</v>
      </c>
    </row>
    <row r="31" spans="1:21" ht="15.75" customHeight="1">
      <c r="A31" s="2">
        <v>30</v>
      </c>
      <c r="B31" s="59">
        <v>22457</v>
      </c>
      <c r="C31" s="60">
        <v>17200</v>
      </c>
      <c r="D31" s="2">
        <v>1</v>
      </c>
      <c r="E31" s="2" t="s">
        <v>227</v>
      </c>
      <c r="F31" s="2" t="s">
        <v>251</v>
      </c>
      <c r="S31" s="151" t="s">
        <v>1079</v>
      </c>
      <c r="T31" s="152"/>
      <c r="U31" s="153">
        <v>22110.515151515152</v>
      </c>
    </row>
    <row r="32" spans="1:21" ht="15.75" customHeight="1">
      <c r="A32" s="2">
        <v>31</v>
      </c>
      <c r="B32" s="59">
        <v>28782</v>
      </c>
      <c r="C32" s="60">
        <v>13250</v>
      </c>
      <c r="D32" s="2">
        <v>2</v>
      </c>
      <c r="E32" s="2" t="s">
        <v>227</v>
      </c>
      <c r="F32" s="2" t="s">
        <v>228</v>
      </c>
      <c r="H32" s="143" t="s">
        <v>193</v>
      </c>
      <c r="I32" s="143" t="s">
        <v>194</v>
      </c>
      <c r="J32" s="144" t="s">
        <v>1078</v>
      </c>
    </row>
    <row r="33" spans="1:10" ht="15.75" customHeight="1">
      <c r="A33" s="2">
        <v>32</v>
      </c>
      <c r="B33" s="59">
        <v>24791</v>
      </c>
      <c r="C33" s="60">
        <v>24580</v>
      </c>
      <c r="D33" s="2">
        <v>1</v>
      </c>
      <c r="E33" s="2" t="s">
        <v>227</v>
      </c>
      <c r="F33" s="2" t="s">
        <v>251</v>
      </c>
      <c r="H33" s="145" t="s">
        <v>210</v>
      </c>
      <c r="I33" s="145" t="s">
        <v>296</v>
      </c>
      <c r="J33" s="146">
        <v>16322</v>
      </c>
    </row>
    <row r="34" spans="1:10" ht="15.75" customHeight="1">
      <c r="A34" s="2">
        <v>33</v>
      </c>
      <c r="B34" s="59">
        <v>28622</v>
      </c>
      <c r="C34" s="60">
        <v>14750</v>
      </c>
      <c r="D34" s="2">
        <v>1</v>
      </c>
      <c r="E34" s="2" t="s">
        <v>227</v>
      </c>
      <c r="F34" s="2" t="s">
        <v>251</v>
      </c>
      <c r="H34" s="147"/>
      <c r="I34" s="148" t="s">
        <v>211</v>
      </c>
      <c r="J34" s="149">
        <v>19781.25</v>
      </c>
    </row>
    <row r="35" spans="1:10" ht="15.75" customHeight="1">
      <c r="A35" s="2">
        <v>34</v>
      </c>
      <c r="B35" s="59">
        <v>23860</v>
      </c>
      <c r="C35" s="60">
        <v>30500</v>
      </c>
      <c r="D35" s="2">
        <v>2</v>
      </c>
      <c r="E35" s="2" t="s">
        <v>227</v>
      </c>
      <c r="F35" s="2" t="s">
        <v>251</v>
      </c>
      <c r="H35" s="147"/>
      <c r="I35" s="148" t="s">
        <v>372</v>
      </c>
      <c r="J35" s="149">
        <v>27000</v>
      </c>
    </row>
    <row r="36" spans="1:10" ht="15.75" customHeight="1">
      <c r="A36" s="2">
        <v>35</v>
      </c>
      <c r="B36" s="59">
        <v>27526</v>
      </c>
      <c r="C36" s="60">
        <v>10950</v>
      </c>
      <c r="D36" s="2">
        <v>2</v>
      </c>
      <c r="E36" s="2" t="s">
        <v>227</v>
      </c>
      <c r="F36" s="2" t="s">
        <v>211</v>
      </c>
      <c r="H36" s="147"/>
      <c r="I36" s="148" t="s">
        <v>238</v>
      </c>
      <c r="J36" s="149">
        <v>33046.538461538461</v>
      </c>
    </row>
    <row r="37" spans="1:10" ht="15.75" customHeight="1">
      <c r="A37" s="2">
        <v>36</v>
      </c>
      <c r="B37" s="59">
        <v>27233</v>
      </c>
      <c r="C37" s="60">
        <v>14500</v>
      </c>
      <c r="D37" s="2">
        <v>1</v>
      </c>
      <c r="E37" s="2" t="s">
        <v>227</v>
      </c>
      <c r="F37" s="2" t="s">
        <v>228</v>
      </c>
      <c r="H37" s="147"/>
      <c r="I37" s="148" t="s">
        <v>582</v>
      </c>
      <c r="J37" s="149">
        <v>30187.5</v>
      </c>
    </row>
    <row r="38" spans="1:10" ht="15.75" customHeight="1">
      <c r="A38" s="2">
        <v>37</v>
      </c>
      <c r="B38" s="59">
        <v>20385</v>
      </c>
      <c r="C38" s="60">
        <v>28500</v>
      </c>
      <c r="D38" s="2">
        <v>1</v>
      </c>
      <c r="E38" s="2" t="s">
        <v>210</v>
      </c>
      <c r="F38" s="2" t="s">
        <v>228</v>
      </c>
      <c r="H38" s="147"/>
      <c r="I38" s="148" t="s">
        <v>251</v>
      </c>
      <c r="J38" s="149">
        <v>27550</v>
      </c>
    </row>
    <row r="39" spans="1:10" ht="15.75" customHeight="1">
      <c r="A39" s="2">
        <v>38</v>
      </c>
      <c r="B39" s="59">
        <v>24273</v>
      </c>
      <c r="C39" s="60">
        <v>20500</v>
      </c>
      <c r="D39" s="2">
        <v>1</v>
      </c>
      <c r="E39" s="2" t="s">
        <v>210</v>
      </c>
      <c r="F39" s="2" t="s">
        <v>211</v>
      </c>
      <c r="H39" s="147"/>
      <c r="I39" s="148" t="s">
        <v>228</v>
      </c>
      <c r="J39" s="149">
        <v>19249.888888888891</v>
      </c>
    </row>
    <row r="40" spans="1:10" ht="15.75" customHeight="1">
      <c r="A40" s="2">
        <v>39</v>
      </c>
      <c r="B40" s="59">
        <v>25703</v>
      </c>
      <c r="C40" s="60">
        <v>22000</v>
      </c>
      <c r="D40" s="2">
        <v>1</v>
      </c>
      <c r="E40" s="2" t="s">
        <v>210</v>
      </c>
      <c r="F40" s="2" t="s">
        <v>238</v>
      </c>
      <c r="H40" s="145" t="s">
        <v>841</v>
      </c>
      <c r="I40" s="150"/>
      <c r="J40" s="146">
        <v>26000.60465116279</v>
      </c>
    </row>
    <row r="41" spans="1:10" ht="15.75" customHeight="1">
      <c r="A41" s="2">
        <v>40</v>
      </c>
      <c r="B41" s="59">
        <v>20406</v>
      </c>
      <c r="C41" s="60">
        <v>16550</v>
      </c>
      <c r="D41" s="2">
        <v>2</v>
      </c>
      <c r="E41" s="2" t="s">
        <v>227</v>
      </c>
      <c r="F41" s="2" t="s">
        <v>238</v>
      </c>
      <c r="H41" s="145" t="s">
        <v>250</v>
      </c>
      <c r="I41" s="145" t="s">
        <v>211</v>
      </c>
      <c r="J41" s="146">
        <v>21500</v>
      </c>
    </row>
    <row r="42" spans="1:10" ht="15.75" customHeight="1">
      <c r="A42" s="2">
        <v>41</v>
      </c>
      <c r="B42" s="59">
        <v>24990</v>
      </c>
      <c r="C42" s="60">
        <v>20500</v>
      </c>
      <c r="D42" s="2">
        <v>1</v>
      </c>
      <c r="E42" s="2" t="s">
        <v>227</v>
      </c>
      <c r="F42" s="2" t="s">
        <v>228</v>
      </c>
      <c r="H42" s="147"/>
      <c r="I42" s="148" t="s">
        <v>238</v>
      </c>
      <c r="J42" s="149">
        <v>47000</v>
      </c>
    </row>
    <row r="43" spans="1:10" ht="15.75" customHeight="1">
      <c r="A43" s="2">
        <v>42</v>
      </c>
      <c r="B43" s="59">
        <v>29974</v>
      </c>
      <c r="C43" s="60">
        <v>10600</v>
      </c>
      <c r="D43" s="2">
        <v>1</v>
      </c>
      <c r="E43" s="2" t="s">
        <v>227</v>
      </c>
      <c r="F43" s="2" t="s">
        <v>238</v>
      </c>
      <c r="H43" s="147"/>
      <c r="I43" s="148" t="s">
        <v>251</v>
      </c>
      <c r="J43" s="149">
        <v>36875</v>
      </c>
    </row>
    <row r="44" spans="1:10" ht="15.75" customHeight="1">
      <c r="A44" s="2">
        <v>43</v>
      </c>
      <c r="B44" s="59">
        <v>25550</v>
      </c>
      <c r="C44" s="60">
        <v>31250</v>
      </c>
      <c r="D44" s="2">
        <v>2</v>
      </c>
      <c r="E44" s="2" t="s">
        <v>210</v>
      </c>
      <c r="F44" s="2" t="s">
        <v>251</v>
      </c>
      <c r="H44" s="147"/>
      <c r="I44" s="148" t="s">
        <v>228</v>
      </c>
      <c r="J44" s="149">
        <v>16824</v>
      </c>
    </row>
    <row r="45" spans="1:10" ht="15.75" customHeight="1">
      <c r="A45" s="2">
        <v>44</v>
      </c>
      <c r="B45" s="59">
        <v>20345</v>
      </c>
      <c r="C45" s="60">
        <v>26250</v>
      </c>
      <c r="D45" s="2">
        <v>1</v>
      </c>
      <c r="E45" s="2" t="s">
        <v>210</v>
      </c>
      <c r="F45" s="2" t="s">
        <v>238</v>
      </c>
      <c r="H45" s="145" t="s">
        <v>840</v>
      </c>
      <c r="I45" s="150"/>
      <c r="J45" s="146">
        <v>25152.222222222223</v>
      </c>
    </row>
    <row r="46" spans="1:10" ht="15.75" customHeight="1">
      <c r="A46" s="2">
        <v>45</v>
      </c>
      <c r="B46" s="59">
        <v>27384</v>
      </c>
      <c r="C46" s="60">
        <v>10500</v>
      </c>
      <c r="D46" s="2">
        <v>1</v>
      </c>
      <c r="E46" s="2" t="s">
        <v>227</v>
      </c>
      <c r="F46" s="2" t="s">
        <v>251</v>
      </c>
      <c r="H46" s="145" t="s">
        <v>227</v>
      </c>
      <c r="I46" s="145" t="s">
        <v>211</v>
      </c>
      <c r="J46" s="146">
        <v>12237.5</v>
      </c>
    </row>
    <row r="47" spans="1:10" ht="15.75" customHeight="1">
      <c r="A47" s="2">
        <v>46</v>
      </c>
      <c r="B47" s="59">
        <v>21814</v>
      </c>
      <c r="C47" s="60">
        <v>17600</v>
      </c>
      <c r="D47" s="2">
        <v>2</v>
      </c>
      <c r="E47" s="2" t="s">
        <v>210</v>
      </c>
      <c r="F47" s="2" t="s">
        <v>251</v>
      </c>
      <c r="H47" s="147"/>
      <c r="I47" s="148" t="s">
        <v>238</v>
      </c>
      <c r="J47" s="149">
        <v>18644</v>
      </c>
    </row>
    <row r="48" spans="1:10" ht="15.75" customHeight="1">
      <c r="A48" s="2">
        <v>47</v>
      </c>
      <c r="B48" s="59">
        <v>23153</v>
      </c>
      <c r="C48" s="60">
        <v>20750</v>
      </c>
      <c r="D48" s="2">
        <v>2</v>
      </c>
      <c r="E48" s="2" t="s">
        <v>210</v>
      </c>
      <c r="F48" s="2" t="s">
        <v>211</v>
      </c>
      <c r="H48" s="147"/>
      <c r="I48" s="148" t="s">
        <v>582</v>
      </c>
      <c r="J48" s="149">
        <v>20125</v>
      </c>
    </row>
    <row r="49" spans="1:10" ht="15.75" customHeight="1">
      <c r="A49" s="2">
        <v>48</v>
      </c>
      <c r="B49" s="59">
        <v>22048</v>
      </c>
      <c r="C49" s="60">
        <v>24680</v>
      </c>
      <c r="D49" s="2">
        <v>1</v>
      </c>
      <c r="E49" s="2" t="s">
        <v>210</v>
      </c>
      <c r="F49" s="2" t="s">
        <v>238</v>
      </c>
      <c r="H49" s="147"/>
      <c r="I49" s="148" t="s">
        <v>251</v>
      </c>
      <c r="J49" s="149">
        <v>22101.764705882353</v>
      </c>
    </row>
    <row r="50" spans="1:10" ht="15.75" customHeight="1">
      <c r="A50" s="2">
        <v>49</v>
      </c>
      <c r="B50" s="59">
        <v>25862</v>
      </c>
      <c r="C50" s="60">
        <v>16250</v>
      </c>
      <c r="D50" s="2">
        <v>2</v>
      </c>
      <c r="E50" s="2" t="s">
        <v>227</v>
      </c>
      <c r="F50" s="2" t="s">
        <v>211</v>
      </c>
      <c r="H50" s="147"/>
      <c r="I50" s="148" t="s">
        <v>228</v>
      </c>
      <c r="J50" s="149">
        <v>14968.75</v>
      </c>
    </row>
    <row r="51" spans="1:10" ht="15.75" customHeight="1">
      <c r="A51" s="2">
        <v>50</v>
      </c>
      <c r="B51" s="59">
        <v>24140</v>
      </c>
      <c r="C51" s="60">
        <v>43250</v>
      </c>
      <c r="D51" s="2">
        <v>1</v>
      </c>
      <c r="E51" s="2" t="s">
        <v>210</v>
      </c>
      <c r="F51" s="2" t="s">
        <v>238</v>
      </c>
      <c r="H51" s="145" t="s">
        <v>842</v>
      </c>
      <c r="I51" s="150"/>
      <c r="J51" s="146">
        <v>17969.042553191488</v>
      </c>
    </row>
    <row r="52" spans="1:10" ht="15.75" customHeight="1">
      <c r="A52" s="2">
        <v>51</v>
      </c>
      <c r="B52" s="59">
        <v>19025</v>
      </c>
      <c r="C52" s="60">
        <v>31500</v>
      </c>
      <c r="D52" s="2">
        <v>1</v>
      </c>
      <c r="E52" s="2" t="s">
        <v>210</v>
      </c>
      <c r="F52" s="2" t="s">
        <v>211</v>
      </c>
      <c r="H52" s="151" t="s">
        <v>1079</v>
      </c>
      <c r="I52" s="152"/>
      <c r="J52" s="153">
        <v>22110.515151515152</v>
      </c>
    </row>
    <row r="53" spans="1:10" ht="15.75" customHeight="1">
      <c r="A53" s="2">
        <v>52</v>
      </c>
      <c r="B53" s="59">
        <v>22433</v>
      </c>
      <c r="C53" s="60">
        <v>30750</v>
      </c>
      <c r="D53" s="2">
        <v>1</v>
      </c>
      <c r="E53" s="2" t="s">
        <v>210</v>
      </c>
      <c r="F53" s="2" t="s">
        <v>582</v>
      </c>
    </row>
    <row r="54" spans="1:10" ht="15.75" customHeight="1">
      <c r="A54" s="2">
        <v>53</v>
      </c>
      <c r="B54" s="59">
        <v>26859</v>
      </c>
      <c r="C54" s="60">
        <v>12000</v>
      </c>
      <c r="D54" s="2">
        <v>2</v>
      </c>
      <c r="E54" s="2" t="s">
        <v>227</v>
      </c>
      <c r="F54" s="2" t="s">
        <v>211</v>
      </c>
    </row>
    <row r="55" spans="1:10" ht="15.75" customHeight="1">
      <c r="A55" s="2">
        <v>54</v>
      </c>
      <c r="B55" s="59">
        <v>24058</v>
      </c>
      <c r="C55" s="60">
        <v>15750</v>
      </c>
      <c r="D55" s="2">
        <v>1</v>
      </c>
      <c r="E55" s="2" t="s">
        <v>250</v>
      </c>
      <c r="F55" s="2" t="s">
        <v>228</v>
      </c>
    </row>
    <row r="56" spans="1:10" ht="15.75" customHeight="1">
      <c r="A56" s="2">
        <v>55</v>
      </c>
      <c r="B56" s="59">
        <v>25864</v>
      </c>
      <c r="C56" s="60">
        <v>20000</v>
      </c>
      <c r="D56" s="2">
        <v>1</v>
      </c>
      <c r="E56" s="2" t="s">
        <v>227</v>
      </c>
      <c r="F56" s="2" t="s">
        <v>228</v>
      </c>
    </row>
    <row r="57" spans="1:10" ht="15.75" customHeight="1">
      <c r="A57" s="2">
        <v>56</v>
      </c>
      <c r="B57" s="59">
        <v>23163</v>
      </c>
      <c r="C57" s="60">
        <v>27000</v>
      </c>
      <c r="D57" s="2">
        <v>1</v>
      </c>
      <c r="E57" s="2" t="s">
        <v>227</v>
      </c>
      <c r="F57" s="2" t="s">
        <v>238</v>
      </c>
    </row>
    <row r="58" spans="1:10" ht="15.75" customHeight="1">
      <c r="A58" s="2">
        <v>57</v>
      </c>
      <c r="B58" s="59">
        <v>26106</v>
      </c>
      <c r="C58" s="60">
        <v>27250</v>
      </c>
      <c r="D58" s="2">
        <v>1</v>
      </c>
      <c r="E58" s="2" t="s">
        <v>227</v>
      </c>
      <c r="F58" s="2" t="s">
        <v>582</v>
      </c>
    </row>
    <row r="59" spans="1:10" ht="15.75" customHeight="1">
      <c r="A59" s="2">
        <v>58</v>
      </c>
      <c r="B59" s="59">
        <v>24607</v>
      </c>
      <c r="C59" s="60">
        <v>23500</v>
      </c>
      <c r="D59" s="2">
        <v>2</v>
      </c>
      <c r="E59" s="2" t="s">
        <v>227</v>
      </c>
      <c r="F59" s="2" t="s">
        <v>238</v>
      </c>
    </row>
    <row r="60" spans="1:10" ht="15.75" customHeight="1">
      <c r="A60" s="2">
        <v>59</v>
      </c>
      <c r="B60" s="59">
        <v>18182</v>
      </c>
      <c r="C60" s="60">
        <v>15500</v>
      </c>
      <c r="D60" s="2">
        <v>2</v>
      </c>
      <c r="E60" s="2" t="s">
        <v>210</v>
      </c>
      <c r="F60" s="2" t="s">
        <v>211</v>
      </c>
    </row>
    <row r="61" spans="1:10" ht="15.75" customHeight="1">
      <c r="A61" s="2">
        <v>60</v>
      </c>
      <c r="B61" s="59">
        <v>21594</v>
      </c>
      <c r="C61" s="60">
        <v>31500</v>
      </c>
      <c r="D61" s="2">
        <v>1</v>
      </c>
      <c r="E61" s="2" t="s">
        <v>210</v>
      </c>
      <c r="F61" s="2" t="s">
        <v>582</v>
      </c>
    </row>
    <row r="62" spans="1:10" ht="15.75" customHeight="1">
      <c r="A62" s="2">
        <v>61</v>
      </c>
      <c r="B62" s="59">
        <v>20393</v>
      </c>
      <c r="C62" s="60">
        <v>20520</v>
      </c>
      <c r="D62" s="2">
        <v>2</v>
      </c>
      <c r="E62" s="2" t="s">
        <v>250</v>
      </c>
      <c r="F62" s="2" t="s">
        <v>228</v>
      </c>
    </row>
    <row r="63" spans="1:10" ht="15.75" customHeight="1">
      <c r="A63" s="2">
        <v>62</v>
      </c>
      <c r="B63" s="59">
        <v>24574</v>
      </c>
      <c r="C63" s="60">
        <v>21500</v>
      </c>
      <c r="D63" s="2">
        <v>1</v>
      </c>
      <c r="E63" s="2" t="s">
        <v>250</v>
      </c>
      <c r="F63" s="2" t="s">
        <v>211</v>
      </c>
    </row>
    <row r="64" spans="1:10" ht="15.75" customHeight="1">
      <c r="A64" s="2">
        <v>63</v>
      </c>
      <c r="B64" s="59">
        <v>24222</v>
      </c>
      <c r="C64" s="60">
        <v>15500</v>
      </c>
      <c r="D64" s="2">
        <v>1</v>
      </c>
      <c r="E64" s="2" t="s">
        <v>210</v>
      </c>
      <c r="F64" s="2" t="s">
        <v>228</v>
      </c>
    </row>
    <row r="65" spans="1:6" ht="15.75" customHeight="1">
      <c r="A65" s="2">
        <v>64</v>
      </c>
      <c r="B65" s="59">
        <v>18389</v>
      </c>
      <c r="C65" s="60">
        <v>25000</v>
      </c>
      <c r="D65" s="2">
        <v>1</v>
      </c>
      <c r="E65" s="2" t="s">
        <v>210</v>
      </c>
      <c r="F65" s="2" t="s">
        <v>238</v>
      </c>
    </row>
    <row r="66" spans="1:6" ht="15.75" customHeight="1">
      <c r="A66" s="2">
        <v>65</v>
      </c>
      <c r="B66" s="59">
        <v>26696</v>
      </c>
      <c r="C66" s="60">
        <v>18350</v>
      </c>
      <c r="D66" s="2">
        <v>1</v>
      </c>
      <c r="E66" s="2" t="s">
        <v>250</v>
      </c>
      <c r="F66" s="2" t="s">
        <v>228</v>
      </c>
    </row>
    <row r="67" spans="1:6" ht="15.75" customHeight="1">
      <c r="A67" s="2">
        <v>66</v>
      </c>
      <c r="B67" s="59">
        <v>26412</v>
      </c>
      <c r="C67" s="60">
        <v>13500</v>
      </c>
      <c r="D67" s="2">
        <v>2</v>
      </c>
      <c r="E67" s="2" t="s">
        <v>227</v>
      </c>
      <c r="F67" s="2" t="s">
        <v>238</v>
      </c>
    </row>
    <row r="68" spans="1:6" ht="15.75" customHeight="1">
      <c r="A68" s="2">
        <v>67</v>
      </c>
      <c r="B68" s="59">
        <v>20974</v>
      </c>
      <c r="C68" s="60">
        <v>14500</v>
      </c>
      <c r="D68" s="2">
        <v>2</v>
      </c>
      <c r="E68" s="2" t="s">
        <v>210</v>
      </c>
      <c r="F68" s="2" t="s">
        <v>211</v>
      </c>
    </row>
    <row r="69" spans="1:6" ht="15.75" customHeight="1">
      <c r="A69" s="2">
        <v>68</v>
      </c>
      <c r="B69" s="59">
        <v>20213</v>
      </c>
      <c r="C69" s="60">
        <v>25250</v>
      </c>
      <c r="D69" s="2">
        <v>1</v>
      </c>
      <c r="E69" s="2" t="s">
        <v>210</v>
      </c>
      <c r="F69" s="2" t="s">
        <v>251</v>
      </c>
    </row>
    <row r="70" spans="1:6" ht="15.75" customHeight="1">
      <c r="A70" s="2">
        <v>69</v>
      </c>
      <c r="B70" s="59">
        <v>28623</v>
      </c>
      <c r="C70" s="60">
        <v>13000</v>
      </c>
      <c r="D70" s="2">
        <v>2</v>
      </c>
      <c r="E70" s="2" t="s">
        <v>227</v>
      </c>
      <c r="F70" s="2" t="s">
        <v>582</v>
      </c>
    </row>
    <row r="71" spans="1:6" ht="15.75" customHeight="1">
      <c r="A71" s="2">
        <v>70</v>
      </c>
      <c r="B71" s="59">
        <v>20729</v>
      </c>
      <c r="C71" s="60">
        <v>41000</v>
      </c>
      <c r="D71" s="2">
        <v>1</v>
      </c>
      <c r="E71" s="2" t="s">
        <v>210</v>
      </c>
      <c r="F71" s="2" t="s">
        <v>251</v>
      </c>
    </row>
    <row r="72" spans="1:6" ht="15.75" customHeight="1">
      <c r="A72" s="2">
        <v>71</v>
      </c>
      <c r="B72" s="59">
        <v>21798</v>
      </c>
      <c r="C72" s="60">
        <v>16250</v>
      </c>
      <c r="D72" s="2">
        <v>1</v>
      </c>
      <c r="E72" s="2" t="s">
        <v>210</v>
      </c>
      <c r="F72" s="2" t="s">
        <v>228</v>
      </c>
    </row>
    <row r="73" spans="1:6" ht="15.75" customHeight="1">
      <c r="A73" s="2">
        <v>72</v>
      </c>
      <c r="B73" s="59">
        <v>18876</v>
      </c>
      <c r="C73" s="60">
        <v>14500</v>
      </c>
      <c r="D73" s="2">
        <v>1</v>
      </c>
      <c r="E73" s="2" t="s">
        <v>210</v>
      </c>
      <c r="F73" s="2" t="s">
        <v>228</v>
      </c>
    </row>
    <row r="74" spans="1:6" ht="15.75" customHeight="1">
      <c r="A74" s="2">
        <v>73</v>
      </c>
      <c r="B74" s="59">
        <v>28957</v>
      </c>
      <c r="C74" s="60">
        <v>14500</v>
      </c>
      <c r="D74" s="2">
        <v>2</v>
      </c>
      <c r="E74" s="2" t="s">
        <v>210</v>
      </c>
      <c r="F74" s="2" t="s">
        <v>251</v>
      </c>
    </row>
    <row r="75" spans="1:6" ht="15.75" customHeight="1">
      <c r="A75" s="2">
        <v>74</v>
      </c>
      <c r="B75" s="59">
        <v>29025</v>
      </c>
      <c r="C75" s="60">
        <v>10250</v>
      </c>
      <c r="D75" s="2">
        <v>2</v>
      </c>
      <c r="E75" s="2" t="s">
        <v>250</v>
      </c>
      <c r="F75" s="2" t="s">
        <v>228</v>
      </c>
    </row>
    <row r="76" spans="1:6" ht="15.75" customHeight="1">
      <c r="A76" s="2">
        <v>75</v>
      </c>
      <c r="B76" s="59">
        <v>23529</v>
      </c>
      <c r="C76" s="60">
        <v>20590</v>
      </c>
      <c r="D76" s="2">
        <v>1</v>
      </c>
      <c r="E76" s="2" t="s">
        <v>227</v>
      </c>
      <c r="F76" s="2" t="s">
        <v>238</v>
      </c>
    </row>
    <row r="77" spans="1:6" ht="15.75" customHeight="1">
      <c r="A77" s="2">
        <v>76</v>
      </c>
      <c r="B77" s="59">
        <v>20253</v>
      </c>
      <c r="C77" s="60">
        <v>47000</v>
      </c>
      <c r="D77" s="2">
        <v>2</v>
      </c>
      <c r="E77" s="2" t="s">
        <v>250</v>
      </c>
      <c r="F77" s="2" t="s">
        <v>238</v>
      </c>
    </row>
    <row r="78" spans="1:6" ht="15.75" customHeight="1">
      <c r="A78" s="2">
        <v>77</v>
      </c>
      <c r="B78" s="59">
        <v>18153</v>
      </c>
      <c r="C78" s="60">
        <v>45250</v>
      </c>
      <c r="D78" s="2">
        <v>1</v>
      </c>
      <c r="E78" s="2" t="s">
        <v>210</v>
      </c>
      <c r="F78" s="2" t="s">
        <v>238</v>
      </c>
    </row>
    <row r="79" spans="1:6" ht="15.75" customHeight="1">
      <c r="A79" s="2">
        <v>78</v>
      </c>
      <c r="B79" s="59">
        <v>24001</v>
      </c>
      <c r="C79" s="60">
        <v>38000</v>
      </c>
      <c r="D79" s="2">
        <v>1</v>
      </c>
      <c r="E79" s="2" t="s">
        <v>210</v>
      </c>
      <c r="F79" s="2" t="s">
        <v>582</v>
      </c>
    </row>
    <row r="80" spans="1:6" ht="15.75" customHeight="1">
      <c r="A80" s="2">
        <v>79</v>
      </c>
      <c r="B80" s="59">
        <v>18234</v>
      </c>
      <c r="C80" s="60">
        <v>20500</v>
      </c>
      <c r="D80" s="2">
        <v>2</v>
      </c>
      <c r="E80" s="2" t="s">
        <v>210</v>
      </c>
      <c r="F80" s="2" t="s">
        <v>582</v>
      </c>
    </row>
    <row r="81" spans="1:6" ht="15.75" customHeight="1">
      <c r="A81" s="2">
        <v>80</v>
      </c>
      <c r="B81" s="59">
        <v>22384</v>
      </c>
      <c r="C81" s="60">
        <v>19500</v>
      </c>
      <c r="D81" s="2">
        <v>2</v>
      </c>
      <c r="E81" s="2" t="s">
        <v>210</v>
      </c>
      <c r="F81" s="2" t="s">
        <v>228</v>
      </c>
    </row>
    <row r="82" spans="1:6" ht="15.75" customHeight="1">
      <c r="A82" s="2">
        <v>81</v>
      </c>
      <c r="B82" s="59">
        <v>24259</v>
      </c>
      <c r="C82" s="60">
        <v>17600</v>
      </c>
      <c r="D82" s="2">
        <v>1</v>
      </c>
      <c r="E82" s="2" t="s">
        <v>227</v>
      </c>
      <c r="F82" s="2" t="s">
        <v>251</v>
      </c>
    </row>
    <row r="83" spans="1:6" ht="15.75" customHeight="1">
      <c r="A83" s="2">
        <v>82</v>
      </c>
      <c r="B83" s="59">
        <v>27813</v>
      </c>
      <c r="C83" s="60">
        <v>10250</v>
      </c>
      <c r="D83" s="2">
        <v>2</v>
      </c>
      <c r="E83" s="2" t="s">
        <v>227</v>
      </c>
      <c r="F83" s="2" t="s">
        <v>211</v>
      </c>
    </row>
    <row r="84" spans="1:6" ht="15.75" customHeight="1">
      <c r="A84" s="2">
        <v>83</v>
      </c>
      <c r="B84" s="59">
        <v>27813</v>
      </c>
      <c r="C84" s="60">
        <v>11250</v>
      </c>
      <c r="D84" s="2">
        <v>2</v>
      </c>
      <c r="E84" s="2" t="s">
        <v>227</v>
      </c>
      <c r="F84" s="2" t="s">
        <v>238</v>
      </c>
    </row>
    <row r="85" spans="1:6" ht="15.75" customHeight="1">
      <c r="A85" s="2">
        <v>84</v>
      </c>
      <c r="B85" s="59">
        <v>25538</v>
      </c>
      <c r="C85" s="60">
        <v>15600</v>
      </c>
      <c r="D85" s="2">
        <v>2</v>
      </c>
      <c r="E85" s="2" t="s">
        <v>227</v>
      </c>
      <c r="F85" s="2" t="s">
        <v>251</v>
      </c>
    </row>
    <row r="86" spans="1:6" ht="15.75" customHeight="1">
      <c r="A86" s="2">
        <v>85</v>
      </c>
      <c r="B86" s="59">
        <v>24495</v>
      </c>
      <c r="C86" s="60">
        <v>17750</v>
      </c>
      <c r="D86" s="2">
        <v>1</v>
      </c>
      <c r="E86" s="2" t="s">
        <v>210</v>
      </c>
      <c r="F86" s="2" t="s">
        <v>211</v>
      </c>
    </row>
    <row r="87" spans="1:6" ht="15.75" customHeight="1">
      <c r="A87" s="2">
        <v>86</v>
      </c>
      <c r="B87" s="59">
        <v>19951</v>
      </c>
      <c r="C87" s="60">
        <v>24500</v>
      </c>
      <c r="D87" s="2">
        <v>1</v>
      </c>
      <c r="E87" s="2" t="s">
        <v>210</v>
      </c>
      <c r="F87" s="2" t="s">
        <v>238</v>
      </c>
    </row>
    <row r="88" spans="1:6" ht="15.75" customHeight="1">
      <c r="A88" s="2">
        <v>87</v>
      </c>
      <c r="B88" s="59">
        <v>28595</v>
      </c>
      <c r="C88" s="60">
        <v>10500</v>
      </c>
      <c r="D88" s="2">
        <v>2</v>
      </c>
      <c r="E88" s="2" t="s">
        <v>227</v>
      </c>
      <c r="F88" s="2" t="s">
        <v>211</v>
      </c>
    </row>
    <row r="89" spans="1:6" ht="15.75" customHeight="1">
      <c r="A89" s="2">
        <v>88</v>
      </c>
      <c r="B89" s="59">
        <v>17910</v>
      </c>
      <c r="C89" s="60">
        <v>22000</v>
      </c>
      <c r="D89" s="2">
        <v>2</v>
      </c>
      <c r="E89" s="2" t="s">
        <v>210</v>
      </c>
      <c r="F89" s="2" t="s">
        <v>228</v>
      </c>
    </row>
    <row r="90" spans="1:6" ht="15.75" customHeight="1">
      <c r="A90" s="2">
        <v>89</v>
      </c>
      <c r="B90" s="59">
        <v>17645</v>
      </c>
      <c r="C90" s="60">
        <v>22250</v>
      </c>
      <c r="D90" s="2">
        <v>1</v>
      </c>
      <c r="E90" s="2" t="s">
        <v>210</v>
      </c>
      <c r="F90" s="2" t="s">
        <v>228</v>
      </c>
    </row>
    <row r="91" spans="1:6" ht="15.75" customHeight="1">
      <c r="A91" s="2">
        <v>90</v>
      </c>
      <c r="B91" s="59">
        <v>27150</v>
      </c>
      <c r="C91" s="60">
        <v>10500</v>
      </c>
      <c r="D91" s="2">
        <v>1</v>
      </c>
      <c r="E91" s="2" t="s">
        <v>227</v>
      </c>
      <c r="F91" s="2" t="s">
        <v>211</v>
      </c>
    </row>
    <row r="92" spans="1:6" ht="15.75" customHeight="1">
      <c r="A92" s="2">
        <v>91</v>
      </c>
      <c r="B92" s="59">
        <v>25854</v>
      </c>
      <c r="C92" s="60">
        <v>19250</v>
      </c>
      <c r="D92" s="2">
        <v>1</v>
      </c>
      <c r="E92" s="2" t="s">
        <v>250</v>
      </c>
      <c r="F92" s="2" t="s">
        <v>228</v>
      </c>
    </row>
    <row r="93" spans="1:6" ht="15.75" customHeight="1">
      <c r="A93" s="2">
        <v>92</v>
      </c>
      <c r="B93" s="59">
        <v>23976</v>
      </c>
      <c r="C93" s="60">
        <v>18750</v>
      </c>
      <c r="D93" s="2">
        <v>1</v>
      </c>
      <c r="E93" s="2" t="s">
        <v>210</v>
      </c>
      <c r="F93" s="2" t="s">
        <v>228</v>
      </c>
    </row>
    <row r="94" spans="1:6" ht="15.75" customHeight="1">
      <c r="A94" s="2">
        <v>93</v>
      </c>
      <c r="B94" s="59">
        <v>23124</v>
      </c>
      <c r="C94" s="60">
        <v>34500</v>
      </c>
      <c r="D94" s="2">
        <v>1</v>
      </c>
      <c r="E94" s="2" t="s">
        <v>210</v>
      </c>
      <c r="F94" s="2" t="s">
        <v>251</v>
      </c>
    </row>
    <row r="95" spans="1:6" ht="15.75" customHeight="1">
      <c r="A95" s="2">
        <v>94</v>
      </c>
      <c r="B95" s="59">
        <v>28656</v>
      </c>
      <c r="C95" s="60">
        <v>10000</v>
      </c>
      <c r="D95" s="2">
        <v>2</v>
      </c>
      <c r="E95" s="2" t="s">
        <v>227</v>
      </c>
      <c r="F95" s="2" t="s">
        <v>211</v>
      </c>
    </row>
    <row r="96" spans="1:6" ht="15.75" customHeight="1">
      <c r="A96" s="2">
        <v>95</v>
      </c>
      <c r="B96" s="59">
        <v>27409</v>
      </c>
      <c r="C96" s="60">
        <v>10675</v>
      </c>
      <c r="D96" s="2">
        <v>1</v>
      </c>
      <c r="E96" s="2" t="s">
        <v>227</v>
      </c>
      <c r="F96" s="2" t="s">
        <v>211</v>
      </c>
    </row>
    <row r="97" spans="1:6" ht="15.75" customHeight="1">
      <c r="A97" s="2">
        <v>96</v>
      </c>
      <c r="B97" s="59">
        <v>21754</v>
      </c>
      <c r="C97" s="60">
        <v>47000</v>
      </c>
      <c r="D97" s="2">
        <v>1</v>
      </c>
      <c r="E97" s="2" t="s">
        <v>210</v>
      </c>
      <c r="F97" s="2" t="s">
        <v>238</v>
      </c>
    </row>
    <row r="98" spans="1:6" ht="15.75" customHeight="1">
      <c r="A98" s="2">
        <v>97</v>
      </c>
      <c r="B98" s="59">
        <v>20132</v>
      </c>
      <c r="C98" s="60">
        <v>24000</v>
      </c>
      <c r="D98" s="2">
        <v>1</v>
      </c>
      <c r="E98" s="2" t="s">
        <v>227</v>
      </c>
      <c r="F98" s="2" t="s">
        <v>251</v>
      </c>
    </row>
    <row r="99" spans="1:6" ht="15.75" customHeight="1">
      <c r="A99" s="2">
        <v>98</v>
      </c>
      <c r="B99" s="59">
        <v>19893</v>
      </c>
      <c r="C99" s="60">
        <v>49500</v>
      </c>
      <c r="D99" s="2">
        <v>1</v>
      </c>
      <c r="E99" s="2" t="s">
        <v>210</v>
      </c>
      <c r="F99" s="2" t="s">
        <v>238</v>
      </c>
    </row>
    <row r="100" spans="1:6" ht="15.75" customHeight="1">
      <c r="A100" s="2">
        <v>99</v>
      </c>
      <c r="B100" s="59">
        <v>23285</v>
      </c>
      <c r="C100" s="60">
        <v>40000</v>
      </c>
      <c r="D100" s="2">
        <v>1</v>
      </c>
      <c r="E100" s="2" t="s">
        <v>227</v>
      </c>
      <c r="F100" s="2" t="s">
        <v>251</v>
      </c>
    </row>
    <row r="101" spans="1:6" ht="15.75" customHeight="1"/>
    <row r="102" spans="1:6" ht="15.75" customHeight="1"/>
    <row r="103" spans="1:6" ht="15.75" customHeight="1"/>
    <row r="104" spans="1:6" ht="15.75" customHeight="1"/>
    <row r="105" spans="1:6" ht="15.75" customHeight="1"/>
    <row r="106" spans="1:6" ht="15.75" customHeight="1"/>
    <row r="107" spans="1:6" ht="15.75" customHeight="1"/>
    <row r="108" spans="1:6" ht="15.75" customHeight="1"/>
    <row r="109" spans="1:6" ht="15.75" customHeight="1"/>
    <row r="110" spans="1:6" ht="15.75" customHeight="1"/>
    <row r="111" spans="1:6" ht="15.75" customHeight="1"/>
    <row r="112" spans="1:6"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F100" xr:uid="{00000000-0009-0000-0000-000010000000}"/>
  <pageMargins left="0.7" right="0.7" top="0.75" bottom="0.75" header="0" footer="0"/>
  <pageSetup orientation="portrait"/>
  <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heetViews>
  <sheetFormatPr baseColWidth="10" defaultColWidth="11.19921875" defaultRowHeight="15" customHeight="1"/>
  <cols>
    <col min="1" max="7" width="6.796875" customWidth="1"/>
    <col min="8" max="8" width="15.296875" customWidth="1"/>
    <col min="9" max="17" width="6.796875" customWidth="1"/>
    <col min="18" max="18" width="17.09765625" customWidth="1"/>
  </cols>
  <sheetData>
    <row r="1" spans="1:18" ht="14.25" customHeight="1">
      <c r="A1" s="101" t="s">
        <v>843</v>
      </c>
      <c r="B1" s="81"/>
      <c r="C1" s="81"/>
      <c r="D1" s="81"/>
      <c r="E1" s="81"/>
      <c r="F1" s="81"/>
      <c r="G1" s="82"/>
      <c r="H1" s="138" t="s">
        <v>844</v>
      </c>
      <c r="I1" s="81"/>
      <c r="J1" s="81"/>
      <c r="K1" s="81"/>
      <c r="L1" s="82"/>
      <c r="M1" s="93" t="s">
        <v>845</v>
      </c>
      <c r="N1" s="81"/>
      <c r="O1" s="81"/>
      <c r="P1" s="81"/>
      <c r="Q1" s="81"/>
      <c r="R1" s="82"/>
    </row>
    <row r="2" spans="1:18" ht="14.25" customHeight="1">
      <c r="A2" s="83"/>
      <c r="B2" s="84"/>
      <c r="C2" s="84"/>
      <c r="D2" s="84"/>
      <c r="E2" s="84"/>
      <c r="F2" s="84"/>
      <c r="G2" s="85"/>
      <c r="H2" s="83"/>
      <c r="I2" s="84"/>
      <c r="J2" s="84"/>
      <c r="K2" s="84"/>
      <c r="L2" s="85"/>
      <c r="M2" s="83"/>
      <c r="N2" s="84"/>
      <c r="O2" s="84"/>
      <c r="P2" s="84"/>
      <c r="Q2" s="84"/>
      <c r="R2" s="85"/>
    </row>
    <row r="3" spans="1:18" ht="14.25" customHeight="1">
      <c r="A3" s="83"/>
      <c r="B3" s="84"/>
      <c r="C3" s="84"/>
      <c r="D3" s="84"/>
      <c r="E3" s="84"/>
      <c r="F3" s="84"/>
      <c r="G3" s="85"/>
      <c r="H3" s="83"/>
      <c r="I3" s="84"/>
      <c r="J3" s="84"/>
      <c r="K3" s="84"/>
      <c r="L3" s="85"/>
      <c r="M3" s="83"/>
      <c r="N3" s="84"/>
      <c r="O3" s="84"/>
      <c r="P3" s="84"/>
      <c r="Q3" s="84"/>
      <c r="R3" s="85"/>
    </row>
    <row r="4" spans="1:18" ht="14.25" customHeight="1">
      <c r="A4" s="83"/>
      <c r="B4" s="84"/>
      <c r="C4" s="84"/>
      <c r="D4" s="84"/>
      <c r="E4" s="84"/>
      <c r="F4" s="84"/>
      <c r="G4" s="85"/>
      <c r="H4" s="83"/>
      <c r="I4" s="84"/>
      <c r="J4" s="84"/>
      <c r="K4" s="84"/>
      <c r="L4" s="85"/>
      <c r="M4" s="83"/>
      <c r="N4" s="84"/>
      <c r="O4" s="84"/>
      <c r="P4" s="84"/>
      <c r="Q4" s="84"/>
      <c r="R4" s="85"/>
    </row>
    <row r="5" spans="1:18" ht="14.25" customHeight="1">
      <c r="A5" s="83"/>
      <c r="B5" s="84"/>
      <c r="C5" s="84"/>
      <c r="D5" s="84"/>
      <c r="E5" s="84"/>
      <c r="F5" s="84"/>
      <c r="G5" s="85"/>
      <c r="H5" s="83"/>
      <c r="I5" s="84"/>
      <c r="J5" s="84"/>
      <c r="K5" s="84"/>
      <c r="L5" s="85"/>
      <c r="M5" s="83"/>
      <c r="N5" s="84"/>
      <c r="O5" s="84"/>
      <c r="P5" s="84"/>
      <c r="Q5" s="84"/>
      <c r="R5" s="85"/>
    </row>
    <row r="6" spans="1:18" ht="14.25" customHeight="1">
      <c r="A6" s="86"/>
      <c r="B6" s="87"/>
      <c r="C6" s="87"/>
      <c r="D6" s="87"/>
      <c r="E6" s="87"/>
      <c r="F6" s="87"/>
      <c r="G6" s="88"/>
      <c r="H6" s="86"/>
      <c r="I6" s="87"/>
      <c r="J6" s="87"/>
      <c r="K6" s="87"/>
      <c r="L6" s="88"/>
      <c r="M6" s="86"/>
      <c r="N6" s="87"/>
      <c r="O6" s="87"/>
      <c r="P6" s="87"/>
      <c r="Q6" s="87"/>
      <c r="R6" s="88"/>
    </row>
    <row r="7" spans="1:18" ht="14.25" customHeight="1">
      <c r="A7" s="138" t="s">
        <v>846</v>
      </c>
      <c r="B7" s="82"/>
      <c r="C7" s="93" t="s">
        <v>847</v>
      </c>
      <c r="D7" s="81"/>
      <c r="E7" s="81"/>
      <c r="F7" s="81"/>
      <c r="G7" s="82"/>
      <c r="H7" s="134" t="s">
        <v>848</v>
      </c>
      <c r="I7" s="82"/>
      <c r="J7" s="91" t="s">
        <v>4</v>
      </c>
      <c r="K7" s="81"/>
      <c r="L7" s="82"/>
      <c r="M7" s="138" t="s">
        <v>849</v>
      </c>
      <c r="N7" s="82"/>
      <c r="O7" s="93">
        <v>2023</v>
      </c>
      <c r="P7" s="81"/>
      <c r="Q7" s="81"/>
      <c r="R7" s="82"/>
    </row>
    <row r="8" spans="1:18" ht="14.25" customHeight="1">
      <c r="A8" s="83"/>
      <c r="B8" s="85"/>
      <c r="C8" s="83"/>
      <c r="D8" s="84"/>
      <c r="E8" s="84"/>
      <c r="F8" s="84"/>
      <c r="G8" s="85"/>
      <c r="H8" s="83"/>
      <c r="I8" s="85"/>
      <c r="J8" s="83"/>
      <c r="K8" s="84"/>
      <c r="L8" s="85"/>
      <c r="M8" s="83"/>
      <c r="N8" s="85"/>
      <c r="O8" s="83"/>
      <c r="P8" s="84"/>
      <c r="Q8" s="84"/>
      <c r="R8" s="85"/>
    </row>
    <row r="9" spans="1:18" ht="14.25" customHeight="1">
      <c r="A9" s="83"/>
      <c r="B9" s="85"/>
      <c r="C9" s="83"/>
      <c r="D9" s="84"/>
      <c r="E9" s="84"/>
      <c r="F9" s="84"/>
      <c r="G9" s="85"/>
      <c r="H9" s="83"/>
      <c r="I9" s="85"/>
      <c r="J9" s="83"/>
      <c r="K9" s="84"/>
      <c r="L9" s="85"/>
      <c r="M9" s="83"/>
      <c r="N9" s="85"/>
      <c r="O9" s="83"/>
      <c r="P9" s="84"/>
      <c r="Q9" s="84"/>
      <c r="R9" s="85"/>
    </row>
    <row r="10" spans="1:18" ht="14.25" customHeight="1">
      <c r="A10" s="86"/>
      <c r="B10" s="88"/>
      <c r="C10" s="86"/>
      <c r="D10" s="87"/>
      <c r="E10" s="87"/>
      <c r="F10" s="87"/>
      <c r="G10" s="88"/>
      <c r="H10" s="86"/>
      <c r="I10" s="88"/>
      <c r="J10" s="86"/>
      <c r="K10" s="87"/>
      <c r="L10" s="88"/>
      <c r="M10" s="86"/>
      <c r="N10" s="88"/>
      <c r="O10" s="86"/>
      <c r="P10" s="87"/>
      <c r="Q10" s="87"/>
      <c r="R10" s="88"/>
    </row>
    <row r="11" spans="1:18" ht="14.25" customHeight="1">
      <c r="A11" s="138" t="s">
        <v>850</v>
      </c>
      <c r="B11" s="81"/>
      <c r="C11" s="81"/>
      <c r="D11" s="82"/>
      <c r="E11" s="91" t="s">
        <v>851</v>
      </c>
      <c r="F11" s="81"/>
      <c r="G11" s="81"/>
      <c r="H11" s="81"/>
      <c r="I11" s="81"/>
      <c r="J11" s="81"/>
      <c r="K11" s="81"/>
      <c r="L11" s="81"/>
      <c r="M11" s="81"/>
      <c r="N11" s="81"/>
      <c r="O11" s="81"/>
      <c r="P11" s="81"/>
      <c r="Q11" s="81"/>
      <c r="R11" s="82"/>
    </row>
    <row r="12" spans="1:18" ht="14.25" customHeight="1">
      <c r="A12" s="83"/>
      <c r="B12" s="84"/>
      <c r="C12" s="84"/>
      <c r="D12" s="85"/>
      <c r="E12" s="83"/>
      <c r="F12" s="84"/>
      <c r="G12" s="84"/>
      <c r="H12" s="84"/>
      <c r="I12" s="84"/>
      <c r="J12" s="84"/>
      <c r="K12" s="84"/>
      <c r="L12" s="84"/>
      <c r="M12" s="84"/>
      <c r="N12" s="84"/>
      <c r="O12" s="84"/>
      <c r="P12" s="84"/>
      <c r="Q12" s="84"/>
      <c r="R12" s="85"/>
    </row>
    <row r="13" spans="1:18" ht="14.25" customHeight="1">
      <c r="A13" s="86"/>
      <c r="B13" s="87"/>
      <c r="C13" s="87"/>
      <c r="D13" s="88"/>
      <c r="E13" s="86"/>
      <c r="F13" s="87"/>
      <c r="G13" s="87"/>
      <c r="H13" s="87"/>
      <c r="I13" s="87"/>
      <c r="J13" s="87"/>
      <c r="K13" s="87"/>
      <c r="L13" s="87"/>
      <c r="M13" s="87"/>
      <c r="N13" s="87"/>
      <c r="O13" s="87"/>
      <c r="P13" s="87"/>
      <c r="Q13" s="87"/>
      <c r="R13" s="88"/>
    </row>
    <row r="14" spans="1:18" ht="27" customHeight="1">
      <c r="A14" s="118" t="s">
        <v>852</v>
      </c>
      <c r="B14" s="78"/>
      <c r="C14" s="99" t="s">
        <v>853</v>
      </c>
      <c r="D14" s="77"/>
      <c r="E14" s="77"/>
      <c r="F14" s="77"/>
      <c r="G14" s="77"/>
      <c r="H14" s="77"/>
      <c r="I14" s="77"/>
      <c r="J14" s="77"/>
      <c r="K14" s="77"/>
      <c r="L14" s="77"/>
      <c r="M14" s="77"/>
      <c r="N14" s="77"/>
      <c r="O14" s="77"/>
      <c r="P14" s="77"/>
      <c r="Q14" s="77"/>
      <c r="R14" s="78"/>
    </row>
    <row r="15" spans="1:18" ht="31.5" customHeight="1">
      <c r="A15" s="118" t="s">
        <v>854</v>
      </c>
      <c r="B15" s="77"/>
      <c r="C15" s="78"/>
      <c r="D15" s="99" t="s">
        <v>855</v>
      </c>
      <c r="E15" s="77"/>
      <c r="F15" s="77"/>
      <c r="G15" s="77"/>
      <c r="H15" s="77"/>
      <c r="I15" s="77"/>
      <c r="J15" s="77"/>
      <c r="K15" s="77"/>
      <c r="L15" s="77"/>
      <c r="M15" s="77"/>
      <c r="N15" s="77"/>
      <c r="O15" s="77"/>
      <c r="P15" s="77"/>
      <c r="Q15" s="77"/>
      <c r="R15" s="78"/>
    </row>
    <row r="16" spans="1:18" ht="31.5" customHeight="1">
      <c r="A16" s="118" t="s">
        <v>856</v>
      </c>
      <c r="B16" s="78"/>
      <c r="C16" s="99"/>
      <c r="D16" s="77"/>
      <c r="E16" s="78"/>
      <c r="F16" s="118" t="s">
        <v>857</v>
      </c>
      <c r="G16" s="77"/>
      <c r="H16" s="78"/>
      <c r="I16" s="2"/>
      <c r="J16" s="118" t="s">
        <v>858</v>
      </c>
      <c r="K16" s="77"/>
      <c r="L16" s="78"/>
      <c r="M16" s="99"/>
      <c r="N16" s="78"/>
      <c r="O16" s="118" t="s">
        <v>859</v>
      </c>
      <c r="P16" s="77"/>
      <c r="Q16" s="78"/>
      <c r="R16" s="2"/>
    </row>
    <row r="17" spans="1:26" ht="34.5" customHeight="1">
      <c r="A17" s="118" t="s">
        <v>860</v>
      </c>
      <c r="B17" s="78"/>
      <c r="C17" s="99" t="s">
        <v>861</v>
      </c>
      <c r="D17" s="77"/>
      <c r="E17" s="77"/>
      <c r="F17" s="77"/>
      <c r="G17" s="77"/>
      <c r="H17" s="78"/>
      <c r="I17" s="99" t="s">
        <v>862</v>
      </c>
      <c r="J17" s="77"/>
      <c r="K17" s="77"/>
      <c r="L17" s="77"/>
      <c r="M17" s="77"/>
      <c r="N17" s="78"/>
      <c r="O17" s="99" t="s">
        <v>863</v>
      </c>
      <c r="P17" s="77"/>
      <c r="Q17" s="77"/>
      <c r="R17" s="78"/>
    </row>
    <row r="18" spans="1:26" ht="34.5" customHeight="1">
      <c r="A18" s="118" t="s">
        <v>19</v>
      </c>
      <c r="B18" s="77"/>
      <c r="C18" s="78"/>
      <c r="D18" s="99" t="s">
        <v>864</v>
      </c>
      <c r="E18" s="77"/>
      <c r="F18" s="77"/>
      <c r="G18" s="77"/>
      <c r="H18" s="78"/>
      <c r="I18" s="99" t="s">
        <v>865</v>
      </c>
      <c r="J18" s="77"/>
      <c r="K18" s="77"/>
      <c r="L18" s="77"/>
      <c r="M18" s="77"/>
      <c r="N18" s="78"/>
      <c r="O18" s="99" t="s">
        <v>866</v>
      </c>
      <c r="P18" s="77"/>
      <c r="Q18" s="77"/>
      <c r="R18" s="78"/>
    </row>
    <row r="19" spans="1:26" ht="177" customHeight="1">
      <c r="A19" s="127" t="s">
        <v>867</v>
      </c>
      <c r="B19" s="77"/>
      <c r="C19" s="78"/>
      <c r="D19" s="114" t="s">
        <v>868</v>
      </c>
      <c r="E19" s="77"/>
      <c r="F19" s="77"/>
      <c r="G19" s="77"/>
      <c r="H19" s="78"/>
      <c r="I19" s="114" t="s">
        <v>869</v>
      </c>
      <c r="J19" s="77"/>
      <c r="K19" s="77"/>
      <c r="L19" s="77"/>
      <c r="M19" s="77"/>
      <c r="N19" s="78"/>
      <c r="O19" s="114" t="s">
        <v>870</v>
      </c>
      <c r="P19" s="77"/>
      <c r="Q19" s="77"/>
      <c r="R19" s="78"/>
    </row>
    <row r="20" spans="1:26" ht="159" customHeight="1">
      <c r="A20" s="127" t="s">
        <v>871</v>
      </c>
      <c r="B20" s="77"/>
      <c r="C20" s="78"/>
      <c r="D20" s="119" t="s">
        <v>872</v>
      </c>
      <c r="E20" s="120"/>
      <c r="F20" s="120"/>
      <c r="G20" s="120"/>
      <c r="H20" s="121"/>
      <c r="I20" s="119" t="s">
        <v>873</v>
      </c>
      <c r="J20" s="120"/>
      <c r="K20" s="120"/>
      <c r="L20" s="120"/>
      <c r="M20" s="120"/>
      <c r="N20" s="121"/>
      <c r="O20" s="119" t="s">
        <v>874</v>
      </c>
      <c r="P20" s="120"/>
      <c r="Q20" s="120"/>
      <c r="R20" s="121"/>
    </row>
    <row r="21" spans="1:26" ht="120.75" customHeight="1">
      <c r="A21" s="127" t="s">
        <v>875</v>
      </c>
      <c r="B21" s="77"/>
      <c r="C21" s="77"/>
      <c r="D21" s="114" t="s">
        <v>876</v>
      </c>
      <c r="E21" s="77"/>
      <c r="F21" s="77"/>
      <c r="G21" s="77"/>
      <c r="H21" s="78"/>
      <c r="I21" s="114" t="s">
        <v>877</v>
      </c>
      <c r="J21" s="77"/>
      <c r="K21" s="77"/>
      <c r="L21" s="77"/>
      <c r="M21" s="77"/>
      <c r="N21" s="78"/>
      <c r="O21" s="122" t="s">
        <v>878</v>
      </c>
      <c r="P21" s="77"/>
      <c r="Q21" s="77"/>
      <c r="R21" s="78"/>
    </row>
    <row r="22" spans="1:26" ht="106.5" customHeight="1">
      <c r="A22" s="118" t="s">
        <v>879</v>
      </c>
      <c r="B22" s="77"/>
      <c r="C22" s="78"/>
      <c r="D22" s="123" t="s">
        <v>880</v>
      </c>
      <c r="E22" s="87"/>
      <c r="F22" s="87"/>
      <c r="G22" s="87"/>
      <c r="H22" s="88"/>
      <c r="I22" s="123" t="s">
        <v>881</v>
      </c>
      <c r="J22" s="87"/>
      <c r="K22" s="87"/>
      <c r="L22" s="87"/>
      <c r="M22" s="87"/>
      <c r="N22" s="88"/>
      <c r="O22" s="123" t="s">
        <v>882</v>
      </c>
      <c r="P22" s="87"/>
      <c r="Q22" s="87"/>
      <c r="R22" s="88"/>
    </row>
    <row r="23" spans="1:26" ht="126" customHeight="1">
      <c r="A23" s="128" t="s">
        <v>883</v>
      </c>
      <c r="B23" s="77"/>
      <c r="C23" s="78"/>
      <c r="D23" s="116" t="s">
        <v>884</v>
      </c>
      <c r="E23" s="77"/>
      <c r="F23" s="77"/>
      <c r="G23" s="77"/>
      <c r="H23" s="78"/>
      <c r="I23" s="116" t="s">
        <v>885</v>
      </c>
      <c r="J23" s="77"/>
      <c r="K23" s="77"/>
      <c r="L23" s="77"/>
      <c r="M23" s="77"/>
      <c r="N23" s="78"/>
      <c r="O23" s="116" t="s">
        <v>886</v>
      </c>
      <c r="P23" s="77"/>
      <c r="Q23" s="77"/>
      <c r="R23" s="78"/>
      <c r="S23" s="72"/>
      <c r="T23" s="72"/>
      <c r="U23" s="72"/>
      <c r="V23" s="72"/>
      <c r="W23" s="72"/>
      <c r="X23" s="72"/>
      <c r="Y23" s="72"/>
      <c r="Z23" s="72"/>
    </row>
    <row r="24" spans="1:26" ht="146.25" customHeight="1">
      <c r="A24" s="129" t="s">
        <v>887</v>
      </c>
      <c r="B24" s="77"/>
      <c r="C24" s="78"/>
      <c r="D24" s="122" t="s">
        <v>888</v>
      </c>
      <c r="E24" s="77"/>
      <c r="F24" s="77"/>
      <c r="G24" s="77"/>
      <c r="H24" s="78"/>
      <c r="I24" s="92" t="s">
        <v>889</v>
      </c>
      <c r="J24" s="77"/>
      <c r="K24" s="77"/>
      <c r="L24" s="77"/>
      <c r="M24" s="77"/>
      <c r="N24" s="78"/>
      <c r="O24" s="92" t="s">
        <v>890</v>
      </c>
      <c r="P24" s="77"/>
      <c r="Q24" s="77"/>
      <c r="R24" s="78"/>
    </row>
    <row r="25" spans="1:26" ht="37.5" customHeight="1">
      <c r="A25" s="127" t="s">
        <v>891</v>
      </c>
      <c r="B25" s="77"/>
      <c r="C25" s="78"/>
      <c r="D25" s="92" t="s">
        <v>892</v>
      </c>
      <c r="E25" s="77"/>
      <c r="F25" s="77"/>
      <c r="G25" s="77"/>
      <c r="H25" s="78"/>
      <c r="I25" s="115" t="s">
        <v>893</v>
      </c>
      <c r="J25" s="77"/>
      <c r="K25" s="77"/>
      <c r="L25" s="77"/>
      <c r="M25" s="77"/>
      <c r="N25" s="78"/>
      <c r="O25" s="115" t="s">
        <v>894</v>
      </c>
      <c r="P25" s="77"/>
      <c r="Q25" s="77"/>
      <c r="R25" s="78"/>
    </row>
    <row r="26" spans="1:26" ht="14.25" customHeight="1">
      <c r="A26" s="131" t="s">
        <v>895</v>
      </c>
      <c r="B26" s="81"/>
      <c r="C26" s="82"/>
      <c r="D26" s="91" t="s">
        <v>896</v>
      </c>
      <c r="E26" s="81"/>
      <c r="F26" s="81"/>
      <c r="G26" s="81"/>
      <c r="H26" s="82"/>
      <c r="I26" s="91" t="s">
        <v>897</v>
      </c>
      <c r="J26" s="81"/>
      <c r="K26" s="81"/>
      <c r="L26" s="81"/>
      <c r="M26" s="81"/>
      <c r="N26" s="82"/>
      <c r="O26" s="124" t="s">
        <v>898</v>
      </c>
      <c r="P26" s="81"/>
      <c r="Q26" s="81"/>
      <c r="R26" s="82"/>
    </row>
    <row r="27" spans="1:26" ht="14.25" customHeight="1">
      <c r="A27" s="132"/>
      <c r="B27" s="84"/>
      <c r="C27" s="85"/>
      <c r="D27" s="83"/>
      <c r="E27" s="84"/>
      <c r="F27" s="84"/>
      <c r="G27" s="84"/>
      <c r="H27" s="85"/>
      <c r="I27" s="83"/>
      <c r="J27" s="84"/>
      <c r="K27" s="84"/>
      <c r="L27" s="84"/>
      <c r="M27" s="84"/>
      <c r="N27" s="85"/>
      <c r="O27" s="83"/>
      <c r="P27" s="84"/>
      <c r="Q27" s="84"/>
      <c r="R27" s="85"/>
    </row>
    <row r="28" spans="1:26" ht="14.25" customHeight="1">
      <c r="A28" s="132"/>
      <c r="B28" s="84"/>
      <c r="C28" s="85"/>
      <c r="D28" s="83"/>
      <c r="E28" s="84"/>
      <c r="F28" s="84"/>
      <c r="G28" s="84"/>
      <c r="H28" s="85"/>
      <c r="I28" s="83"/>
      <c r="J28" s="84"/>
      <c r="K28" s="84"/>
      <c r="L28" s="84"/>
      <c r="M28" s="84"/>
      <c r="N28" s="85"/>
      <c r="O28" s="83"/>
      <c r="P28" s="84"/>
      <c r="Q28" s="84"/>
      <c r="R28" s="85"/>
    </row>
    <row r="29" spans="1:26" ht="14.25" customHeight="1">
      <c r="A29" s="132"/>
      <c r="B29" s="84"/>
      <c r="C29" s="85"/>
      <c r="D29" s="83"/>
      <c r="E29" s="84"/>
      <c r="F29" s="84"/>
      <c r="G29" s="84"/>
      <c r="H29" s="85"/>
      <c r="I29" s="83"/>
      <c r="J29" s="84"/>
      <c r="K29" s="84"/>
      <c r="L29" s="84"/>
      <c r="M29" s="84"/>
      <c r="N29" s="85"/>
      <c r="O29" s="83"/>
      <c r="P29" s="84"/>
      <c r="Q29" s="84"/>
      <c r="R29" s="85"/>
    </row>
    <row r="30" spans="1:26" ht="14.25" customHeight="1">
      <c r="A30" s="132"/>
      <c r="B30" s="84"/>
      <c r="C30" s="85"/>
      <c r="D30" s="83"/>
      <c r="E30" s="84"/>
      <c r="F30" s="84"/>
      <c r="G30" s="84"/>
      <c r="H30" s="85"/>
      <c r="I30" s="83"/>
      <c r="J30" s="84"/>
      <c r="K30" s="84"/>
      <c r="L30" s="84"/>
      <c r="M30" s="84"/>
      <c r="N30" s="85"/>
      <c r="O30" s="83"/>
      <c r="P30" s="84"/>
      <c r="Q30" s="84"/>
      <c r="R30" s="85"/>
    </row>
    <row r="31" spans="1:26" ht="267.75" customHeight="1">
      <c r="A31" s="133"/>
      <c r="B31" s="87"/>
      <c r="C31" s="88"/>
      <c r="D31" s="86"/>
      <c r="E31" s="87"/>
      <c r="F31" s="87"/>
      <c r="G31" s="87"/>
      <c r="H31" s="88"/>
      <c r="I31" s="86"/>
      <c r="J31" s="87"/>
      <c r="K31" s="87"/>
      <c r="L31" s="87"/>
      <c r="M31" s="87"/>
      <c r="N31" s="88"/>
      <c r="O31" s="86"/>
      <c r="P31" s="87"/>
      <c r="Q31" s="87"/>
      <c r="R31" s="88"/>
    </row>
    <row r="32" spans="1:26" ht="14.25" customHeight="1">
      <c r="A32" s="134" t="s">
        <v>899</v>
      </c>
      <c r="B32" s="81"/>
      <c r="C32" s="82"/>
      <c r="D32" s="89" t="s">
        <v>900</v>
      </c>
      <c r="E32" s="81"/>
      <c r="F32" s="81"/>
      <c r="G32" s="81"/>
      <c r="H32" s="82"/>
      <c r="I32" s="124" t="s">
        <v>901</v>
      </c>
      <c r="J32" s="81"/>
      <c r="K32" s="81"/>
      <c r="L32" s="81"/>
      <c r="M32" s="81"/>
      <c r="N32" s="82"/>
      <c r="O32" s="80" t="s">
        <v>901</v>
      </c>
      <c r="P32" s="81"/>
      <c r="Q32" s="81"/>
      <c r="R32" s="82"/>
    </row>
    <row r="33" spans="1:18" ht="14.25" customHeight="1">
      <c r="A33" s="83"/>
      <c r="B33" s="84"/>
      <c r="C33" s="85"/>
      <c r="D33" s="83"/>
      <c r="E33" s="84"/>
      <c r="F33" s="84"/>
      <c r="G33" s="84"/>
      <c r="H33" s="85"/>
      <c r="I33" s="83"/>
      <c r="J33" s="84"/>
      <c r="K33" s="84"/>
      <c r="L33" s="84"/>
      <c r="M33" s="84"/>
      <c r="N33" s="85"/>
      <c r="O33" s="83"/>
      <c r="P33" s="84"/>
      <c r="Q33" s="84"/>
      <c r="R33" s="85"/>
    </row>
    <row r="34" spans="1:18" ht="14.25" customHeight="1">
      <c r="A34" s="83"/>
      <c r="B34" s="84"/>
      <c r="C34" s="85"/>
      <c r="D34" s="83"/>
      <c r="E34" s="84"/>
      <c r="F34" s="84"/>
      <c r="G34" s="84"/>
      <c r="H34" s="85"/>
      <c r="I34" s="83"/>
      <c r="J34" s="84"/>
      <c r="K34" s="84"/>
      <c r="L34" s="84"/>
      <c r="M34" s="84"/>
      <c r="N34" s="85"/>
      <c r="O34" s="83"/>
      <c r="P34" s="84"/>
      <c r="Q34" s="84"/>
      <c r="R34" s="85"/>
    </row>
    <row r="35" spans="1:18" ht="14.25" customHeight="1">
      <c r="A35" s="83"/>
      <c r="B35" s="84"/>
      <c r="C35" s="85"/>
      <c r="D35" s="83"/>
      <c r="E35" s="84"/>
      <c r="F35" s="84"/>
      <c r="G35" s="84"/>
      <c r="H35" s="85"/>
      <c r="I35" s="83"/>
      <c r="J35" s="84"/>
      <c r="K35" s="84"/>
      <c r="L35" s="84"/>
      <c r="M35" s="84"/>
      <c r="N35" s="85"/>
      <c r="O35" s="83"/>
      <c r="P35" s="84"/>
      <c r="Q35" s="84"/>
      <c r="R35" s="85"/>
    </row>
    <row r="36" spans="1:18" ht="14.25" customHeight="1">
      <c r="A36" s="83"/>
      <c r="B36" s="84"/>
      <c r="C36" s="85"/>
      <c r="D36" s="83"/>
      <c r="E36" s="84"/>
      <c r="F36" s="84"/>
      <c r="G36" s="84"/>
      <c r="H36" s="85"/>
      <c r="I36" s="83"/>
      <c r="J36" s="84"/>
      <c r="K36" s="84"/>
      <c r="L36" s="84"/>
      <c r="M36" s="84"/>
      <c r="N36" s="85"/>
      <c r="O36" s="83"/>
      <c r="P36" s="84"/>
      <c r="Q36" s="84"/>
      <c r="R36" s="85"/>
    </row>
    <row r="37" spans="1:18" ht="222" customHeight="1">
      <c r="A37" s="86"/>
      <c r="B37" s="87"/>
      <c r="C37" s="88"/>
      <c r="D37" s="86"/>
      <c r="E37" s="87"/>
      <c r="F37" s="87"/>
      <c r="G37" s="87"/>
      <c r="H37" s="88"/>
      <c r="I37" s="86"/>
      <c r="J37" s="87"/>
      <c r="K37" s="87"/>
      <c r="L37" s="87"/>
      <c r="M37" s="87"/>
      <c r="N37" s="88"/>
      <c r="O37" s="86"/>
      <c r="P37" s="87"/>
      <c r="Q37" s="87"/>
      <c r="R37" s="88"/>
    </row>
    <row r="38" spans="1:18" ht="111.75" customHeight="1">
      <c r="A38" s="129" t="s">
        <v>902</v>
      </c>
      <c r="B38" s="77"/>
      <c r="C38" s="78"/>
      <c r="D38" s="125" t="s">
        <v>903</v>
      </c>
      <c r="E38" s="77"/>
      <c r="F38" s="77"/>
      <c r="G38" s="77"/>
      <c r="H38" s="78"/>
      <c r="I38" s="126" t="s">
        <v>904</v>
      </c>
      <c r="J38" s="77"/>
      <c r="K38" s="77"/>
      <c r="L38" s="77"/>
      <c r="M38" s="77"/>
      <c r="N38" s="78"/>
      <c r="O38" s="125" t="s">
        <v>905</v>
      </c>
      <c r="P38" s="77"/>
      <c r="Q38" s="77"/>
      <c r="R38" s="78"/>
    </row>
    <row r="39" spans="1:18" ht="54" customHeight="1">
      <c r="A39" s="129" t="s">
        <v>906</v>
      </c>
      <c r="B39" s="77"/>
      <c r="C39" s="78"/>
      <c r="D39" s="126" t="s">
        <v>907</v>
      </c>
      <c r="E39" s="77"/>
      <c r="F39" s="77"/>
      <c r="G39" s="77"/>
      <c r="H39" s="78"/>
      <c r="I39" s="126" t="s">
        <v>907</v>
      </c>
      <c r="J39" s="77"/>
      <c r="K39" s="77"/>
      <c r="L39" s="77"/>
      <c r="M39" s="77"/>
      <c r="N39" s="78"/>
      <c r="O39" s="126" t="s">
        <v>907</v>
      </c>
      <c r="P39" s="77"/>
      <c r="Q39" s="77"/>
      <c r="R39" s="78"/>
    </row>
    <row r="40" spans="1:18" ht="158.25" customHeight="1">
      <c r="A40" s="127" t="s">
        <v>908</v>
      </c>
      <c r="B40" s="77"/>
      <c r="C40" s="78"/>
      <c r="D40" s="116" t="s">
        <v>909</v>
      </c>
      <c r="E40" s="77"/>
      <c r="F40" s="77"/>
      <c r="G40" s="77"/>
      <c r="H40" s="78"/>
      <c r="I40" s="116" t="s">
        <v>909</v>
      </c>
      <c r="J40" s="77"/>
      <c r="K40" s="77"/>
      <c r="L40" s="77"/>
      <c r="M40" s="77"/>
      <c r="N40" s="78"/>
      <c r="O40" s="116" t="s">
        <v>909</v>
      </c>
      <c r="P40" s="77"/>
      <c r="Q40" s="77"/>
      <c r="R40" s="78"/>
    </row>
    <row r="41" spans="1:18" ht="136.5" customHeight="1">
      <c r="A41" s="129" t="s">
        <v>910</v>
      </c>
      <c r="B41" s="77"/>
      <c r="C41" s="78"/>
      <c r="D41" s="125" t="s">
        <v>909</v>
      </c>
      <c r="E41" s="77"/>
      <c r="F41" s="77"/>
      <c r="G41" s="77"/>
      <c r="H41" s="78"/>
      <c r="I41" s="125" t="s">
        <v>909</v>
      </c>
      <c r="J41" s="77"/>
      <c r="K41" s="77"/>
      <c r="L41" s="77"/>
      <c r="M41" s="77"/>
      <c r="N41" s="78"/>
      <c r="O41" s="125" t="s">
        <v>909</v>
      </c>
      <c r="P41" s="77"/>
      <c r="Q41" s="77"/>
      <c r="R41" s="78"/>
    </row>
    <row r="42" spans="1:18" ht="138.75" customHeight="1">
      <c r="A42" s="135" t="s">
        <v>911</v>
      </c>
      <c r="B42" s="136"/>
      <c r="C42" s="137"/>
      <c r="D42" s="124" t="s">
        <v>912</v>
      </c>
      <c r="E42" s="81"/>
      <c r="F42" s="81"/>
      <c r="G42" s="81"/>
      <c r="H42" s="82"/>
      <c r="I42" s="124" t="s">
        <v>912</v>
      </c>
      <c r="J42" s="81"/>
      <c r="K42" s="81"/>
      <c r="L42" s="81"/>
      <c r="M42" s="81"/>
      <c r="N42" s="82"/>
      <c r="O42" s="124" t="s">
        <v>912</v>
      </c>
      <c r="P42" s="81"/>
      <c r="Q42" s="81"/>
      <c r="R42" s="82"/>
    </row>
    <row r="43" spans="1:18" ht="48" customHeight="1">
      <c r="A43" s="127" t="s">
        <v>913</v>
      </c>
      <c r="B43" s="77"/>
      <c r="C43" s="78"/>
      <c r="D43" s="99"/>
      <c r="E43" s="77"/>
      <c r="F43" s="77"/>
      <c r="G43" s="77"/>
      <c r="H43" s="78"/>
      <c r="I43" s="99"/>
      <c r="J43" s="77"/>
      <c r="K43" s="77"/>
      <c r="L43" s="77"/>
      <c r="M43" s="77"/>
      <c r="N43" s="78"/>
      <c r="O43" s="99"/>
      <c r="P43" s="77"/>
      <c r="Q43" s="77"/>
      <c r="R43" s="78"/>
    </row>
    <row r="44" spans="1:18" ht="55.5" customHeight="1">
      <c r="A44" s="127" t="s">
        <v>914</v>
      </c>
      <c r="B44" s="77"/>
      <c r="C44" s="78"/>
      <c r="D44" s="99"/>
      <c r="E44" s="77"/>
      <c r="F44" s="77"/>
      <c r="G44" s="77"/>
      <c r="H44" s="78"/>
      <c r="I44" s="99"/>
      <c r="J44" s="77"/>
      <c r="K44" s="77"/>
      <c r="L44" s="77"/>
      <c r="M44" s="77"/>
      <c r="N44" s="78"/>
      <c r="O44" s="99"/>
      <c r="P44" s="77"/>
      <c r="Q44" s="77"/>
      <c r="R44" s="78"/>
    </row>
    <row r="45" spans="1:18" ht="40.5" customHeight="1">
      <c r="A45" s="130" t="s">
        <v>915</v>
      </c>
      <c r="B45" s="77"/>
      <c r="C45" s="78"/>
      <c r="D45" s="122" t="s">
        <v>916</v>
      </c>
      <c r="E45" s="77"/>
      <c r="F45" s="77"/>
      <c r="G45" s="77"/>
      <c r="H45" s="78"/>
      <c r="I45" s="99"/>
      <c r="J45" s="77"/>
      <c r="K45" s="77"/>
      <c r="L45" s="77"/>
      <c r="M45" s="77"/>
      <c r="N45" s="78"/>
      <c r="O45" s="99"/>
      <c r="P45" s="77"/>
      <c r="Q45" s="77"/>
      <c r="R45" s="78"/>
    </row>
    <row r="46" spans="1:18" ht="43.5" customHeight="1">
      <c r="A46" s="127" t="s">
        <v>917</v>
      </c>
      <c r="B46" s="77"/>
      <c r="C46" s="78"/>
      <c r="D46" s="122" t="s">
        <v>916</v>
      </c>
      <c r="E46" s="77"/>
      <c r="F46" s="77"/>
      <c r="G46" s="77"/>
      <c r="H46" s="78"/>
      <c r="I46" s="99"/>
      <c r="J46" s="77"/>
      <c r="K46" s="77"/>
      <c r="L46" s="77"/>
      <c r="M46" s="77"/>
      <c r="N46" s="78"/>
      <c r="O46" s="99"/>
      <c r="P46" s="77"/>
      <c r="Q46" s="77"/>
      <c r="R46" s="78"/>
    </row>
    <row r="47" spans="1:18" ht="43.5" customHeight="1">
      <c r="A47" s="130" t="s">
        <v>918</v>
      </c>
      <c r="B47" s="77"/>
      <c r="C47" s="78"/>
      <c r="D47" s="99"/>
      <c r="E47" s="77"/>
      <c r="F47" s="77"/>
      <c r="G47" s="77"/>
      <c r="H47" s="78"/>
      <c r="I47" s="99"/>
      <c r="J47" s="77"/>
      <c r="K47" s="77"/>
      <c r="L47" s="77"/>
      <c r="M47" s="77"/>
      <c r="N47" s="78"/>
      <c r="O47" s="99"/>
      <c r="P47" s="77"/>
      <c r="Q47" s="77"/>
      <c r="R47" s="78"/>
    </row>
    <row r="48" spans="1:18" ht="46.5" customHeight="1">
      <c r="A48" s="130" t="s">
        <v>919</v>
      </c>
      <c r="B48" s="77"/>
      <c r="C48" s="78"/>
      <c r="D48" s="99"/>
      <c r="E48" s="77"/>
      <c r="F48" s="77"/>
      <c r="G48" s="77"/>
      <c r="H48" s="78"/>
      <c r="I48" s="99"/>
      <c r="J48" s="77"/>
      <c r="K48" s="77"/>
      <c r="L48" s="77"/>
      <c r="M48" s="77"/>
      <c r="N48" s="78"/>
      <c r="O48" s="99"/>
      <c r="P48" s="77"/>
      <c r="Q48" s="77"/>
      <c r="R48" s="78"/>
    </row>
    <row r="49" spans="1:18" ht="14.25" customHeight="1">
      <c r="A49" s="118" t="s">
        <v>920</v>
      </c>
      <c r="B49" s="77"/>
      <c r="C49" s="78"/>
      <c r="D49" s="99"/>
      <c r="E49" s="77"/>
      <c r="F49" s="77"/>
      <c r="G49" s="77"/>
      <c r="H49" s="78"/>
      <c r="I49" s="99"/>
      <c r="J49" s="77"/>
      <c r="K49" s="77"/>
      <c r="L49" s="77"/>
      <c r="M49" s="77"/>
      <c r="N49" s="78"/>
      <c r="O49" s="99"/>
      <c r="P49" s="77"/>
      <c r="Q49" s="77"/>
      <c r="R49" s="78"/>
    </row>
    <row r="50" spans="1:18" ht="14.25" customHeight="1"/>
    <row r="51" spans="1:18" ht="14.25" customHeight="1"/>
    <row r="52" spans="1:18" ht="14.25" customHeight="1"/>
    <row r="53" spans="1:18" ht="14.25" customHeight="1"/>
    <row r="54" spans="1:18" ht="14.25" customHeight="1"/>
    <row r="55" spans="1:18" ht="14.25" customHeight="1"/>
    <row r="56" spans="1:18" ht="14.25" customHeight="1"/>
    <row r="57" spans="1:18" ht="14.25" customHeight="1"/>
    <row r="58" spans="1:18" ht="14.25" customHeight="1"/>
    <row r="59" spans="1:18" ht="14.25" customHeight="1"/>
    <row r="60" spans="1:18" ht="14.25" customHeight="1"/>
    <row r="61" spans="1:18" ht="14.25" customHeight="1"/>
    <row r="62" spans="1:18" ht="14.25" customHeight="1"/>
    <row r="63" spans="1:18" ht="14.25" customHeight="1"/>
    <row r="64" spans="1:18"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3">
    <mergeCell ref="O44:R44"/>
    <mergeCell ref="D45:H45"/>
    <mergeCell ref="I45:N45"/>
    <mergeCell ref="O45:R45"/>
    <mergeCell ref="D47:H47"/>
    <mergeCell ref="D48:H48"/>
    <mergeCell ref="I48:N48"/>
    <mergeCell ref="O48:R48"/>
    <mergeCell ref="D49:H49"/>
    <mergeCell ref="I49:N49"/>
    <mergeCell ref="O49:R49"/>
    <mergeCell ref="D46:H46"/>
    <mergeCell ref="I46:N46"/>
    <mergeCell ref="O46:R46"/>
    <mergeCell ref="I47:N47"/>
    <mergeCell ref="O47:R47"/>
    <mergeCell ref="D22:H22"/>
    <mergeCell ref="D23:H23"/>
    <mergeCell ref="D24:H24"/>
    <mergeCell ref="D25:H25"/>
    <mergeCell ref="D26:H31"/>
    <mergeCell ref="A43:C43"/>
    <mergeCell ref="A44:C44"/>
    <mergeCell ref="D44:H44"/>
    <mergeCell ref="I44:N44"/>
    <mergeCell ref="O7:R10"/>
    <mergeCell ref="A1:G6"/>
    <mergeCell ref="H1:L6"/>
    <mergeCell ref="M1:R6"/>
    <mergeCell ref="A7:B10"/>
    <mergeCell ref="C7:G10"/>
    <mergeCell ref="H7:I10"/>
    <mergeCell ref="J7:L10"/>
    <mergeCell ref="A11:D13"/>
    <mergeCell ref="E11:R13"/>
    <mergeCell ref="A49:C49"/>
    <mergeCell ref="A26:C31"/>
    <mergeCell ref="A32:C37"/>
    <mergeCell ref="A38:C38"/>
    <mergeCell ref="A39:C39"/>
    <mergeCell ref="A40:C40"/>
    <mergeCell ref="A41:C41"/>
    <mergeCell ref="A42:C42"/>
    <mergeCell ref="M7:N10"/>
    <mergeCell ref="A14:B14"/>
    <mergeCell ref="C14:R14"/>
    <mergeCell ref="A15:C15"/>
    <mergeCell ref="D15:R15"/>
    <mergeCell ref="A16:B16"/>
    <mergeCell ref="O16:Q16"/>
    <mergeCell ref="C16:E16"/>
    <mergeCell ref="F16:H16"/>
    <mergeCell ref="A17:B17"/>
    <mergeCell ref="C17:H17"/>
    <mergeCell ref="A18:C18"/>
    <mergeCell ref="D18:H18"/>
    <mergeCell ref="D19:H19"/>
    <mergeCell ref="D20:H20"/>
    <mergeCell ref="D21:H21"/>
    <mergeCell ref="A19:C19"/>
    <mergeCell ref="A20:C20"/>
    <mergeCell ref="A21:C21"/>
    <mergeCell ref="A22:C22"/>
    <mergeCell ref="A23:C23"/>
    <mergeCell ref="A24:C24"/>
    <mergeCell ref="A25:C25"/>
    <mergeCell ref="A47:C47"/>
    <mergeCell ref="A48:C48"/>
    <mergeCell ref="A45:C45"/>
    <mergeCell ref="A46:C46"/>
    <mergeCell ref="I43:N43"/>
    <mergeCell ref="O43:R43"/>
    <mergeCell ref="D41:H41"/>
    <mergeCell ref="I41:N41"/>
    <mergeCell ref="O41:R41"/>
    <mergeCell ref="D42:H42"/>
    <mergeCell ref="I42:N42"/>
    <mergeCell ref="O42:R42"/>
    <mergeCell ref="D43:H43"/>
    <mergeCell ref="D40:H40"/>
    <mergeCell ref="I40:N40"/>
    <mergeCell ref="O40:R40"/>
    <mergeCell ref="D32:H37"/>
    <mergeCell ref="D38:H38"/>
    <mergeCell ref="I38:N38"/>
    <mergeCell ref="O38:R38"/>
    <mergeCell ref="D39:H39"/>
    <mergeCell ref="I39:N39"/>
    <mergeCell ref="O39:R39"/>
    <mergeCell ref="I21:N21"/>
    <mergeCell ref="O21:R21"/>
    <mergeCell ref="I22:N22"/>
    <mergeCell ref="O22:R22"/>
    <mergeCell ref="I26:N31"/>
    <mergeCell ref="I32:N37"/>
    <mergeCell ref="O32:R37"/>
    <mergeCell ref="I23:N23"/>
    <mergeCell ref="O23:R23"/>
    <mergeCell ref="I24:N24"/>
    <mergeCell ref="O24:R24"/>
    <mergeCell ref="I25:N25"/>
    <mergeCell ref="O25:R25"/>
    <mergeCell ref="O26:R31"/>
    <mergeCell ref="J16:L16"/>
    <mergeCell ref="M16:N16"/>
    <mergeCell ref="I17:N17"/>
    <mergeCell ref="O17:R17"/>
    <mergeCell ref="I18:N18"/>
    <mergeCell ref="O18:R18"/>
    <mergeCell ref="O19:R19"/>
    <mergeCell ref="I19:N19"/>
    <mergeCell ref="I20:N20"/>
    <mergeCell ref="O20:R20"/>
  </mergeCells>
  <pageMargins left="0.7" right="0.7" top="0.75" bottom="0.75" header="0" footer="0"/>
  <pageSetup orientation="portrait"/>
  <drawing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heetViews>
  <sheetFormatPr baseColWidth="10" defaultColWidth="11.19921875" defaultRowHeight="15" customHeight="1"/>
  <cols>
    <col min="1" max="6" width="6.796875" customWidth="1"/>
    <col min="7" max="7" width="20.19921875" customWidth="1"/>
    <col min="8" max="11" width="6.796875" customWidth="1"/>
    <col min="12" max="12" width="34.3984375" customWidth="1"/>
    <col min="13" max="13" width="15.69921875" customWidth="1"/>
    <col min="14" max="15" width="6.796875" customWidth="1"/>
    <col min="16" max="16" width="12" customWidth="1"/>
  </cols>
  <sheetData>
    <row r="1" spans="1:16" ht="14.25" customHeight="1">
      <c r="A1" s="101"/>
      <c r="B1" s="81"/>
      <c r="C1" s="81"/>
      <c r="D1" s="81"/>
      <c r="E1" s="81"/>
      <c r="F1" s="81"/>
      <c r="G1" s="82"/>
      <c r="H1" s="112" t="s">
        <v>0</v>
      </c>
      <c r="I1" s="81"/>
      <c r="J1" s="81"/>
      <c r="K1" s="81"/>
      <c r="L1" s="82"/>
      <c r="M1" s="2"/>
      <c r="N1" s="101"/>
      <c r="O1" s="81"/>
      <c r="P1" s="82"/>
    </row>
    <row r="2" spans="1:16" ht="14.25" customHeight="1">
      <c r="A2" s="83"/>
      <c r="B2" s="84"/>
      <c r="C2" s="84"/>
      <c r="D2" s="84"/>
      <c r="E2" s="84"/>
      <c r="F2" s="84"/>
      <c r="G2" s="85"/>
      <c r="H2" s="83"/>
      <c r="I2" s="84"/>
      <c r="J2" s="84"/>
      <c r="K2" s="84"/>
      <c r="L2" s="85"/>
      <c r="M2" s="2" t="s">
        <v>1</v>
      </c>
      <c r="N2" s="83"/>
      <c r="O2" s="84"/>
      <c r="P2" s="85"/>
    </row>
    <row r="3" spans="1:16" ht="14.25" customHeight="1">
      <c r="A3" s="83"/>
      <c r="B3" s="84"/>
      <c r="C3" s="84"/>
      <c r="D3" s="84"/>
      <c r="E3" s="84"/>
      <c r="F3" s="84"/>
      <c r="G3" s="85"/>
      <c r="H3" s="83"/>
      <c r="I3" s="84"/>
      <c r="J3" s="84"/>
      <c r="K3" s="84"/>
      <c r="L3" s="85"/>
      <c r="M3" s="2"/>
      <c r="N3" s="83"/>
      <c r="O3" s="84"/>
      <c r="P3" s="85"/>
    </row>
    <row r="4" spans="1:16" ht="14.25" customHeight="1">
      <c r="A4" s="83"/>
      <c r="B4" s="84"/>
      <c r="C4" s="84"/>
      <c r="D4" s="84"/>
      <c r="E4" s="84"/>
      <c r="F4" s="84"/>
      <c r="G4" s="85"/>
      <c r="H4" s="83"/>
      <c r="I4" s="84"/>
      <c r="J4" s="84"/>
      <c r="K4" s="84"/>
      <c r="L4" s="85"/>
      <c r="M4" s="2" t="s">
        <v>2</v>
      </c>
      <c r="N4" s="83"/>
      <c r="O4" s="84"/>
      <c r="P4" s="85"/>
    </row>
    <row r="5" spans="1:16" ht="14.25" customHeight="1">
      <c r="A5" s="83"/>
      <c r="B5" s="84"/>
      <c r="C5" s="84"/>
      <c r="D5" s="84"/>
      <c r="E5" s="84"/>
      <c r="F5" s="84"/>
      <c r="G5" s="85"/>
      <c r="H5" s="83"/>
      <c r="I5" s="84"/>
      <c r="J5" s="84"/>
      <c r="K5" s="84"/>
      <c r="L5" s="85"/>
      <c r="M5" s="2"/>
      <c r="N5" s="83"/>
      <c r="O5" s="84"/>
      <c r="P5" s="85"/>
    </row>
    <row r="6" spans="1:16" ht="14.25" customHeight="1">
      <c r="A6" s="86"/>
      <c r="B6" s="87"/>
      <c r="C6" s="87"/>
      <c r="D6" s="87"/>
      <c r="E6" s="87"/>
      <c r="F6" s="87"/>
      <c r="G6" s="88"/>
      <c r="H6" s="86"/>
      <c r="I6" s="87"/>
      <c r="J6" s="87"/>
      <c r="K6" s="87"/>
      <c r="L6" s="88"/>
      <c r="M6" s="2"/>
      <c r="N6" s="86"/>
      <c r="O6" s="87"/>
      <c r="P6" s="88"/>
    </row>
    <row r="7" spans="1:16" ht="14.25" customHeight="1">
      <c r="A7" s="79" t="s">
        <v>3</v>
      </c>
      <c r="B7" s="78"/>
      <c r="C7" s="99" t="s">
        <v>4</v>
      </c>
      <c r="D7" s="77"/>
      <c r="E7" s="77"/>
      <c r="F7" s="77"/>
      <c r="G7" s="78"/>
      <c r="H7" s="79" t="s">
        <v>5</v>
      </c>
      <c r="I7" s="77"/>
      <c r="J7" s="78"/>
      <c r="K7" s="99" t="s">
        <v>6</v>
      </c>
      <c r="L7" s="78"/>
      <c r="M7" s="112" t="s">
        <v>7</v>
      </c>
      <c r="N7" s="82"/>
      <c r="O7" s="91"/>
      <c r="P7" s="82"/>
    </row>
    <row r="8" spans="1:16" ht="14.25" customHeight="1">
      <c r="A8" s="112" t="s">
        <v>8</v>
      </c>
      <c r="B8" s="82"/>
      <c r="C8" s="101" t="s">
        <v>9</v>
      </c>
      <c r="D8" s="81"/>
      <c r="E8" s="81"/>
      <c r="F8" s="81"/>
      <c r="G8" s="82"/>
      <c r="H8" s="113" t="s">
        <v>10</v>
      </c>
      <c r="I8" s="81"/>
      <c r="J8" s="82"/>
      <c r="K8" s="101"/>
      <c r="L8" s="82"/>
      <c r="M8" s="83"/>
      <c r="N8" s="85"/>
      <c r="O8" s="83"/>
      <c r="P8" s="85"/>
    </row>
    <row r="9" spans="1:16" ht="14.25" customHeight="1">
      <c r="A9" s="86"/>
      <c r="B9" s="88"/>
      <c r="C9" s="86"/>
      <c r="D9" s="87"/>
      <c r="E9" s="87"/>
      <c r="F9" s="87"/>
      <c r="G9" s="88"/>
      <c r="H9" s="86"/>
      <c r="I9" s="87"/>
      <c r="J9" s="88"/>
      <c r="K9" s="86"/>
      <c r="L9" s="88"/>
      <c r="M9" s="86"/>
      <c r="N9" s="88"/>
      <c r="O9" s="86"/>
      <c r="P9" s="88"/>
    </row>
    <row r="10" spans="1:16" ht="14.25" customHeight="1">
      <c r="A10" s="90" t="s">
        <v>11</v>
      </c>
      <c r="B10" s="77"/>
      <c r="C10" s="78"/>
      <c r="D10" s="114" t="s">
        <v>12</v>
      </c>
      <c r="E10" s="77"/>
      <c r="F10" s="77"/>
      <c r="G10" s="78"/>
      <c r="H10" s="114" t="s">
        <v>13</v>
      </c>
      <c r="I10" s="77"/>
      <c r="J10" s="77"/>
      <c r="K10" s="77"/>
      <c r="L10" s="78"/>
      <c r="M10" s="90" t="s">
        <v>14</v>
      </c>
      <c r="N10" s="77"/>
      <c r="O10" s="77"/>
      <c r="P10" s="78"/>
    </row>
    <row r="11" spans="1:16" ht="14.25" customHeight="1">
      <c r="A11" s="99" t="s">
        <v>15</v>
      </c>
      <c r="B11" s="77"/>
      <c r="C11" s="78"/>
      <c r="D11" s="99" t="s">
        <v>16</v>
      </c>
      <c r="E11" s="77"/>
      <c r="F11" s="77"/>
      <c r="G11" s="78"/>
      <c r="H11" s="99" t="s">
        <v>17</v>
      </c>
      <c r="I11" s="77"/>
      <c r="J11" s="77"/>
      <c r="K11" s="77"/>
      <c r="L11" s="78"/>
      <c r="M11" s="99" t="s">
        <v>18</v>
      </c>
      <c r="N11" s="77"/>
      <c r="O11" s="77"/>
      <c r="P11" s="78"/>
    </row>
    <row r="12" spans="1:16" ht="14.25" customHeight="1">
      <c r="A12" s="2" t="s">
        <v>19</v>
      </c>
      <c r="B12" s="2"/>
      <c r="C12" s="2"/>
      <c r="D12" s="99" t="s">
        <v>20</v>
      </c>
      <c r="E12" s="77"/>
      <c r="F12" s="77"/>
      <c r="G12" s="78"/>
      <c r="H12" s="99" t="s">
        <v>21</v>
      </c>
      <c r="I12" s="77"/>
      <c r="J12" s="77"/>
      <c r="K12" s="77"/>
      <c r="L12" s="78"/>
      <c r="M12" s="99" t="s">
        <v>22</v>
      </c>
      <c r="N12" s="77"/>
      <c r="O12" s="77"/>
      <c r="P12" s="78"/>
    </row>
    <row r="13" spans="1:16" ht="219.75" customHeight="1">
      <c r="A13" s="115" t="s">
        <v>23</v>
      </c>
      <c r="B13" s="77"/>
      <c r="C13" s="78"/>
      <c r="D13" s="114" t="s">
        <v>921</v>
      </c>
      <c r="E13" s="77"/>
      <c r="F13" s="77"/>
      <c r="G13" s="78"/>
      <c r="H13" s="116" t="s">
        <v>922</v>
      </c>
      <c r="I13" s="77"/>
      <c r="J13" s="77"/>
      <c r="K13" s="77"/>
      <c r="L13" s="78"/>
      <c r="M13" s="114" t="s">
        <v>923</v>
      </c>
      <c r="N13" s="77"/>
      <c r="O13" s="77"/>
      <c r="P13" s="78"/>
    </row>
    <row r="14" spans="1:16" ht="165" customHeight="1">
      <c r="A14" s="115" t="s">
        <v>27</v>
      </c>
      <c r="B14" s="77"/>
      <c r="C14" s="78"/>
      <c r="D14" s="114" t="s">
        <v>924</v>
      </c>
      <c r="E14" s="77"/>
      <c r="F14" s="77"/>
      <c r="G14" s="78"/>
      <c r="H14" s="76" t="s">
        <v>925</v>
      </c>
      <c r="I14" s="77"/>
      <c r="J14" s="77"/>
      <c r="K14" s="77"/>
      <c r="L14" s="78"/>
      <c r="M14" s="114" t="s">
        <v>926</v>
      </c>
      <c r="N14" s="77"/>
      <c r="O14" s="77"/>
      <c r="P14" s="78"/>
    </row>
    <row r="15" spans="1:16" ht="14.25" customHeight="1">
      <c r="A15" s="79" t="s">
        <v>31</v>
      </c>
      <c r="B15" s="77"/>
      <c r="C15" s="77"/>
      <c r="D15" s="77"/>
      <c r="E15" s="77"/>
      <c r="F15" s="77"/>
      <c r="G15" s="77"/>
      <c r="H15" s="77"/>
      <c r="I15" s="77"/>
      <c r="J15" s="77"/>
      <c r="K15" s="77"/>
      <c r="L15" s="77"/>
      <c r="M15" s="77"/>
      <c r="N15" s="77"/>
      <c r="O15" s="77"/>
      <c r="P15" s="78"/>
    </row>
    <row r="16" spans="1:16" ht="14.25" customHeight="1">
      <c r="A16" s="79" t="s">
        <v>32</v>
      </c>
      <c r="B16" s="77"/>
      <c r="C16" s="78"/>
      <c r="D16" s="79" t="s">
        <v>33</v>
      </c>
      <c r="E16" s="77"/>
      <c r="F16" s="77"/>
      <c r="G16" s="77"/>
      <c r="H16" s="77"/>
      <c r="I16" s="77"/>
      <c r="J16" s="77"/>
      <c r="K16" s="77"/>
      <c r="L16" s="78"/>
      <c r="M16" s="79" t="s">
        <v>34</v>
      </c>
      <c r="N16" s="77"/>
      <c r="O16" s="77"/>
      <c r="P16" s="78"/>
    </row>
    <row r="17" spans="1:26" ht="14.25" customHeight="1">
      <c r="A17" s="91" t="s">
        <v>927</v>
      </c>
      <c r="B17" s="81"/>
      <c r="C17" s="82"/>
      <c r="D17" s="80" t="s">
        <v>928</v>
      </c>
      <c r="E17" s="81"/>
      <c r="F17" s="81"/>
      <c r="G17" s="81"/>
      <c r="H17" s="81"/>
      <c r="I17" s="81"/>
      <c r="J17" s="81"/>
      <c r="K17" s="81"/>
      <c r="L17" s="82"/>
      <c r="M17" s="89" t="s">
        <v>37</v>
      </c>
      <c r="N17" s="81"/>
      <c r="O17" s="81"/>
      <c r="P17" s="82"/>
    </row>
    <row r="18" spans="1:26" ht="14.25" customHeight="1">
      <c r="A18" s="83"/>
      <c r="B18" s="84"/>
      <c r="C18" s="85"/>
      <c r="D18" s="83"/>
      <c r="E18" s="84"/>
      <c r="F18" s="84"/>
      <c r="G18" s="84"/>
      <c r="H18" s="84"/>
      <c r="I18" s="84"/>
      <c r="J18" s="84"/>
      <c r="K18" s="84"/>
      <c r="L18" s="85"/>
      <c r="M18" s="83"/>
      <c r="N18" s="84"/>
      <c r="O18" s="84"/>
      <c r="P18" s="85"/>
    </row>
    <row r="19" spans="1:26" ht="199.5" customHeight="1">
      <c r="A19" s="86"/>
      <c r="B19" s="87"/>
      <c r="C19" s="88"/>
      <c r="D19" s="86"/>
      <c r="E19" s="87"/>
      <c r="F19" s="87"/>
      <c r="G19" s="87"/>
      <c r="H19" s="87"/>
      <c r="I19" s="87"/>
      <c r="J19" s="87"/>
      <c r="K19" s="87"/>
      <c r="L19" s="88"/>
      <c r="M19" s="86"/>
      <c r="N19" s="87"/>
      <c r="O19" s="87"/>
      <c r="P19" s="88"/>
    </row>
    <row r="20" spans="1:26" ht="14.25" customHeight="1">
      <c r="A20" s="92" t="s">
        <v>929</v>
      </c>
      <c r="B20" s="77"/>
      <c r="C20" s="78"/>
      <c r="D20" s="90"/>
      <c r="E20" s="77"/>
      <c r="F20" s="77"/>
      <c r="G20" s="77"/>
      <c r="H20" s="77"/>
      <c r="I20" s="77"/>
      <c r="J20" s="77"/>
      <c r="K20" s="77"/>
      <c r="L20" s="78"/>
      <c r="M20" s="90"/>
      <c r="N20" s="77"/>
      <c r="O20" s="77"/>
      <c r="P20" s="78"/>
    </row>
    <row r="21" spans="1:26" ht="14.25" customHeight="1">
      <c r="A21" s="79" t="s">
        <v>39</v>
      </c>
      <c r="B21" s="77"/>
      <c r="C21" s="77"/>
      <c r="D21" s="77"/>
      <c r="E21" s="77"/>
      <c r="F21" s="77"/>
      <c r="G21" s="77"/>
      <c r="H21" s="77"/>
      <c r="I21" s="77"/>
      <c r="J21" s="77"/>
      <c r="K21" s="77"/>
      <c r="L21" s="77"/>
      <c r="M21" s="77"/>
      <c r="N21" s="77"/>
      <c r="O21" s="77"/>
      <c r="P21" s="78"/>
    </row>
    <row r="22" spans="1:26" ht="14.25" customHeight="1">
      <c r="A22" s="79" t="s">
        <v>32</v>
      </c>
      <c r="B22" s="77"/>
      <c r="C22" s="78"/>
      <c r="D22" s="79" t="s">
        <v>33</v>
      </c>
      <c r="E22" s="77"/>
      <c r="F22" s="77"/>
      <c r="G22" s="77"/>
      <c r="H22" s="77"/>
      <c r="I22" s="77"/>
      <c r="J22" s="77"/>
      <c r="K22" s="77"/>
      <c r="L22" s="78"/>
      <c r="M22" s="79" t="s">
        <v>34</v>
      </c>
      <c r="N22" s="77"/>
      <c r="O22" s="77"/>
      <c r="P22" s="78"/>
    </row>
    <row r="23" spans="1:26" ht="15" customHeight="1">
      <c r="A23" s="93" t="s">
        <v>930</v>
      </c>
      <c r="B23" s="81"/>
      <c r="C23" s="82"/>
      <c r="D23" s="89" t="s">
        <v>931</v>
      </c>
      <c r="E23" s="81"/>
      <c r="F23" s="81"/>
      <c r="G23" s="81"/>
      <c r="H23" s="81"/>
      <c r="I23" s="81"/>
      <c r="J23" s="81"/>
      <c r="K23" s="81"/>
      <c r="L23" s="82"/>
      <c r="M23" s="89" t="s">
        <v>42</v>
      </c>
      <c r="N23" s="81"/>
      <c r="O23" s="81"/>
      <c r="P23" s="82"/>
    </row>
    <row r="24" spans="1:26" ht="14.25" customHeight="1">
      <c r="A24" s="83"/>
      <c r="B24" s="84"/>
      <c r="C24" s="85"/>
      <c r="D24" s="83"/>
      <c r="E24" s="84"/>
      <c r="F24" s="84"/>
      <c r="G24" s="84"/>
      <c r="H24" s="84"/>
      <c r="I24" s="84"/>
      <c r="J24" s="84"/>
      <c r="K24" s="84"/>
      <c r="L24" s="85"/>
      <c r="M24" s="83"/>
      <c r="N24" s="84"/>
      <c r="O24" s="84"/>
      <c r="P24" s="85"/>
    </row>
    <row r="25" spans="1:26" ht="264" customHeight="1">
      <c r="A25" s="86"/>
      <c r="B25" s="87"/>
      <c r="C25" s="88"/>
      <c r="D25" s="86"/>
      <c r="E25" s="87"/>
      <c r="F25" s="87"/>
      <c r="G25" s="87"/>
      <c r="H25" s="87"/>
      <c r="I25" s="87"/>
      <c r="J25" s="87"/>
      <c r="K25" s="87"/>
      <c r="L25" s="88"/>
      <c r="M25" s="86"/>
      <c r="N25" s="87"/>
      <c r="O25" s="87"/>
      <c r="P25" s="88"/>
      <c r="Q25" s="3"/>
      <c r="R25" s="3"/>
      <c r="S25" s="3"/>
      <c r="T25" s="3"/>
      <c r="U25" s="3"/>
      <c r="V25" s="3"/>
      <c r="W25" s="3"/>
      <c r="X25" s="3"/>
      <c r="Y25" s="3"/>
      <c r="Z25" s="3"/>
    </row>
    <row r="26" spans="1:26" ht="14.25" customHeight="1">
      <c r="A26" s="92" t="s">
        <v>43</v>
      </c>
      <c r="B26" s="77"/>
      <c r="C26" s="78"/>
      <c r="D26" s="99"/>
      <c r="E26" s="77"/>
      <c r="F26" s="77"/>
      <c r="G26" s="77"/>
      <c r="H26" s="77"/>
      <c r="I26" s="77"/>
      <c r="J26" s="77"/>
      <c r="K26" s="77"/>
      <c r="L26" s="78"/>
      <c r="M26" s="99"/>
      <c r="N26" s="77"/>
      <c r="O26" s="77"/>
      <c r="P26" s="78"/>
    </row>
    <row r="27" spans="1:26" ht="14.25" customHeight="1">
      <c r="A27" s="79" t="s">
        <v>44</v>
      </c>
      <c r="B27" s="77"/>
      <c r="C27" s="77"/>
      <c r="D27" s="77"/>
      <c r="E27" s="77"/>
      <c r="F27" s="77"/>
      <c r="G27" s="77"/>
      <c r="H27" s="77"/>
      <c r="I27" s="77"/>
      <c r="J27" s="77"/>
      <c r="K27" s="77"/>
      <c r="L27" s="77"/>
      <c r="M27" s="77"/>
      <c r="N27" s="77"/>
      <c r="O27" s="77"/>
      <c r="P27" s="78"/>
    </row>
    <row r="28" spans="1:26" ht="14.25" customHeight="1">
      <c r="A28" s="79" t="s">
        <v>32</v>
      </c>
      <c r="B28" s="77"/>
      <c r="C28" s="78"/>
      <c r="D28" s="79" t="s">
        <v>33</v>
      </c>
      <c r="E28" s="77"/>
      <c r="F28" s="77"/>
      <c r="G28" s="77"/>
      <c r="H28" s="77"/>
      <c r="I28" s="77"/>
      <c r="J28" s="77"/>
      <c r="K28" s="77"/>
      <c r="L28" s="78"/>
      <c r="M28" s="79" t="s">
        <v>34</v>
      </c>
      <c r="N28" s="77"/>
      <c r="O28" s="77"/>
      <c r="P28" s="78"/>
    </row>
    <row r="29" spans="1:26" ht="14.25" customHeight="1">
      <c r="A29" s="91" t="s">
        <v>932</v>
      </c>
      <c r="B29" s="81"/>
      <c r="C29" s="82"/>
      <c r="D29" s="89" t="s">
        <v>933</v>
      </c>
      <c r="E29" s="81"/>
      <c r="F29" s="81"/>
      <c r="G29" s="81"/>
      <c r="H29" s="81"/>
      <c r="I29" s="81"/>
      <c r="J29" s="81"/>
      <c r="K29" s="81"/>
      <c r="L29" s="82"/>
      <c r="M29" s="89" t="s">
        <v>47</v>
      </c>
      <c r="N29" s="81"/>
      <c r="O29" s="81"/>
      <c r="P29" s="82"/>
    </row>
    <row r="30" spans="1:26" ht="14.25" customHeight="1">
      <c r="A30" s="83"/>
      <c r="B30" s="84"/>
      <c r="C30" s="85"/>
      <c r="D30" s="83"/>
      <c r="E30" s="84"/>
      <c r="F30" s="84"/>
      <c r="G30" s="84"/>
      <c r="H30" s="84"/>
      <c r="I30" s="84"/>
      <c r="J30" s="84"/>
      <c r="K30" s="84"/>
      <c r="L30" s="85"/>
      <c r="M30" s="83"/>
      <c r="N30" s="84"/>
      <c r="O30" s="84"/>
      <c r="P30" s="85"/>
    </row>
    <row r="31" spans="1:26" ht="156" customHeight="1">
      <c r="A31" s="86"/>
      <c r="B31" s="87"/>
      <c r="C31" s="88"/>
      <c r="D31" s="86"/>
      <c r="E31" s="87"/>
      <c r="F31" s="87"/>
      <c r="G31" s="87"/>
      <c r="H31" s="87"/>
      <c r="I31" s="87"/>
      <c r="J31" s="87"/>
      <c r="K31" s="87"/>
      <c r="L31" s="88"/>
      <c r="M31" s="86"/>
      <c r="N31" s="87"/>
      <c r="O31" s="87"/>
      <c r="P31" s="88"/>
    </row>
    <row r="32" spans="1:26" ht="14.25" customHeight="1">
      <c r="A32" s="92" t="s">
        <v>43</v>
      </c>
      <c r="B32" s="77"/>
      <c r="C32" s="78"/>
      <c r="D32" s="99"/>
      <c r="E32" s="77"/>
      <c r="F32" s="77"/>
      <c r="G32" s="77"/>
      <c r="H32" s="77"/>
      <c r="I32" s="77"/>
      <c r="J32" s="77"/>
      <c r="K32" s="77"/>
      <c r="L32" s="78"/>
      <c r="M32" s="99"/>
      <c r="N32" s="77"/>
      <c r="O32" s="77"/>
      <c r="P32" s="78"/>
    </row>
    <row r="33" spans="1:16" ht="14.25" customHeight="1">
      <c r="A33" s="79" t="s">
        <v>48</v>
      </c>
      <c r="B33" s="77"/>
      <c r="C33" s="77"/>
      <c r="D33" s="77"/>
      <c r="E33" s="77"/>
      <c r="F33" s="77"/>
      <c r="G33" s="77"/>
      <c r="H33" s="77"/>
      <c r="I33" s="77"/>
      <c r="J33" s="77"/>
      <c r="K33" s="77"/>
      <c r="L33" s="77"/>
      <c r="M33" s="77"/>
      <c r="N33" s="77"/>
      <c r="O33" s="77"/>
      <c r="P33" s="78"/>
    </row>
    <row r="34" spans="1:16" ht="14.25" customHeight="1">
      <c r="A34" s="79" t="s">
        <v>32</v>
      </c>
      <c r="B34" s="77"/>
      <c r="C34" s="78"/>
      <c r="D34" s="79" t="s">
        <v>33</v>
      </c>
      <c r="E34" s="77"/>
      <c r="F34" s="77"/>
      <c r="G34" s="77"/>
      <c r="H34" s="77"/>
      <c r="I34" s="77"/>
      <c r="J34" s="77"/>
      <c r="K34" s="77"/>
      <c r="L34" s="78"/>
      <c r="M34" s="79" t="s">
        <v>34</v>
      </c>
      <c r="N34" s="77"/>
      <c r="O34" s="77"/>
      <c r="P34" s="78"/>
    </row>
    <row r="35" spans="1:16" ht="14.25" customHeight="1">
      <c r="A35" s="91" t="s">
        <v>934</v>
      </c>
      <c r="B35" s="81"/>
      <c r="C35" s="82"/>
      <c r="D35" s="89" t="s">
        <v>935</v>
      </c>
      <c r="E35" s="81"/>
      <c r="F35" s="81"/>
      <c r="G35" s="81"/>
      <c r="H35" s="81"/>
      <c r="I35" s="81"/>
      <c r="J35" s="81"/>
      <c r="K35" s="81"/>
      <c r="L35" s="82"/>
      <c r="M35" s="101"/>
      <c r="N35" s="81"/>
      <c r="O35" s="81"/>
      <c r="P35" s="82"/>
    </row>
    <row r="36" spans="1:16" ht="14.25" customHeight="1">
      <c r="A36" s="83"/>
      <c r="B36" s="84"/>
      <c r="C36" s="85"/>
      <c r="D36" s="83"/>
      <c r="E36" s="84"/>
      <c r="F36" s="84"/>
      <c r="G36" s="84"/>
      <c r="H36" s="84"/>
      <c r="I36" s="84"/>
      <c r="J36" s="84"/>
      <c r="K36" s="84"/>
      <c r="L36" s="85"/>
      <c r="M36" s="83"/>
      <c r="N36" s="84"/>
      <c r="O36" s="84"/>
      <c r="P36" s="85"/>
    </row>
    <row r="37" spans="1:16" ht="122.25" customHeight="1">
      <c r="A37" s="86"/>
      <c r="B37" s="87"/>
      <c r="C37" s="88"/>
      <c r="D37" s="86"/>
      <c r="E37" s="87"/>
      <c r="F37" s="87"/>
      <c r="G37" s="87"/>
      <c r="H37" s="87"/>
      <c r="I37" s="87"/>
      <c r="J37" s="87"/>
      <c r="K37" s="87"/>
      <c r="L37" s="88"/>
      <c r="M37" s="86"/>
      <c r="N37" s="87"/>
      <c r="O37" s="87"/>
      <c r="P37" s="88"/>
    </row>
    <row r="38" spans="1:16" ht="14.25" customHeight="1">
      <c r="A38" s="92" t="s">
        <v>43</v>
      </c>
      <c r="B38" s="77"/>
      <c r="C38" s="78"/>
      <c r="D38" s="99"/>
      <c r="E38" s="77"/>
      <c r="F38" s="77"/>
      <c r="G38" s="77"/>
      <c r="H38" s="77"/>
      <c r="I38" s="77"/>
      <c r="J38" s="77"/>
      <c r="K38" s="77"/>
      <c r="L38" s="78"/>
      <c r="M38" s="99"/>
      <c r="N38" s="77"/>
      <c r="O38" s="77"/>
      <c r="P38" s="78"/>
    </row>
    <row r="39" spans="1:16" ht="14.25" customHeight="1">
      <c r="A39" s="79" t="s">
        <v>52</v>
      </c>
      <c r="B39" s="77"/>
      <c r="C39" s="77"/>
      <c r="D39" s="77"/>
      <c r="E39" s="77"/>
      <c r="F39" s="77"/>
      <c r="G39" s="77"/>
      <c r="H39" s="77"/>
      <c r="I39" s="77"/>
      <c r="J39" s="77"/>
      <c r="K39" s="77"/>
      <c r="L39" s="77"/>
      <c r="M39" s="77"/>
      <c r="N39" s="77"/>
      <c r="O39" s="77"/>
      <c r="P39" s="78"/>
    </row>
    <row r="40" spans="1:16" ht="14.25" customHeight="1">
      <c r="A40" s="79" t="s">
        <v>32</v>
      </c>
      <c r="B40" s="77"/>
      <c r="C40" s="78"/>
      <c r="D40" s="79" t="s">
        <v>33</v>
      </c>
      <c r="E40" s="77"/>
      <c r="F40" s="77"/>
      <c r="G40" s="77"/>
      <c r="H40" s="77"/>
      <c r="I40" s="77"/>
      <c r="J40" s="77"/>
      <c r="K40" s="77"/>
      <c r="L40" s="78"/>
      <c r="M40" s="79" t="s">
        <v>34</v>
      </c>
      <c r="N40" s="77"/>
      <c r="O40" s="77"/>
      <c r="P40" s="78"/>
    </row>
    <row r="41" spans="1:16" ht="14.25" customHeight="1">
      <c r="A41" s="91" t="s">
        <v>936</v>
      </c>
      <c r="B41" s="81"/>
      <c r="C41" s="82"/>
      <c r="D41" s="89" t="s">
        <v>937</v>
      </c>
      <c r="E41" s="81"/>
      <c r="F41" s="81"/>
      <c r="G41" s="81"/>
      <c r="H41" s="81"/>
      <c r="I41" s="81"/>
      <c r="J41" s="81"/>
      <c r="K41" s="81"/>
      <c r="L41" s="82"/>
      <c r="M41" s="101"/>
      <c r="N41" s="81"/>
      <c r="O41" s="81"/>
      <c r="P41" s="82"/>
    </row>
    <row r="42" spans="1:16" ht="14.25" customHeight="1">
      <c r="A42" s="83"/>
      <c r="B42" s="84"/>
      <c r="C42" s="85"/>
      <c r="D42" s="83"/>
      <c r="E42" s="84"/>
      <c r="F42" s="84"/>
      <c r="G42" s="84"/>
      <c r="H42" s="84"/>
      <c r="I42" s="84"/>
      <c r="J42" s="84"/>
      <c r="K42" s="84"/>
      <c r="L42" s="85"/>
      <c r="M42" s="83"/>
      <c r="N42" s="84"/>
      <c r="O42" s="84"/>
      <c r="P42" s="85"/>
    </row>
    <row r="43" spans="1:16" ht="121.5" customHeight="1">
      <c r="A43" s="86"/>
      <c r="B43" s="87"/>
      <c r="C43" s="88"/>
      <c r="D43" s="86"/>
      <c r="E43" s="87"/>
      <c r="F43" s="87"/>
      <c r="G43" s="87"/>
      <c r="H43" s="87"/>
      <c r="I43" s="87"/>
      <c r="J43" s="87"/>
      <c r="K43" s="87"/>
      <c r="L43" s="88"/>
      <c r="M43" s="86"/>
      <c r="N43" s="87"/>
      <c r="O43" s="87"/>
      <c r="P43" s="88"/>
    </row>
    <row r="44" spans="1:16" ht="14.25" customHeight="1">
      <c r="A44" s="92" t="s">
        <v>43</v>
      </c>
      <c r="B44" s="77"/>
      <c r="C44" s="78"/>
      <c r="D44" s="102"/>
      <c r="E44" s="77"/>
      <c r="F44" s="77"/>
      <c r="G44" s="77"/>
      <c r="H44" s="77"/>
      <c r="I44" s="77"/>
      <c r="J44" s="77"/>
      <c r="K44" s="77"/>
      <c r="L44" s="78"/>
      <c r="M44" s="99"/>
      <c r="N44" s="77"/>
      <c r="O44" s="77"/>
      <c r="P44" s="78"/>
    </row>
    <row r="45" spans="1:16" ht="14.25" customHeight="1">
      <c r="A45" s="79" t="s">
        <v>56</v>
      </c>
      <c r="B45" s="77"/>
      <c r="C45" s="77"/>
      <c r="D45" s="77"/>
      <c r="E45" s="77"/>
      <c r="F45" s="77"/>
      <c r="G45" s="77"/>
      <c r="H45" s="77"/>
      <c r="I45" s="77"/>
      <c r="J45" s="77"/>
      <c r="K45" s="77"/>
      <c r="L45" s="77"/>
      <c r="M45" s="77"/>
      <c r="N45" s="77"/>
      <c r="O45" s="77"/>
      <c r="P45" s="78"/>
    </row>
    <row r="46" spans="1:16" ht="14.25" customHeight="1">
      <c r="A46" s="79" t="s">
        <v>32</v>
      </c>
      <c r="B46" s="77"/>
      <c r="C46" s="78"/>
      <c r="D46" s="103" t="s">
        <v>33</v>
      </c>
      <c r="E46" s="77"/>
      <c r="F46" s="77"/>
      <c r="G46" s="77"/>
      <c r="H46" s="77"/>
      <c r="I46" s="77"/>
      <c r="J46" s="77"/>
      <c r="K46" s="77"/>
      <c r="L46" s="78"/>
      <c r="M46" s="79" t="s">
        <v>34</v>
      </c>
      <c r="N46" s="77"/>
      <c r="O46" s="77"/>
      <c r="P46" s="78"/>
    </row>
    <row r="47" spans="1:16" ht="14.25" customHeight="1">
      <c r="A47" s="93" t="s">
        <v>938</v>
      </c>
      <c r="B47" s="81"/>
      <c r="C47" s="82"/>
      <c r="D47" s="104" t="s">
        <v>939</v>
      </c>
      <c r="E47" s="81"/>
      <c r="F47" s="81"/>
      <c r="G47" s="81"/>
      <c r="H47" s="81"/>
      <c r="I47" s="81"/>
      <c r="J47" s="81"/>
      <c r="K47" s="81"/>
      <c r="L47" s="82"/>
      <c r="M47" s="101"/>
      <c r="N47" s="81"/>
      <c r="O47" s="81"/>
      <c r="P47" s="82"/>
    </row>
    <row r="48" spans="1:16" ht="14.25" customHeight="1">
      <c r="A48" s="83"/>
      <c r="B48" s="84"/>
      <c r="C48" s="85"/>
      <c r="D48" s="84"/>
      <c r="E48" s="84"/>
      <c r="F48" s="84"/>
      <c r="G48" s="84"/>
      <c r="H48" s="84"/>
      <c r="I48" s="84"/>
      <c r="J48" s="84"/>
      <c r="K48" s="84"/>
      <c r="L48" s="85"/>
      <c r="M48" s="83"/>
      <c r="N48" s="84"/>
      <c r="O48" s="84"/>
      <c r="P48" s="85"/>
    </row>
    <row r="49" spans="1:16" ht="66" customHeight="1">
      <c r="A49" s="86"/>
      <c r="B49" s="87"/>
      <c r="C49" s="88"/>
      <c r="D49" s="87"/>
      <c r="E49" s="87"/>
      <c r="F49" s="87"/>
      <c r="G49" s="87"/>
      <c r="H49" s="87"/>
      <c r="I49" s="87"/>
      <c r="J49" s="87"/>
      <c r="K49" s="87"/>
      <c r="L49" s="88"/>
      <c r="M49" s="86"/>
      <c r="N49" s="87"/>
      <c r="O49" s="87"/>
      <c r="P49" s="88"/>
    </row>
    <row r="50" spans="1:16" ht="14.25" customHeight="1">
      <c r="A50" s="92" t="s">
        <v>43</v>
      </c>
      <c r="B50" s="77"/>
      <c r="C50" s="78"/>
      <c r="D50" s="102"/>
      <c r="E50" s="77"/>
      <c r="F50" s="77"/>
      <c r="G50" s="77"/>
      <c r="H50" s="77"/>
      <c r="I50" s="77"/>
      <c r="J50" s="77"/>
      <c r="K50" s="77"/>
      <c r="L50" s="78"/>
      <c r="M50" s="99"/>
      <c r="N50" s="77"/>
      <c r="O50" s="77"/>
      <c r="P50" s="78"/>
    </row>
    <row r="51" spans="1:16" ht="14.25" customHeight="1">
      <c r="A51" s="79" t="s">
        <v>59</v>
      </c>
      <c r="B51" s="77"/>
      <c r="C51" s="77"/>
      <c r="D51" s="77"/>
      <c r="E51" s="77"/>
      <c r="F51" s="77"/>
      <c r="G51" s="77"/>
      <c r="H51" s="77"/>
      <c r="I51" s="77"/>
      <c r="J51" s="77"/>
      <c r="K51" s="77"/>
      <c r="L51" s="77"/>
      <c r="M51" s="77"/>
      <c r="N51" s="77"/>
      <c r="O51" s="77"/>
      <c r="P51" s="78"/>
    </row>
    <row r="52" spans="1:16" ht="14.25" customHeight="1">
      <c r="A52" s="79" t="s">
        <v>32</v>
      </c>
      <c r="B52" s="77"/>
      <c r="C52" s="78"/>
      <c r="D52" s="105" t="s">
        <v>33</v>
      </c>
      <c r="E52" s="106"/>
      <c r="F52" s="106"/>
      <c r="G52" s="106"/>
      <c r="H52" s="106"/>
      <c r="I52" s="106"/>
      <c r="J52" s="106"/>
      <c r="K52" s="106"/>
      <c r="L52" s="107"/>
      <c r="M52" s="79" t="s">
        <v>34</v>
      </c>
      <c r="N52" s="77"/>
      <c r="O52" s="77"/>
      <c r="P52" s="78"/>
    </row>
    <row r="53" spans="1:16" ht="14.25" customHeight="1">
      <c r="A53" s="91"/>
      <c r="B53" s="81"/>
      <c r="C53" s="82"/>
      <c r="D53" s="104"/>
      <c r="E53" s="81"/>
      <c r="F53" s="81"/>
      <c r="G53" s="81"/>
      <c r="H53" s="81"/>
      <c r="I53" s="81"/>
      <c r="J53" s="81"/>
      <c r="K53" s="81"/>
      <c r="L53" s="82"/>
      <c r="M53" s="101"/>
      <c r="N53" s="81"/>
      <c r="O53" s="81"/>
      <c r="P53" s="82"/>
    </row>
    <row r="54" spans="1:16" ht="14.25" customHeight="1">
      <c r="A54" s="83"/>
      <c r="B54" s="84"/>
      <c r="C54" s="85"/>
      <c r="D54" s="84"/>
      <c r="E54" s="84"/>
      <c r="F54" s="84"/>
      <c r="G54" s="84"/>
      <c r="H54" s="84"/>
      <c r="I54" s="84"/>
      <c r="J54" s="84"/>
      <c r="K54" s="84"/>
      <c r="L54" s="85"/>
      <c r="M54" s="83"/>
      <c r="N54" s="84"/>
      <c r="O54" s="84"/>
      <c r="P54" s="85"/>
    </row>
    <row r="55" spans="1:16" ht="15.75" customHeight="1">
      <c r="A55" s="86"/>
      <c r="B55" s="87"/>
      <c r="C55" s="88"/>
      <c r="D55" s="87"/>
      <c r="E55" s="87"/>
      <c r="F55" s="87"/>
      <c r="G55" s="87"/>
      <c r="H55" s="87"/>
      <c r="I55" s="87"/>
      <c r="J55" s="87"/>
      <c r="K55" s="87"/>
      <c r="L55" s="88"/>
      <c r="M55" s="86"/>
      <c r="N55" s="87"/>
      <c r="O55" s="87"/>
      <c r="P55" s="88"/>
    </row>
    <row r="56" spans="1:16" ht="14.25" customHeight="1">
      <c r="A56" s="92" t="s">
        <v>43</v>
      </c>
      <c r="B56" s="77"/>
      <c r="C56" s="78"/>
      <c r="D56" s="109"/>
      <c r="E56" s="87"/>
      <c r="F56" s="87"/>
      <c r="G56" s="87"/>
      <c r="H56" s="87"/>
      <c r="I56" s="87"/>
      <c r="J56" s="87"/>
      <c r="K56" s="87"/>
      <c r="L56" s="88"/>
      <c r="M56" s="99"/>
      <c r="N56" s="77"/>
      <c r="O56" s="77"/>
      <c r="P56" s="78"/>
    </row>
    <row r="57" spans="1:16" ht="14.25" customHeight="1">
      <c r="A57" s="79" t="s">
        <v>63</v>
      </c>
      <c r="B57" s="77"/>
      <c r="C57" s="77"/>
      <c r="D57" s="77"/>
      <c r="E57" s="77"/>
      <c r="F57" s="77"/>
      <c r="G57" s="77"/>
      <c r="H57" s="77"/>
      <c r="I57" s="77"/>
      <c r="J57" s="77"/>
      <c r="K57" s="77"/>
      <c r="L57" s="77"/>
      <c r="M57" s="77"/>
      <c r="N57" s="77"/>
      <c r="O57" s="77"/>
      <c r="P57" s="78"/>
    </row>
    <row r="58" spans="1:16" ht="14.25" customHeight="1">
      <c r="A58" s="79" t="s">
        <v>32</v>
      </c>
      <c r="B58" s="77"/>
      <c r="C58" s="78"/>
      <c r="D58" s="103" t="s">
        <v>33</v>
      </c>
      <c r="E58" s="77"/>
      <c r="F58" s="77"/>
      <c r="G58" s="77"/>
      <c r="H58" s="77"/>
      <c r="I58" s="77"/>
      <c r="J58" s="77"/>
      <c r="K58" s="77"/>
      <c r="L58" s="78"/>
      <c r="M58" s="79" t="s">
        <v>34</v>
      </c>
      <c r="N58" s="77"/>
      <c r="O58" s="77"/>
      <c r="P58" s="78"/>
    </row>
    <row r="59" spans="1:16" ht="14.25" customHeight="1">
      <c r="A59" s="94"/>
      <c r="B59" s="81"/>
      <c r="C59" s="82"/>
      <c r="D59" s="104"/>
      <c r="E59" s="81"/>
      <c r="F59" s="81"/>
      <c r="G59" s="81"/>
      <c r="H59" s="81"/>
      <c r="I59" s="81"/>
      <c r="J59" s="81"/>
      <c r="K59" s="81"/>
      <c r="L59" s="82"/>
      <c r="M59" s="101"/>
      <c r="N59" s="81"/>
      <c r="O59" s="81"/>
      <c r="P59" s="82"/>
    </row>
    <row r="60" spans="1:16" ht="14.25" customHeight="1">
      <c r="A60" s="83"/>
      <c r="B60" s="84"/>
      <c r="C60" s="85"/>
      <c r="D60" s="84"/>
      <c r="E60" s="84"/>
      <c r="F60" s="84"/>
      <c r="G60" s="84"/>
      <c r="H60" s="84"/>
      <c r="I60" s="84"/>
      <c r="J60" s="84"/>
      <c r="K60" s="84"/>
      <c r="L60" s="85"/>
      <c r="M60" s="83"/>
      <c r="N60" s="84"/>
      <c r="O60" s="84"/>
      <c r="P60" s="85"/>
    </row>
    <row r="61" spans="1:16" ht="15.75" customHeight="1">
      <c r="A61" s="86"/>
      <c r="B61" s="87"/>
      <c r="C61" s="88"/>
      <c r="D61" s="87"/>
      <c r="E61" s="87"/>
      <c r="F61" s="87"/>
      <c r="G61" s="87"/>
      <c r="H61" s="87"/>
      <c r="I61" s="87"/>
      <c r="J61" s="87"/>
      <c r="K61" s="87"/>
      <c r="L61" s="88"/>
      <c r="M61" s="86"/>
      <c r="N61" s="87"/>
      <c r="O61" s="87"/>
      <c r="P61" s="88"/>
    </row>
    <row r="62" spans="1:16" ht="14.25" customHeight="1">
      <c r="A62" s="95" t="s">
        <v>43</v>
      </c>
      <c r="B62" s="81"/>
      <c r="C62" s="82"/>
      <c r="D62" s="110"/>
      <c r="E62" s="81"/>
      <c r="F62" s="81"/>
      <c r="G62" s="81"/>
      <c r="H62" s="81"/>
      <c r="I62" s="81"/>
      <c r="J62" s="81"/>
      <c r="K62" s="81"/>
      <c r="L62" s="82"/>
      <c r="M62" s="101"/>
      <c r="N62" s="81"/>
      <c r="O62" s="81"/>
      <c r="P62" s="82"/>
    </row>
    <row r="63" spans="1:16" ht="14.25" customHeight="1">
      <c r="A63" s="83"/>
      <c r="B63" s="84"/>
      <c r="C63" s="85"/>
      <c r="D63" s="84"/>
      <c r="E63" s="84"/>
      <c r="F63" s="84"/>
      <c r="G63" s="84"/>
      <c r="H63" s="84"/>
      <c r="I63" s="84"/>
      <c r="J63" s="84"/>
      <c r="K63" s="84"/>
      <c r="L63" s="85"/>
      <c r="M63" s="83"/>
      <c r="N63" s="84"/>
      <c r="O63" s="84"/>
      <c r="P63" s="85"/>
    </row>
    <row r="64" spans="1:16" ht="14.25" customHeight="1">
      <c r="A64" s="86"/>
      <c r="B64" s="87"/>
      <c r="C64" s="88"/>
      <c r="D64" s="87"/>
      <c r="E64" s="87"/>
      <c r="F64" s="87"/>
      <c r="G64" s="87"/>
      <c r="H64" s="87"/>
      <c r="I64" s="87"/>
      <c r="J64" s="87"/>
      <c r="K64" s="87"/>
      <c r="L64" s="88"/>
      <c r="M64" s="86"/>
      <c r="N64" s="87"/>
      <c r="O64" s="87"/>
      <c r="P64" s="88"/>
    </row>
    <row r="65" spans="1:16" ht="14.25" customHeight="1">
      <c r="A65" s="79" t="s">
        <v>67</v>
      </c>
      <c r="B65" s="77"/>
      <c r="C65" s="77"/>
      <c r="D65" s="77"/>
      <c r="E65" s="77"/>
      <c r="F65" s="77"/>
      <c r="G65" s="77"/>
      <c r="H65" s="77"/>
      <c r="I65" s="77"/>
      <c r="J65" s="77"/>
      <c r="K65" s="77"/>
      <c r="L65" s="77"/>
      <c r="M65" s="77"/>
      <c r="N65" s="77"/>
      <c r="O65" s="77"/>
      <c r="P65" s="78"/>
    </row>
    <row r="66" spans="1:16" ht="14.25" customHeight="1">
      <c r="A66" s="79"/>
      <c r="B66" s="77"/>
      <c r="C66" s="78"/>
      <c r="D66" s="103"/>
      <c r="E66" s="77"/>
      <c r="F66" s="77"/>
      <c r="G66" s="77"/>
      <c r="H66" s="77"/>
      <c r="I66" s="77"/>
      <c r="J66" s="77"/>
      <c r="K66" s="77"/>
      <c r="L66" s="78"/>
      <c r="M66" s="79"/>
      <c r="N66" s="77"/>
      <c r="O66" s="77"/>
      <c r="P66" s="78"/>
    </row>
    <row r="67" spans="1:16" ht="14.25" customHeight="1">
      <c r="A67" s="96"/>
      <c r="B67" s="81"/>
      <c r="C67" s="82"/>
      <c r="D67" s="111"/>
      <c r="E67" s="81"/>
      <c r="F67" s="81"/>
      <c r="G67" s="81"/>
      <c r="H67" s="81"/>
      <c r="I67" s="81"/>
      <c r="J67" s="81"/>
      <c r="K67" s="81"/>
      <c r="L67" s="82"/>
      <c r="M67" s="101"/>
      <c r="N67" s="81"/>
      <c r="O67" s="81"/>
      <c r="P67" s="82"/>
    </row>
    <row r="68" spans="1:16" ht="14.25" customHeight="1">
      <c r="A68" s="83"/>
      <c r="B68" s="84"/>
      <c r="C68" s="85"/>
      <c r="D68" s="84"/>
      <c r="E68" s="84"/>
      <c r="F68" s="84"/>
      <c r="G68" s="84"/>
      <c r="H68" s="84"/>
      <c r="I68" s="84"/>
      <c r="J68" s="84"/>
      <c r="K68" s="84"/>
      <c r="L68" s="85"/>
      <c r="M68" s="83"/>
      <c r="N68" s="84"/>
      <c r="O68" s="84"/>
      <c r="P68" s="85"/>
    </row>
    <row r="69" spans="1:16" ht="15.75" customHeight="1">
      <c r="A69" s="86"/>
      <c r="B69" s="87"/>
      <c r="C69" s="88"/>
      <c r="D69" s="87"/>
      <c r="E69" s="87"/>
      <c r="F69" s="87"/>
      <c r="G69" s="87"/>
      <c r="H69" s="87"/>
      <c r="I69" s="87"/>
      <c r="J69" s="87"/>
      <c r="K69" s="87"/>
      <c r="L69" s="88"/>
      <c r="M69" s="86"/>
      <c r="N69" s="87"/>
      <c r="O69" s="87"/>
      <c r="P69" s="88"/>
    </row>
    <row r="70" spans="1:16" ht="14.25" customHeight="1">
      <c r="A70" s="95"/>
      <c r="B70" s="81"/>
      <c r="C70" s="82"/>
      <c r="D70" s="110"/>
      <c r="E70" s="81"/>
      <c r="F70" s="81"/>
      <c r="G70" s="81"/>
      <c r="H70" s="81"/>
      <c r="I70" s="81"/>
      <c r="J70" s="81"/>
      <c r="K70" s="81"/>
      <c r="L70" s="82"/>
      <c r="M70" s="101"/>
      <c r="N70" s="81"/>
      <c r="O70" s="81"/>
      <c r="P70" s="82"/>
    </row>
    <row r="71" spans="1:16" ht="14.25" customHeight="1">
      <c r="A71" s="86"/>
      <c r="B71" s="87"/>
      <c r="C71" s="88"/>
      <c r="D71" s="87"/>
      <c r="E71" s="87"/>
      <c r="F71" s="87"/>
      <c r="G71" s="87"/>
      <c r="H71" s="87"/>
      <c r="I71" s="87"/>
      <c r="J71" s="87"/>
      <c r="K71" s="87"/>
      <c r="L71" s="88"/>
      <c r="M71" s="86"/>
      <c r="N71" s="87"/>
      <c r="O71" s="87"/>
      <c r="P71" s="88"/>
    </row>
    <row r="72" spans="1:16" ht="14.25" customHeight="1">
      <c r="A72" s="79" t="s">
        <v>71</v>
      </c>
      <c r="B72" s="77"/>
      <c r="C72" s="77"/>
      <c r="D72" s="77"/>
      <c r="E72" s="77"/>
      <c r="F72" s="77"/>
      <c r="G72" s="77"/>
      <c r="H72" s="77"/>
      <c r="I72" s="77"/>
      <c r="J72" s="77"/>
      <c r="K72" s="77"/>
      <c r="L72" s="77"/>
      <c r="M72" s="77"/>
      <c r="N72" s="77"/>
      <c r="O72" s="77"/>
      <c r="P72" s="78"/>
    </row>
    <row r="73" spans="1:16" ht="14.25" customHeight="1">
      <c r="A73" s="79"/>
      <c r="B73" s="77"/>
      <c r="C73" s="78"/>
      <c r="D73" s="103"/>
      <c r="E73" s="77"/>
      <c r="F73" s="77"/>
      <c r="G73" s="77"/>
      <c r="H73" s="77"/>
      <c r="I73" s="77"/>
      <c r="J73" s="77"/>
      <c r="K73" s="77"/>
      <c r="L73" s="78"/>
      <c r="M73" s="79"/>
      <c r="N73" s="77"/>
      <c r="O73" s="77"/>
      <c r="P73" s="78"/>
    </row>
    <row r="74" spans="1:16" ht="14.25" customHeight="1">
      <c r="A74" s="96"/>
      <c r="B74" s="81"/>
      <c r="C74" s="82"/>
      <c r="D74" s="111"/>
      <c r="E74" s="81"/>
      <c r="F74" s="81"/>
      <c r="G74" s="81"/>
      <c r="H74" s="81"/>
      <c r="I74" s="81"/>
      <c r="J74" s="81"/>
      <c r="K74" s="81"/>
      <c r="L74" s="82"/>
      <c r="M74" s="101"/>
      <c r="N74" s="81"/>
      <c r="O74" s="81"/>
      <c r="P74" s="82"/>
    </row>
    <row r="75" spans="1:16" ht="14.25" customHeight="1">
      <c r="A75" s="83"/>
      <c r="B75" s="84"/>
      <c r="C75" s="85"/>
      <c r="D75" s="84"/>
      <c r="E75" s="84"/>
      <c r="F75" s="84"/>
      <c r="G75" s="84"/>
      <c r="H75" s="84"/>
      <c r="I75" s="84"/>
      <c r="J75" s="84"/>
      <c r="K75" s="84"/>
      <c r="L75" s="85"/>
      <c r="M75" s="83"/>
      <c r="N75" s="84"/>
      <c r="O75" s="84"/>
      <c r="P75" s="85"/>
    </row>
    <row r="76" spans="1:16" ht="14.25" customHeight="1">
      <c r="A76" s="86"/>
      <c r="B76" s="87"/>
      <c r="C76" s="88"/>
      <c r="D76" s="87"/>
      <c r="E76" s="87"/>
      <c r="F76" s="87"/>
      <c r="G76" s="87"/>
      <c r="H76" s="87"/>
      <c r="I76" s="87"/>
      <c r="J76" s="87"/>
      <c r="K76" s="87"/>
      <c r="L76" s="88"/>
      <c r="M76" s="86"/>
      <c r="N76" s="87"/>
      <c r="O76" s="87"/>
      <c r="P76" s="88"/>
    </row>
    <row r="77" spans="1:16" ht="14.25" customHeight="1">
      <c r="A77" s="95"/>
      <c r="B77" s="81"/>
      <c r="C77" s="82"/>
      <c r="D77" s="93"/>
      <c r="E77" s="81"/>
      <c r="F77" s="81"/>
      <c r="G77" s="81"/>
      <c r="H77" s="81"/>
      <c r="I77" s="81"/>
      <c r="J77" s="81"/>
      <c r="K77" s="81"/>
      <c r="L77" s="82"/>
      <c r="M77" s="101"/>
      <c r="N77" s="81"/>
      <c r="O77" s="81"/>
      <c r="P77" s="82"/>
    </row>
    <row r="78" spans="1:16" ht="14.25" customHeight="1">
      <c r="A78" s="83"/>
      <c r="B78" s="84"/>
      <c r="C78" s="85"/>
      <c r="D78" s="83"/>
      <c r="E78" s="84"/>
      <c r="F78" s="84"/>
      <c r="G78" s="84"/>
      <c r="H78" s="84"/>
      <c r="I78" s="84"/>
      <c r="J78" s="84"/>
      <c r="K78" s="84"/>
      <c r="L78" s="85"/>
      <c r="M78" s="83"/>
      <c r="N78" s="84"/>
      <c r="O78" s="84"/>
      <c r="P78" s="85"/>
    </row>
    <row r="79" spans="1:16" ht="14.25" customHeight="1">
      <c r="A79" s="86"/>
      <c r="B79" s="87"/>
      <c r="C79" s="88"/>
      <c r="D79" s="86"/>
      <c r="E79" s="87"/>
      <c r="F79" s="87"/>
      <c r="G79" s="87"/>
      <c r="H79" s="87"/>
      <c r="I79" s="87"/>
      <c r="J79" s="87"/>
      <c r="K79" s="87"/>
      <c r="L79" s="88"/>
      <c r="M79" s="86"/>
      <c r="N79" s="87"/>
      <c r="O79" s="87"/>
      <c r="P79" s="88"/>
    </row>
    <row r="80" spans="1:16" ht="14.25" customHeight="1">
      <c r="A80" s="79" t="s">
        <v>75</v>
      </c>
      <c r="B80" s="77"/>
      <c r="C80" s="77"/>
      <c r="D80" s="77"/>
      <c r="E80" s="77"/>
      <c r="F80" s="77"/>
      <c r="G80" s="77"/>
      <c r="H80" s="77"/>
      <c r="I80" s="77"/>
      <c r="J80" s="77"/>
      <c r="K80" s="77"/>
      <c r="L80" s="77"/>
      <c r="M80" s="77"/>
      <c r="N80" s="77"/>
      <c r="O80" s="77"/>
      <c r="P80" s="78"/>
    </row>
    <row r="81" spans="1:16" ht="14.25" customHeight="1">
      <c r="A81" s="79"/>
      <c r="B81" s="77"/>
      <c r="C81" s="78"/>
      <c r="D81" s="79"/>
      <c r="E81" s="77"/>
      <c r="F81" s="77"/>
      <c r="G81" s="77"/>
      <c r="H81" s="77"/>
      <c r="I81" s="77"/>
      <c r="J81" s="77"/>
      <c r="K81" s="77"/>
      <c r="L81" s="78"/>
      <c r="M81" s="79"/>
      <c r="N81" s="77"/>
      <c r="O81" s="77"/>
      <c r="P81" s="78"/>
    </row>
    <row r="82" spans="1:16" ht="14.25" customHeight="1">
      <c r="A82" s="96"/>
      <c r="B82" s="81"/>
      <c r="C82" s="82"/>
      <c r="D82" s="108"/>
      <c r="E82" s="81"/>
      <c r="F82" s="81"/>
      <c r="G82" s="81"/>
      <c r="H82" s="81"/>
      <c r="I82" s="81"/>
      <c r="J82" s="81"/>
      <c r="K82" s="81"/>
      <c r="L82" s="82"/>
      <c r="M82" s="101"/>
      <c r="N82" s="81"/>
      <c r="O82" s="81"/>
      <c r="P82" s="82"/>
    </row>
    <row r="83" spans="1:16" ht="14.25" customHeight="1">
      <c r="A83" s="83"/>
      <c r="B83" s="84"/>
      <c r="C83" s="85"/>
      <c r="D83" s="83"/>
      <c r="E83" s="84"/>
      <c r="F83" s="84"/>
      <c r="G83" s="84"/>
      <c r="H83" s="84"/>
      <c r="I83" s="84"/>
      <c r="J83" s="84"/>
      <c r="K83" s="84"/>
      <c r="L83" s="85"/>
      <c r="M83" s="83"/>
      <c r="N83" s="84"/>
      <c r="O83" s="84"/>
      <c r="P83" s="85"/>
    </row>
    <row r="84" spans="1:16" ht="14.25" customHeight="1">
      <c r="A84" s="86"/>
      <c r="B84" s="87"/>
      <c r="C84" s="88"/>
      <c r="D84" s="86"/>
      <c r="E84" s="87"/>
      <c r="F84" s="87"/>
      <c r="G84" s="87"/>
      <c r="H84" s="87"/>
      <c r="I84" s="87"/>
      <c r="J84" s="87"/>
      <c r="K84" s="87"/>
      <c r="L84" s="88"/>
      <c r="M84" s="86"/>
      <c r="N84" s="87"/>
      <c r="O84" s="87"/>
      <c r="P84" s="88"/>
    </row>
    <row r="85" spans="1:16" ht="14.25" customHeight="1">
      <c r="A85" s="95"/>
      <c r="B85" s="81"/>
      <c r="C85" s="82"/>
      <c r="D85" s="93"/>
      <c r="E85" s="81"/>
      <c r="F85" s="81"/>
      <c r="G85" s="81"/>
      <c r="H85" s="81"/>
      <c r="I85" s="81"/>
      <c r="J85" s="81"/>
      <c r="K85" s="81"/>
      <c r="L85" s="82"/>
      <c r="M85" s="101"/>
      <c r="N85" s="81"/>
      <c r="O85" s="81"/>
      <c r="P85" s="82"/>
    </row>
    <row r="86" spans="1:16" ht="14.25" customHeight="1">
      <c r="A86" s="83"/>
      <c r="B86" s="84"/>
      <c r="C86" s="85"/>
      <c r="D86" s="83"/>
      <c r="E86" s="84"/>
      <c r="F86" s="84"/>
      <c r="G86" s="84"/>
      <c r="H86" s="84"/>
      <c r="I86" s="84"/>
      <c r="J86" s="84"/>
      <c r="K86" s="84"/>
      <c r="L86" s="85"/>
      <c r="M86" s="83"/>
      <c r="N86" s="84"/>
      <c r="O86" s="84"/>
      <c r="P86" s="85"/>
    </row>
    <row r="87" spans="1:16" ht="14.25" customHeight="1">
      <c r="A87" s="86"/>
      <c r="B87" s="87"/>
      <c r="C87" s="88"/>
      <c r="D87" s="86"/>
      <c r="E87" s="87"/>
      <c r="F87" s="87"/>
      <c r="G87" s="87"/>
      <c r="H87" s="87"/>
      <c r="I87" s="87"/>
      <c r="J87" s="87"/>
      <c r="K87" s="87"/>
      <c r="L87" s="88"/>
      <c r="M87" s="86"/>
      <c r="N87" s="87"/>
      <c r="O87" s="87"/>
      <c r="P87" s="88"/>
    </row>
    <row r="88" spans="1:16" ht="14.25" customHeight="1">
      <c r="A88" s="97" t="s">
        <v>78</v>
      </c>
      <c r="B88" s="77"/>
      <c r="C88" s="78"/>
      <c r="D88" s="115" t="s">
        <v>79</v>
      </c>
      <c r="E88" s="77"/>
      <c r="F88" s="77"/>
      <c r="G88" s="77"/>
      <c r="H88" s="77"/>
      <c r="I88" s="77"/>
      <c r="J88" s="77"/>
      <c r="K88" s="77"/>
      <c r="L88" s="78"/>
      <c r="M88" s="99"/>
      <c r="N88" s="77"/>
      <c r="O88" s="77"/>
      <c r="P88" s="78"/>
    </row>
    <row r="89" spans="1:16" ht="14.25" customHeight="1">
      <c r="A89" s="98" t="s">
        <v>80</v>
      </c>
      <c r="B89" s="77"/>
      <c r="C89" s="78"/>
      <c r="D89" s="115" t="s">
        <v>81</v>
      </c>
      <c r="E89" s="77"/>
      <c r="F89" s="77"/>
      <c r="G89" s="77"/>
      <c r="H89" s="77"/>
      <c r="I89" s="77"/>
      <c r="J89" s="77"/>
      <c r="K89" s="77"/>
      <c r="L89" s="78"/>
      <c r="M89" s="99"/>
      <c r="N89" s="77"/>
      <c r="O89" s="77"/>
      <c r="P89" s="78"/>
    </row>
    <row r="90" spans="1:16" ht="14.25" customHeight="1">
      <c r="A90" s="79" t="s">
        <v>82</v>
      </c>
      <c r="B90" s="77"/>
      <c r="C90" s="78"/>
      <c r="D90" s="99"/>
      <c r="E90" s="77"/>
      <c r="F90" s="77"/>
      <c r="G90" s="77"/>
      <c r="H90" s="77"/>
      <c r="I90" s="77"/>
      <c r="J90" s="77"/>
      <c r="K90" s="77"/>
      <c r="L90" s="78"/>
      <c r="M90" s="99"/>
      <c r="N90" s="77"/>
      <c r="O90" s="77"/>
      <c r="P90" s="78"/>
    </row>
    <row r="91" spans="1:16" ht="14.25" customHeight="1"/>
    <row r="92" spans="1:16" ht="14.25" customHeight="1">
      <c r="D92" s="4"/>
    </row>
    <row r="93" spans="1:16" ht="14.25" customHeight="1">
      <c r="D93" s="4"/>
    </row>
    <row r="94" spans="1:16" ht="14.25" customHeight="1">
      <c r="D94" s="4"/>
    </row>
    <row r="95" spans="1:16" ht="14.25" customHeight="1">
      <c r="D95" s="4"/>
    </row>
    <row r="96" spans="1:16" ht="14.25" customHeight="1">
      <c r="D96" s="4"/>
    </row>
    <row r="97" spans="4:4" ht="14.25" customHeight="1">
      <c r="D97" s="4"/>
    </row>
    <row r="98" spans="4:4" ht="14.25" customHeight="1">
      <c r="D98" s="4"/>
    </row>
    <row r="99" spans="4:4" ht="14.25" customHeight="1">
      <c r="D99" s="4"/>
    </row>
    <row r="100" spans="4:4" ht="14.25" customHeight="1">
      <c r="D100" s="4"/>
    </row>
    <row r="101" spans="4:4" ht="14.25" customHeight="1">
      <c r="D101" s="4"/>
    </row>
    <row r="102" spans="4:4" ht="14.25" customHeight="1">
      <c r="D102" s="4"/>
    </row>
    <row r="103" spans="4:4" ht="14.25" customHeight="1">
      <c r="D103" s="4"/>
    </row>
    <row r="104" spans="4:4" ht="14.25" customHeight="1">
      <c r="D104" s="4"/>
    </row>
    <row r="105" spans="4:4" ht="14.25" customHeight="1">
      <c r="D105" s="4"/>
    </row>
    <row r="106" spans="4:4" ht="14.25" customHeight="1">
      <c r="D106" s="4"/>
    </row>
    <row r="107" spans="4:4" ht="14.25" customHeight="1">
      <c r="D107" s="4"/>
    </row>
    <row r="108" spans="4:4" ht="14.25" customHeight="1">
      <c r="D108" s="4"/>
    </row>
    <row r="109" spans="4:4" ht="14.25" customHeight="1">
      <c r="D109" s="4"/>
    </row>
    <row r="110" spans="4:4" ht="14.25" customHeight="1">
      <c r="D110" s="4"/>
    </row>
    <row r="111" spans="4:4" ht="14.25" customHeight="1">
      <c r="D111" s="4"/>
    </row>
    <row r="112" spans="4:4" ht="14.25" customHeight="1">
      <c r="D112" s="4"/>
    </row>
    <row r="113" spans="4:4" ht="14.25" customHeight="1">
      <c r="D113" s="4"/>
    </row>
    <row r="114" spans="4:4" ht="14.25" customHeight="1">
      <c r="D114" s="4"/>
    </row>
    <row r="115" spans="4:4" ht="14.25" customHeight="1">
      <c r="D115" s="4"/>
    </row>
    <row r="116" spans="4:4" ht="14.25" customHeight="1">
      <c r="D116" s="4"/>
    </row>
    <row r="117" spans="4:4" ht="14.25" customHeight="1">
      <c r="D117" s="4"/>
    </row>
    <row r="118" spans="4:4" ht="14.25" customHeight="1">
      <c r="D118" s="4"/>
    </row>
    <row r="119" spans="4:4" ht="14.25" customHeight="1">
      <c r="D119" s="4"/>
    </row>
    <row r="120" spans="4:4" ht="14.25" customHeight="1">
      <c r="D120" s="4"/>
    </row>
    <row r="121" spans="4:4" ht="14.25" customHeight="1">
      <c r="D121" s="4"/>
    </row>
    <row r="122" spans="4:4" ht="14.25" customHeight="1">
      <c r="D122" s="4"/>
    </row>
    <row r="123" spans="4:4" ht="14.25" customHeight="1">
      <c r="D123" s="4"/>
    </row>
    <row r="124" spans="4:4" ht="14.25" customHeight="1">
      <c r="D124" s="4"/>
    </row>
    <row r="125" spans="4:4" ht="14.25" customHeight="1"/>
    <row r="126" spans="4:4" ht="14.25" customHeight="1"/>
    <row r="127" spans="4:4" ht="14.25" customHeight="1"/>
    <row r="128" spans="4:4"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1">
    <mergeCell ref="D85:L87"/>
    <mergeCell ref="M85:P87"/>
    <mergeCell ref="D88:L88"/>
    <mergeCell ref="M88:P88"/>
    <mergeCell ref="D89:L89"/>
    <mergeCell ref="M89:P89"/>
    <mergeCell ref="D90:L90"/>
    <mergeCell ref="M90:P90"/>
    <mergeCell ref="A1:G6"/>
    <mergeCell ref="H1:L6"/>
    <mergeCell ref="N1:P6"/>
    <mergeCell ref="A7:B7"/>
    <mergeCell ref="C7:G7"/>
    <mergeCell ref="H7:J7"/>
    <mergeCell ref="K7:L7"/>
    <mergeCell ref="A8:B9"/>
    <mergeCell ref="C8:G9"/>
    <mergeCell ref="H8:J9"/>
    <mergeCell ref="K8:L9"/>
    <mergeCell ref="D77:L79"/>
    <mergeCell ref="M77:P79"/>
    <mergeCell ref="A80:P80"/>
    <mergeCell ref="D81:L81"/>
    <mergeCell ref="M81:P81"/>
    <mergeCell ref="D82:L84"/>
    <mergeCell ref="M82:P84"/>
    <mergeCell ref="M7:N9"/>
    <mergeCell ref="O7:P9"/>
    <mergeCell ref="M10:P10"/>
    <mergeCell ref="A10:C10"/>
    <mergeCell ref="D10:G10"/>
    <mergeCell ref="H10:L10"/>
    <mergeCell ref="A11:C11"/>
    <mergeCell ref="D11:G11"/>
    <mergeCell ref="H11:L11"/>
    <mergeCell ref="M11:P11"/>
    <mergeCell ref="D12:G12"/>
    <mergeCell ref="H12:L12"/>
    <mergeCell ref="M12:P12"/>
    <mergeCell ref="A13:C13"/>
    <mergeCell ref="D13:G13"/>
    <mergeCell ref="H13:L13"/>
    <mergeCell ref="M13:P13"/>
    <mergeCell ref="D44:L44"/>
    <mergeCell ref="M44:P44"/>
    <mergeCell ref="A45:P45"/>
    <mergeCell ref="D46:L46"/>
    <mergeCell ref="M46:P46"/>
    <mergeCell ref="D47:L49"/>
    <mergeCell ref="M47:P49"/>
    <mergeCell ref="D50:L50"/>
    <mergeCell ref="M50:P50"/>
    <mergeCell ref="D32:L32"/>
    <mergeCell ref="M32:P32"/>
    <mergeCell ref="A33:P33"/>
    <mergeCell ref="D34:L34"/>
    <mergeCell ref="M34:P34"/>
    <mergeCell ref="D35:L37"/>
    <mergeCell ref="M35:P37"/>
    <mergeCell ref="D38:L38"/>
    <mergeCell ref="M38:P38"/>
    <mergeCell ref="A81:C81"/>
    <mergeCell ref="A82:C84"/>
    <mergeCell ref="A85:C87"/>
    <mergeCell ref="A88:C88"/>
    <mergeCell ref="A89:C89"/>
    <mergeCell ref="A90:C90"/>
    <mergeCell ref="A59:C61"/>
    <mergeCell ref="A62:C64"/>
    <mergeCell ref="A66:C66"/>
    <mergeCell ref="A67:C69"/>
    <mergeCell ref="A70:C71"/>
    <mergeCell ref="A73:C73"/>
    <mergeCell ref="A74:C76"/>
    <mergeCell ref="A65:P65"/>
    <mergeCell ref="D66:L66"/>
    <mergeCell ref="M66:P66"/>
    <mergeCell ref="D67:L69"/>
    <mergeCell ref="M67:P69"/>
    <mergeCell ref="D70:L71"/>
    <mergeCell ref="M70:P71"/>
    <mergeCell ref="A72:P72"/>
    <mergeCell ref="D73:L73"/>
    <mergeCell ref="M73:P73"/>
    <mergeCell ref="D74:L76"/>
    <mergeCell ref="A44:C44"/>
    <mergeCell ref="A46:C46"/>
    <mergeCell ref="A47:C49"/>
    <mergeCell ref="A50:C50"/>
    <mergeCell ref="A52:C52"/>
    <mergeCell ref="A53:C55"/>
    <mergeCell ref="A56:C56"/>
    <mergeCell ref="A58:C58"/>
    <mergeCell ref="A77:C79"/>
    <mergeCell ref="A51:P51"/>
    <mergeCell ref="D52:L52"/>
    <mergeCell ref="M52:P52"/>
    <mergeCell ref="D53:L55"/>
    <mergeCell ref="M53:P55"/>
    <mergeCell ref="D56:L56"/>
    <mergeCell ref="M56:P56"/>
    <mergeCell ref="A57:P57"/>
    <mergeCell ref="D58:L58"/>
    <mergeCell ref="M58:P58"/>
    <mergeCell ref="D59:L61"/>
    <mergeCell ref="M59:P61"/>
    <mergeCell ref="D62:L64"/>
    <mergeCell ref="M62:P64"/>
    <mergeCell ref="M74:P76"/>
    <mergeCell ref="A26:C26"/>
    <mergeCell ref="A28:C28"/>
    <mergeCell ref="A29:C31"/>
    <mergeCell ref="A32:C32"/>
    <mergeCell ref="A34:C34"/>
    <mergeCell ref="A35:C37"/>
    <mergeCell ref="A38:C38"/>
    <mergeCell ref="A40:C40"/>
    <mergeCell ref="A41:C43"/>
    <mergeCell ref="A39:P39"/>
    <mergeCell ref="D40:L40"/>
    <mergeCell ref="M40:P40"/>
    <mergeCell ref="D41:L43"/>
    <mergeCell ref="M41:P43"/>
    <mergeCell ref="D26:L26"/>
    <mergeCell ref="M26:P26"/>
    <mergeCell ref="A27:P27"/>
    <mergeCell ref="D28:L28"/>
    <mergeCell ref="M28:P28"/>
    <mergeCell ref="D29:L31"/>
    <mergeCell ref="M29:P31"/>
    <mergeCell ref="A21:P21"/>
    <mergeCell ref="D22:L22"/>
    <mergeCell ref="M22:P22"/>
    <mergeCell ref="D23:L25"/>
    <mergeCell ref="M23:P25"/>
    <mergeCell ref="A17:C19"/>
    <mergeCell ref="A20:C20"/>
    <mergeCell ref="A22:C22"/>
    <mergeCell ref="A23:C25"/>
    <mergeCell ref="H14:L14"/>
    <mergeCell ref="A15:P15"/>
    <mergeCell ref="A16:C16"/>
    <mergeCell ref="D16:L16"/>
    <mergeCell ref="M16:P16"/>
    <mergeCell ref="D17:L19"/>
    <mergeCell ref="M17:P19"/>
    <mergeCell ref="D20:L20"/>
    <mergeCell ref="M20:P20"/>
    <mergeCell ref="A14:C14"/>
    <mergeCell ref="D14:G14"/>
    <mergeCell ref="M14:P14"/>
  </mergeCells>
  <pageMargins left="0.7" right="0.7" top="0.75" bottom="0.75" header="0" footer="0"/>
  <pageSetup orientation="landscape"/>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baseColWidth="10" defaultColWidth="11.19921875" defaultRowHeight="15" customHeight="1"/>
  <cols>
    <col min="1" max="6" width="6.796875" customWidth="1"/>
    <col min="7" max="7" width="20.19921875" customWidth="1"/>
    <col min="8" max="11" width="6.796875" customWidth="1"/>
    <col min="12" max="12" width="34.3984375" customWidth="1"/>
    <col min="13" max="13" width="15.69921875" customWidth="1"/>
    <col min="14" max="15" width="6.796875" customWidth="1"/>
    <col min="16" max="16" width="12" customWidth="1"/>
  </cols>
  <sheetData>
    <row r="1" spans="1:16" ht="14.25" customHeight="1">
      <c r="A1" s="101"/>
      <c r="B1" s="81"/>
      <c r="C1" s="81"/>
      <c r="D1" s="81"/>
      <c r="E1" s="81"/>
      <c r="F1" s="81"/>
      <c r="G1" s="82"/>
      <c r="H1" s="112" t="s">
        <v>0</v>
      </c>
      <c r="I1" s="81"/>
      <c r="J1" s="81"/>
      <c r="K1" s="81"/>
      <c r="L1" s="82"/>
      <c r="M1" s="2"/>
      <c r="N1" s="101"/>
      <c r="O1" s="81"/>
      <c r="P1" s="82"/>
    </row>
    <row r="2" spans="1:16" ht="14.25" customHeight="1">
      <c r="A2" s="83"/>
      <c r="B2" s="84"/>
      <c r="C2" s="84"/>
      <c r="D2" s="84"/>
      <c r="E2" s="84"/>
      <c r="F2" s="84"/>
      <c r="G2" s="85"/>
      <c r="H2" s="83"/>
      <c r="I2" s="84"/>
      <c r="J2" s="84"/>
      <c r="K2" s="84"/>
      <c r="L2" s="85"/>
      <c r="M2" s="2" t="s">
        <v>1</v>
      </c>
      <c r="N2" s="83"/>
      <c r="O2" s="84"/>
      <c r="P2" s="85"/>
    </row>
    <row r="3" spans="1:16" ht="14.25" customHeight="1">
      <c r="A3" s="83"/>
      <c r="B3" s="84"/>
      <c r="C3" s="84"/>
      <c r="D3" s="84"/>
      <c r="E3" s="84"/>
      <c r="F3" s="84"/>
      <c r="G3" s="85"/>
      <c r="H3" s="83"/>
      <c r="I3" s="84"/>
      <c r="J3" s="84"/>
      <c r="K3" s="84"/>
      <c r="L3" s="85"/>
      <c r="M3" s="2"/>
      <c r="N3" s="83"/>
      <c r="O3" s="84"/>
      <c r="P3" s="85"/>
    </row>
    <row r="4" spans="1:16" ht="14.25" customHeight="1">
      <c r="A4" s="83"/>
      <c r="B4" s="84"/>
      <c r="C4" s="84"/>
      <c r="D4" s="84"/>
      <c r="E4" s="84"/>
      <c r="F4" s="84"/>
      <c r="G4" s="85"/>
      <c r="H4" s="83"/>
      <c r="I4" s="84"/>
      <c r="J4" s="84"/>
      <c r="K4" s="84"/>
      <c r="L4" s="85"/>
      <c r="M4" s="2" t="s">
        <v>2</v>
      </c>
      <c r="N4" s="83"/>
      <c r="O4" s="84"/>
      <c r="P4" s="85"/>
    </row>
    <row r="5" spans="1:16" ht="14.25" customHeight="1">
      <c r="A5" s="83"/>
      <c r="B5" s="84"/>
      <c r="C5" s="84"/>
      <c r="D5" s="84"/>
      <c r="E5" s="84"/>
      <c r="F5" s="84"/>
      <c r="G5" s="85"/>
      <c r="H5" s="83"/>
      <c r="I5" s="84"/>
      <c r="J5" s="84"/>
      <c r="K5" s="84"/>
      <c r="L5" s="85"/>
      <c r="M5" s="2"/>
      <c r="N5" s="83"/>
      <c r="O5" s="84"/>
      <c r="P5" s="85"/>
    </row>
    <row r="6" spans="1:16" ht="14.25" customHeight="1">
      <c r="A6" s="86"/>
      <c r="B6" s="87"/>
      <c r="C6" s="87"/>
      <c r="D6" s="87"/>
      <c r="E6" s="87"/>
      <c r="F6" s="87"/>
      <c r="G6" s="88"/>
      <c r="H6" s="86"/>
      <c r="I6" s="87"/>
      <c r="J6" s="87"/>
      <c r="K6" s="87"/>
      <c r="L6" s="88"/>
      <c r="M6" s="2"/>
      <c r="N6" s="86"/>
      <c r="O6" s="87"/>
      <c r="P6" s="88"/>
    </row>
    <row r="7" spans="1:16" ht="14.25" customHeight="1">
      <c r="A7" s="79" t="s">
        <v>3</v>
      </c>
      <c r="B7" s="78"/>
      <c r="C7" s="99" t="s">
        <v>4</v>
      </c>
      <c r="D7" s="77"/>
      <c r="E7" s="77"/>
      <c r="F7" s="77"/>
      <c r="G7" s="78"/>
      <c r="H7" s="79" t="s">
        <v>5</v>
      </c>
      <c r="I7" s="77"/>
      <c r="J7" s="78"/>
      <c r="K7" s="99" t="s">
        <v>6</v>
      </c>
      <c r="L7" s="78"/>
      <c r="M7" s="112" t="s">
        <v>7</v>
      </c>
      <c r="N7" s="82"/>
      <c r="O7" s="91"/>
      <c r="P7" s="82"/>
    </row>
    <row r="8" spans="1:16" ht="14.25" customHeight="1">
      <c r="A8" s="112" t="s">
        <v>8</v>
      </c>
      <c r="B8" s="82"/>
      <c r="C8" s="101" t="s">
        <v>9</v>
      </c>
      <c r="D8" s="81"/>
      <c r="E8" s="81"/>
      <c r="F8" s="81"/>
      <c r="G8" s="82"/>
      <c r="H8" s="113" t="s">
        <v>10</v>
      </c>
      <c r="I8" s="81"/>
      <c r="J8" s="82"/>
      <c r="K8" s="101"/>
      <c r="L8" s="82"/>
      <c r="M8" s="83"/>
      <c r="N8" s="85"/>
      <c r="O8" s="83"/>
      <c r="P8" s="85"/>
    </row>
    <row r="9" spans="1:16" ht="14.25" customHeight="1">
      <c r="A9" s="86"/>
      <c r="B9" s="88"/>
      <c r="C9" s="86"/>
      <c r="D9" s="87"/>
      <c r="E9" s="87"/>
      <c r="F9" s="87"/>
      <c r="G9" s="88"/>
      <c r="H9" s="86"/>
      <c r="I9" s="87"/>
      <c r="J9" s="88"/>
      <c r="K9" s="86"/>
      <c r="L9" s="88"/>
      <c r="M9" s="86"/>
      <c r="N9" s="88"/>
      <c r="O9" s="86"/>
      <c r="P9" s="88"/>
    </row>
    <row r="10" spans="1:16" ht="14.25" customHeight="1">
      <c r="A10" s="90" t="s">
        <v>11</v>
      </c>
      <c r="B10" s="77"/>
      <c r="C10" s="78"/>
      <c r="D10" s="114" t="s">
        <v>12</v>
      </c>
      <c r="E10" s="77"/>
      <c r="F10" s="77"/>
      <c r="G10" s="78"/>
      <c r="H10" s="114" t="s">
        <v>13</v>
      </c>
      <c r="I10" s="77"/>
      <c r="J10" s="77"/>
      <c r="K10" s="77"/>
      <c r="L10" s="78"/>
      <c r="M10" s="90" t="s">
        <v>14</v>
      </c>
      <c r="N10" s="77"/>
      <c r="O10" s="77"/>
      <c r="P10" s="78"/>
    </row>
    <row r="11" spans="1:16" ht="14.25" customHeight="1">
      <c r="A11" s="99" t="s">
        <v>15</v>
      </c>
      <c r="B11" s="77"/>
      <c r="C11" s="78"/>
      <c r="D11" s="99" t="s">
        <v>16</v>
      </c>
      <c r="E11" s="77"/>
      <c r="F11" s="77"/>
      <c r="G11" s="78"/>
      <c r="H11" s="99" t="s">
        <v>17</v>
      </c>
      <c r="I11" s="77"/>
      <c r="J11" s="77"/>
      <c r="K11" s="77"/>
      <c r="L11" s="78"/>
      <c r="M11" s="99" t="s">
        <v>18</v>
      </c>
      <c r="N11" s="77"/>
      <c r="O11" s="77"/>
      <c r="P11" s="78"/>
    </row>
    <row r="12" spans="1:16" ht="14.25" customHeight="1">
      <c r="A12" s="2" t="s">
        <v>19</v>
      </c>
      <c r="B12" s="2"/>
      <c r="C12" s="2"/>
      <c r="D12" s="99" t="s">
        <v>20</v>
      </c>
      <c r="E12" s="77"/>
      <c r="F12" s="77"/>
      <c r="G12" s="78"/>
      <c r="H12" s="99" t="s">
        <v>21</v>
      </c>
      <c r="I12" s="77"/>
      <c r="J12" s="77"/>
      <c r="K12" s="77"/>
      <c r="L12" s="78"/>
      <c r="M12" s="99" t="s">
        <v>22</v>
      </c>
      <c r="N12" s="77"/>
      <c r="O12" s="77"/>
      <c r="P12" s="78"/>
    </row>
    <row r="13" spans="1:16" ht="168" customHeight="1">
      <c r="A13" s="115" t="s">
        <v>23</v>
      </c>
      <c r="B13" s="77"/>
      <c r="C13" s="78"/>
      <c r="D13" s="114" t="s">
        <v>940</v>
      </c>
      <c r="E13" s="77"/>
      <c r="F13" s="77"/>
      <c r="G13" s="78"/>
      <c r="H13" s="116" t="s">
        <v>941</v>
      </c>
      <c r="I13" s="77"/>
      <c r="J13" s="77"/>
      <c r="K13" s="77"/>
      <c r="L13" s="78"/>
      <c r="M13" s="90" t="s">
        <v>942</v>
      </c>
      <c r="N13" s="77"/>
      <c r="O13" s="77"/>
      <c r="P13" s="78"/>
    </row>
    <row r="14" spans="1:16" ht="165" customHeight="1">
      <c r="A14" s="115" t="s">
        <v>27</v>
      </c>
      <c r="B14" s="77"/>
      <c r="C14" s="78"/>
      <c r="D14" s="114" t="s">
        <v>943</v>
      </c>
      <c r="E14" s="77"/>
      <c r="F14" s="77"/>
      <c r="G14" s="78"/>
      <c r="H14" s="76" t="s">
        <v>944</v>
      </c>
      <c r="I14" s="77"/>
      <c r="J14" s="77"/>
      <c r="K14" s="77"/>
      <c r="L14" s="78"/>
      <c r="M14" s="114" t="s">
        <v>945</v>
      </c>
      <c r="N14" s="77"/>
      <c r="O14" s="77"/>
      <c r="P14" s="78"/>
    </row>
    <row r="15" spans="1:16" ht="14.25" customHeight="1">
      <c r="A15" s="79" t="s">
        <v>31</v>
      </c>
      <c r="B15" s="77"/>
      <c r="C15" s="77"/>
      <c r="D15" s="77"/>
      <c r="E15" s="77"/>
      <c r="F15" s="77"/>
      <c r="G15" s="77"/>
      <c r="H15" s="77"/>
      <c r="I15" s="77"/>
      <c r="J15" s="77"/>
      <c r="K15" s="77"/>
      <c r="L15" s="77"/>
      <c r="M15" s="77"/>
      <c r="N15" s="77"/>
      <c r="O15" s="77"/>
      <c r="P15" s="78"/>
    </row>
    <row r="16" spans="1:16" ht="14.25" customHeight="1">
      <c r="A16" s="79" t="s">
        <v>32</v>
      </c>
      <c r="B16" s="77"/>
      <c r="C16" s="78"/>
      <c r="D16" s="79" t="s">
        <v>33</v>
      </c>
      <c r="E16" s="77"/>
      <c r="F16" s="77"/>
      <c r="G16" s="77"/>
      <c r="H16" s="77"/>
      <c r="I16" s="77"/>
      <c r="J16" s="77"/>
      <c r="K16" s="77"/>
      <c r="L16" s="78"/>
      <c r="M16" s="79" t="s">
        <v>34</v>
      </c>
      <c r="N16" s="77"/>
      <c r="O16" s="77"/>
      <c r="P16" s="78"/>
    </row>
    <row r="17" spans="1:26" ht="14.25" customHeight="1">
      <c r="A17" s="91" t="s">
        <v>946</v>
      </c>
      <c r="B17" s="81"/>
      <c r="C17" s="82"/>
      <c r="D17" s="80" t="s">
        <v>947</v>
      </c>
      <c r="E17" s="81"/>
      <c r="F17" s="81"/>
      <c r="G17" s="81"/>
      <c r="H17" s="81"/>
      <c r="I17" s="81"/>
      <c r="J17" s="81"/>
      <c r="K17" s="81"/>
      <c r="L17" s="82"/>
      <c r="M17" s="89" t="s">
        <v>37</v>
      </c>
      <c r="N17" s="81"/>
      <c r="O17" s="81"/>
      <c r="P17" s="82"/>
    </row>
    <row r="18" spans="1:26" ht="14.25" customHeight="1">
      <c r="A18" s="83"/>
      <c r="B18" s="84"/>
      <c r="C18" s="85"/>
      <c r="D18" s="83"/>
      <c r="E18" s="84"/>
      <c r="F18" s="84"/>
      <c r="G18" s="84"/>
      <c r="H18" s="84"/>
      <c r="I18" s="84"/>
      <c r="J18" s="84"/>
      <c r="K18" s="84"/>
      <c r="L18" s="85"/>
      <c r="M18" s="83"/>
      <c r="N18" s="84"/>
      <c r="O18" s="84"/>
      <c r="P18" s="85"/>
    </row>
    <row r="19" spans="1:26" ht="199.5" customHeight="1">
      <c r="A19" s="86"/>
      <c r="B19" s="87"/>
      <c r="C19" s="88"/>
      <c r="D19" s="86"/>
      <c r="E19" s="87"/>
      <c r="F19" s="87"/>
      <c r="G19" s="87"/>
      <c r="H19" s="87"/>
      <c r="I19" s="87"/>
      <c r="J19" s="87"/>
      <c r="K19" s="87"/>
      <c r="L19" s="88"/>
      <c r="M19" s="86"/>
      <c r="N19" s="87"/>
      <c r="O19" s="87"/>
      <c r="P19" s="88"/>
    </row>
    <row r="20" spans="1:26" ht="14.25" customHeight="1">
      <c r="A20" s="92" t="s">
        <v>948</v>
      </c>
      <c r="B20" s="77"/>
      <c r="C20" s="78"/>
      <c r="D20" s="90"/>
      <c r="E20" s="77"/>
      <c r="F20" s="77"/>
      <c r="G20" s="77"/>
      <c r="H20" s="77"/>
      <c r="I20" s="77"/>
      <c r="J20" s="77"/>
      <c r="K20" s="77"/>
      <c r="L20" s="78"/>
      <c r="M20" s="90"/>
      <c r="N20" s="77"/>
      <c r="O20" s="77"/>
      <c r="P20" s="78"/>
    </row>
    <row r="21" spans="1:26" ht="14.25" customHeight="1">
      <c r="A21" s="79" t="s">
        <v>39</v>
      </c>
      <c r="B21" s="77"/>
      <c r="C21" s="77"/>
      <c r="D21" s="77"/>
      <c r="E21" s="77"/>
      <c r="F21" s="77"/>
      <c r="G21" s="77"/>
      <c r="H21" s="77"/>
      <c r="I21" s="77"/>
      <c r="J21" s="77"/>
      <c r="K21" s="77"/>
      <c r="L21" s="77"/>
      <c r="M21" s="77"/>
      <c r="N21" s="77"/>
      <c r="O21" s="77"/>
      <c r="P21" s="78"/>
    </row>
    <row r="22" spans="1:26" ht="14.25" customHeight="1">
      <c r="A22" s="79" t="s">
        <v>32</v>
      </c>
      <c r="B22" s="77"/>
      <c r="C22" s="78"/>
      <c r="D22" s="79" t="s">
        <v>33</v>
      </c>
      <c r="E22" s="77"/>
      <c r="F22" s="77"/>
      <c r="G22" s="77"/>
      <c r="H22" s="77"/>
      <c r="I22" s="77"/>
      <c r="J22" s="77"/>
      <c r="K22" s="77"/>
      <c r="L22" s="78"/>
      <c r="M22" s="79" t="s">
        <v>34</v>
      </c>
      <c r="N22" s="77"/>
      <c r="O22" s="77"/>
      <c r="P22" s="78"/>
    </row>
    <row r="23" spans="1:26" ht="15" customHeight="1">
      <c r="A23" s="93" t="s">
        <v>949</v>
      </c>
      <c r="B23" s="81"/>
      <c r="C23" s="82"/>
      <c r="D23" s="89" t="s">
        <v>950</v>
      </c>
      <c r="E23" s="81"/>
      <c r="F23" s="81"/>
      <c r="G23" s="81"/>
      <c r="H23" s="81"/>
      <c r="I23" s="81"/>
      <c r="J23" s="81"/>
      <c r="K23" s="81"/>
      <c r="L23" s="82"/>
      <c r="M23" s="89" t="s">
        <v>42</v>
      </c>
      <c r="N23" s="81"/>
      <c r="O23" s="81"/>
      <c r="P23" s="82"/>
    </row>
    <row r="24" spans="1:26" ht="14.25" customHeight="1">
      <c r="A24" s="83"/>
      <c r="B24" s="84"/>
      <c r="C24" s="85"/>
      <c r="D24" s="83"/>
      <c r="E24" s="84"/>
      <c r="F24" s="84"/>
      <c r="G24" s="84"/>
      <c r="H24" s="84"/>
      <c r="I24" s="84"/>
      <c r="J24" s="84"/>
      <c r="K24" s="84"/>
      <c r="L24" s="85"/>
      <c r="M24" s="83"/>
      <c r="N24" s="84"/>
      <c r="O24" s="84"/>
      <c r="P24" s="85"/>
    </row>
    <row r="25" spans="1:26" ht="264" customHeight="1">
      <c r="A25" s="86"/>
      <c r="B25" s="87"/>
      <c r="C25" s="88"/>
      <c r="D25" s="86"/>
      <c r="E25" s="87"/>
      <c r="F25" s="87"/>
      <c r="G25" s="87"/>
      <c r="H25" s="87"/>
      <c r="I25" s="87"/>
      <c r="J25" s="87"/>
      <c r="K25" s="87"/>
      <c r="L25" s="88"/>
      <c r="M25" s="86"/>
      <c r="N25" s="87"/>
      <c r="O25" s="87"/>
      <c r="P25" s="88"/>
      <c r="Q25" s="3"/>
      <c r="R25" s="3"/>
      <c r="S25" s="3"/>
      <c r="T25" s="3"/>
      <c r="U25" s="3"/>
      <c r="V25" s="3"/>
      <c r="W25" s="3"/>
      <c r="X25" s="3"/>
      <c r="Y25" s="3"/>
      <c r="Z25" s="3"/>
    </row>
    <row r="26" spans="1:26" ht="14.25" customHeight="1">
      <c r="A26" s="92" t="s">
        <v>43</v>
      </c>
      <c r="B26" s="77"/>
      <c r="C26" s="78"/>
      <c r="D26" s="99"/>
      <c r="E26" s="77"/>
      <c r="F26" s="77"/>
      <c r="G26" s="77"/>
      <c r="H26" s="77"/>
      <c r="I26" s="77"/>
      <c r="J26" s="77"/>
      <c r="K26" s="77"/>
      <c r="L26" s="78"/>
      <c r="M26" s="99"/>
      <c r="N26" s="77"/>
      <c r="O26" s="77"/>
      <c r="P26" s="78"/>
    </row>
    <row r="27" spans="1:26" ht="14.25" customHeight="1">
      <c r="A27" s="79" t="s">
        <v>44</v>
      </c>
      <c r="B27" s="77"/>
      <c r="C27" s="77"/>
      <c r="D27" s="77"/>
      <c r="E27" s="77"/>
      <c r="F27" s="77"/>
      <c r="G27" s="77"/>
      <c r="H27" s="77"/>
      <c r="I27" s="77"/>
      <c r="J27" s="77"/>
      <c r="K27" s="77"/>
      <c r="L27" s="77"/>
      <c r="M27" s="77"/>
      <c r="N27" s="77"/>
      <c r="O27" s="77"/>
      <c r="P27" s="78"/>
    </row>
    <row r="28" spans="1:26" ht="14.25" customHeight="1">
      <c r="A28" s="79" t="s">
        <v>32</v>
      </c>
      <c r="B28" s="77"/>
      <c r="C28" s="78"/>
      <c r="D28" s="79" t="s">
        <v>33</v>
      </c>
      <c r="E28" s="77"/>
      <c r="F28" s="77"/>
      <c r="G28" s="77"/>
      <c r="H28" s="77"/>
      <c r="I28" s="77"/>
      <c r="J28" s="77"/>
      <c r="K28" s="77"/>
      <c r="L28" s="78"/>
      <c r="M28" s="79" t="s">
        <v>34</v>
      </c>
      <c r="N28" s="77"/>
      <c r="O28" s="77"/>
      <c r="P28" s="78"/>
    </row>
    <row r="29" spans="1:26" ht="14.25" customHeight="1">
      <c r="A29" s="91" t="s">
        <v>951</v>
      </c>
      <c r="B29" s="81"/>
      <c r="C29" s="82"/>
      <c r="D29" s="89" t="s">
        <v>952</v>
      </c>
      <c r="E29" s="81"/>
      <c r="F29" s="81"/>
      <c r="G29" s="81"/>
      <c r="H29" s="81"/>
      <c r="I29" s="81"/>
      <c r="J29" s="81"/>
      <c r="K29" s="81"/>
      <c r="L29" s="82"/>
      <c r="M29" s="89" t="s">
        <v>47</v>
      </c>
      <c r="N29" s="81"/>
      <c r="O29" s="81"/>
      <c r="P29" s="82"/>
    </row>
    <row r="30" spans="1:26" ht="14.25" customHeight="1">
      <c r="A30" s="83"/>
      <c r="B30" s="84"/>
      <c r="C30" s="85"/>
      <c r="D30" s="83"/>
      <c r="E30" s="84"/>
      <c r="F30" s="84"/>
      <c r="G30" s="84"/>
      <c r="H30" s="84"/>
      <c r="I30" s="84"/>
      <c r="J30" s="84"/>
      <c r="K30" s="84"/>
      <c r="L30" s="85"/>
      <c r="M30" s="83"/>
      <c r="N30" s="84"/>
      <c r="O30" s="84"/>
      <c r="P30" s="85"/>
    </row>
    <row r="31" spans="1:26" ht="156" customHeight="1">
      <c r="A31" s="86"/>
      <c r="B31" s="87"/>
      <c r="C31" s="88"/>
      <c r="D31" s="86"/>
      <c r="E31" s="87"/>
      <c r="F31" s="87"/>
      <c r="G31" s="87"/>
      <c r="H31" s="87"/>
      <c r="I31" s="87"/>
      <c r="J31" s="87"/>
      <c r="K31" s="87"/>
      <c r="L31" s="88"/>
      <c r="M31" s="86"/>
      <c r="N31" s="87"/>
      <c r="O31" s="87"/>
      <c r="P31" s="88"/>
    </row>
    <row r="32" spans="1:26" ht="14.25" customHeight="1">
      <c r="A32" s="92" t="s">
        <v>43</v>
      </c>
      <c r="B32" s="77"/>
      <c r="C32" s="78"/>
      <c r="D32" s="99"/>
      <c r="E32" s="77"/>
      <c r="F32" s="77"/>
      <c r="G32" s="77"/>
      <c r="H32" s="77"/>
      <c r="I32" s="77"/>
      <c r="J32" s="77"/>
      <c r="K32" s="77"/>
      <c r="L32" s="78"/>
      <c r="M32" s="99"/>
      <c r="N32" s="77"/>
      <c r="O32" s="77"/>
      <c r="P32" s="78"/>
    </row>
    <row r="33" spans="1:16" ht="14.25" customHeight="1">
      <c r="A33" s="79" t="s">
        <v>48</v>
      </c>
      <c r="B33" s="77"/>
      <c r="C33" s="77"/>
      <c r="D33" s="77"/>
      <c r="E33" s="77"/>
      <c r="F33" s="77"/>
      <c r="G33" s="77"/>
      <c r="H33" s="77"/>
      <c r="I33" s="77"/>
      <c r="J33" s="77"/>
      <c r="K33" s="77"/>
      <c r="L33" s="77"/>
      <c r="M33" s="77"/>
      <c r="N33" s="77"/>
      <c r="O33" s="77"/>
      <c r="P33" s="78"/>
    </row>
    <row r="34" spans="1:16" ht="14.25" customHeight="1">
      <c r="A34" s="79" t="s">
        <v>32</v>
      </c>
      <c r="B34" s="77"/>
      <c r="C34" s="78"/>
      <c r="D34" s="79" t="s">
        <v>33</v>
      </c>
      <c r="E34" s="77"/>
      <c r="F34" s="77"/>
      <c r="G34" s="77"/>
      <c r="H34" s="77"/>
      <c r="I34" s="77"/>
      <c r="J34" s="77"/>
      <c r="K34" s="77"/>
      <c r="L34" s="78"/>
      <c r="M34" s="79" t="s">
        <v>34</v>
      </c>
      <c r="N34" s="77"/>
      <c r="O34" s="77"/>
      <c r="P34" s="78"/>
    </row>
    <row r="35" spans="1:16" ht="14.25" customHeight="1">
      <c r="A35" s="91" t="s">
        <v>953</v>
      </c>
      <c r="B35" s="81"/>
      <c r="C35" s="82"/>
      <c r="D35" s="89" t="s">
        <v>954</v>
      </c>
      <c r="E35" s="81"/>
      <c r="F35" s="81"/>
      <c r="G35" s="81"/>
      <c r="H35" s="81"/>
      <c r="I35" s="81"/>
      <c r="J35" s="81"/>
      <c r="K35" s="81"/>
      <c r="L35" s="82"/>
      <c r="M35" s="93" t="s">
        <v>955</v>
      </c>
      <c r="N35" s="81"/>
      <c r="O35" s="81"/>
      <c r="P35" s="82"/>
    </row>
    <row r="36" spans="1:16" ht="14.25" customHeight="1">
      <c r="A36" s="83"/>
      <c r="B36" s="84"/>
      <c r="C36" s="85"/>
      <c r="D36" s="83"/>
      <c r="E36" s="84"/>
      <c r="F36" s="84"/>
      <c r="G36" s="84"/>
      <c r="H36" s="84"/>
      <c r="I36" s="84"/>
      <c r="J36" s="84"/>
      <c r="K36" s="84"/>
      <c r="L36" s="85"/>
      <c r="M36" s="83"/>
      <c r="N36" s="84"/>
      <c r="O36" s="84"/>
      <c r="P36" s="85"/>
    </row>
    <row r="37" spans="1:16" ht="122.25" customHeight="1">
      <c r="A37" s="86"/>
      <c r="B37" s="87"/>
      <c r="C37" s="88"/>
      <c r="D37" s="86"/>
      <c r="E37" s="87"/>
      <c r="F37" s="87"/>
      <c r="G37" s="87"/>
      <c r="H37" s="87"/>
      <c r="I37" s="87"/>
      <c r="J37" s="87"/>
      <c r="K37" s="87"/>
      <c r="L37" s="88"/>
      <c r="M37" s="86"/>
      <c r="N37" s="87"/>
      <c r="O37" s="87"/>
      <c r="P37" s="88"/>
    </row>
    <row r="38" spans="1:16" ht="14.25" customHeight="1">
      <c r="A38" s="92" t="s">
        <v>43</v>
      </c>
      <c r="B38" s="77"/>
      <c r="C38" s="78"/>
      <c r="D38" s="99"/>
      <c r="E38" s="77"/>
      <c r="F38" s="77"/>
      <c r="G38" s="77"/>
      <c r="H38" s="77"/>
      <c r="I38" s="77"/>
      <c r="J38" s="77"/>
      <c r="K38" s="77"/>
      <c r="L38" s="78"/>
      <c r="M38" s="99"/>
      <c r="N38" s="77"/>
      <c r="O38" s="77"/>
      <c r="P38" s="78"/>
    </row>
    <row r="39" spans="1:16" ht="14.25" customHeight="1">
      <c r="A39" s="79" t="s">
        <v>52</v>
      </c>
      <c r="B39" s="77"/>
      <c r="C39" s="77"/>
      <c r="D39" s="77"/>
      <c r="E39" s="77"/>
      <c r="F39" s="77"/>
      <c r="G39" s="77"/>
      <c r="H39" s="77"/>
      <c r="I39" s="77"/>
      <c r="J39" s="77"/>
      <c r="K39" s="77"/>
      <c r="L39" s="77"/>
      <c r="M39" s="77"/>
      <c r="N39" s="77"/>
      <c r="O39" s="77"/>
      <c r="P39" s="78"/>
    </row>
    <row r="40" spans="1:16" ht="14.25" customHeight="1">
      <c r="A40" s="79" t="s">
        <v>32</v>
      </c>
      <c r="B40" s="77"/>
      <c r="C40" s="78"/>
      <c r="D40" s="79" t="s">
        <v>33</v>
      </c>
      <c r="E40" s="77"/>
      <c r="F40" s="77"/>
      <c r="G40" s="77"/>
      <c r="H40" s="77"/>
      <c r="I40" s="77"/>
      <c r="J40" s="77"/>
      <c r="K40" s="77"/>
      <c r="L40" s="78"/>
      <c r="M40" s="79" t="s">
        <v>34</v>
      </c>
      <c r="N40" s="77"/>
      <c r="O40" s="77"/>
      <c r="P40" s="78"/>
    </row>
    <row r="41" spans="1:16" ht="14.25" customHeight="1">
      <c r="A41" s="91" t="s">
        <v>956</v>
      </c>
      <c r="B41" s="81"/>
      <c r="C41" s="82"/>
      <c r="D41" s="89" t="s">
        <v>957</v>
      </c>
      <c r="E41" s="81"/>
      <c r="F41" s="81"/>
      <c r="G41" s="81"/>
      <c r="H41" s="81"/>
      <c r="I41" s="81"/>
      <c r="J41" s="81"/>
      <c r="K41" s="81"/>
      <c r="L41" s="82"/>
      <c r="M41" s="101" t="s">
        <v>958</v>
      </c>
      <c r="N41" s="81"/>
      <c r="O41" s="81"/>
      <c r="P41" s="82"/>
    </row>
    <row r="42" spans="1:16" ht="14.25" customHeight="1">
      <c r="A42" s="83"/>
      <c r="B42" s="84"/>
      <c r="C42" s="85"/>
      <c r="D42" s="83"/>
      <c r="E42" s="84"/>
      <c r="F42" s="84"/>
      <c r="G42" s="84"/>
      <c r="H42" s="84"/>
      <c r="I42" s="84"/>
      <c r="J42" s="84"/>
      <c r="K42" s="84"/>
      <c r="L42" s="85"/>
      <c r="M42" s="83"/>
      <c r="N42" s="84"/>
      <c r="O42" s="84"/>
      <c r="P42" s="85"/>
    </row>
    <row r="43" spans="1:16" ht="121.5" customHeight="1">
      <c r="A43" s="86"/>
      <c r="B43" s="87"/>
      <c r="C43" s="88"/>
      <c r="D43" s="86"/>
      <c r="E43" s="87"/>
      <c r="F43" s="87"/>
      <c r="G43" s="87"/>
      <c r="H43" s="87"/>
      <c r="I43" s="87"/>
      <c r="J43" s="87"/>
      <c r="K43" s="87"/>
      <c r="L43" s="88"/>
      <c r="M43" s="86"/>
      <c r="N43" s="87"/>
      <c r="O43" s="87"/>
      <c r="P43" s="88"/>
    </row>
    <row r="44" spans="1:16" ht="14.25" customHeight="1">
      <c r="A44" s="92" t="s">
        <v>43</v>
      </c>
      <c r="B44" s="77"/>
      <c r="C44" s="78"/>
      <c r="D44" s="99"/>
      <c r="E44" s="77"/>
      <c r="F44" s="77"/>
      <c r="G44" s="77"/>
      <c r="H44" s="77"/>
      <c r="I44" s="77"/>
      <c r="J44" s="77"/>
      <c r="K44" s="77"/>
      <c r="L44" s="78"/>
      <c r="M44" s="99"/>
      <c r="N44" s="77"/>
      <c r="O44" s="77"/>
      <c r="P44" s="78"/>
    </row>
    <row r="45" spans="1:16" ht="14.25" customHeight="1">
      <c r="A45" s="79" t="s">
        <v>56</v>
      </c>
      <c r="B45" s="77"/>
      <c r="C45" s="77"/>
      <c r="D45" s="77"/>
      <c r="E45" s="77"/>
      <c r="F45" s="77"/>
      <c r="G45" s="77"/>
      <c r="H45" s="77"/>
      <c r="I45" s="77"/>
      <c r="J45" s="77"/>
      <c r="K45" s="77"/>
      <c r="L45" s="77"/>
      <c r="M45" s="77"/>
      <c r="N45" s="77"/>
      <c r="O45" s="77"/>
      <c r="P45" s="78"/>
    </row>
    <row r="46" spans="1:16" ht="14.25" customHeight="1">
      <c r="A46" s="79" t="s">
        <v>32</v>
      </c>
      <c r="B46" s="77"/>
      <c r="C46" s="78"/>
      <c r="D46" s="79" t="s">
        <v>33</v>
      </c>
      <c r="E46" s="77"/>
      <c r="F46" s="77"/>
      <c r="G46" s="77"/>
      <c r="H46" s="77"/>
      <c r="I46" s="77"/>
      <c r="J46" s="77"/>
      <c r="K46" s="77"/>
      <c r="L46" s="78"/>
      <c r="M46" s="79" t="s">
        <v>34</v>
      </c>
      <c r="N46" s="77"/>
      <c r="O46" s="77"/>
      <c r="P46" s="78"/>
    </row>
    <row r="47" spans="1:16" ht="14.25" customHeight="1">
      <c r="A47" s="93" t="s">
        <v>959</v>
      </c>
      <c r="B47" s="81"/>
      <c r="C47" s="82"/>
      <c r="D47" s="89" t="s">
        <v>960</v>
      </c>
      <c r="E47" s="81"/>
      <c r="F47" s="81"/>
      <c r="G47" s="81"/>
      <c r="H47" s="81"/>
      <c r="I47" s="81"/>
      <c r="J47" s="81"/>
      <c r="K47" s="81"/>
      <c r="L47" s="82"/>
      <c r="M47" s="93" t="s">
        <v>961</v>
      </c>
      <c r="N47" s="81"/>
      <c r="O47" s="81"/>
      <c r="P47" s="82"/>
    </row>
    <row r="48" spans="1:16" ht="14.25" customHeight="1">
      <c r="A48" s="83"/>
      <c r="B48" s="84"/>
      <c r="C48" s="85"/>
      <c r="D48" s="83"/>
      <c r="E48" s="84"/>
      <c r="F48" s="84"/>
      <c r="G48" s="84"/>
      <c r="H48" s="84"/>
      <c r="I48" s="84"/>
      <c r="J48" s="84"/>
      <c r="K48" s="84"/>
      <c r="L48" s="85"/>
      <c r="M48" s="83"/>
      <c r="N48" s="84"/>
      <c r="O48" s="84"/>
      <c r="P48" s="85"/>
    </row>
    <row r="49" spans="1:16" ht="129.75" customHeight="1">
      <c r="A49" s="86"/>
      <c r="B49" s="87"/>
      <c r="C49" s="88"/>
      <c r="D49" s="86"/>
      <c r="E49" s="87"/>
      <c r="F49" s="87"/>
      <c r="G49" s="87"/>
      <c r="H49" s="87"/>
      <c r="I49" s="87"/>
      <c r="J49" s="87"/>
      <c r="K49" s="87"/>
      <c r="L49" s="88"/>
      <c r="M49" s="86"/>
      <c r="N49" s="87"/>
      <c r="O49" s="87"/>
      <c r="P49" s="88"/>
    </row>
    <row r="50" spans="1:16" ht="14.25" customHeight="1">
      <c r="A50" s="92" t="s">
        <v>43</v>
      </c>
      <c r="B50" s="77"/>
      <c r="C50" s="78"/>
      <c r="D50" s="99"/>
      <c r="E50" s="77"/>
      <c r="F50" s="77"/>
      <c r="G50" s="77"/>
      <c r="H50" s="77"/>
      <c r="I50" s="77"/>
      <c r="J50" s="77"/>
      <c r="K50" s="77"/>
      <c r="L50" s="78"/>
      <c r="M50" s="99"/>
      <c r="N50" s="77"/>
      <c r="O50" s="77"/>
      <c r="P50" s="78"/>
    </row>
    <row r="51" spans="1:16" ht="14.25" customHeight="1">
      <c r="A51" s="79" t="s">
        <v>59</v>
      </c>
      <c r="B51" s="77"/>
      <c r="C51" s="77"/>
      <c r="D51" s="77"/>
      <c r="E51" s="77"/>
      <c r="F51" s="77"/>
      <c r="G51" s="77"/>
      <c r="H51" s="77"/>
      <c r="I51" s="77"/>
      <c r="J51" s="77"/>
      <c r="K51" s="77"/>
      <c r="L51" s="77"/>
      <c r="M51" s="77"/>
      <c r="N51" s="77"/>
      <c r="O51" s="77"/>
      <c r="P51" s="78"/>
    </row>
    <row r="52" spans="1:16" ht="14.25" customHeight="1">
      <c r="A52" s="79" t="s">
        <v>32</v>
      </c>
      <c r="B52" s="77"/>
      <c r="C52" s="78"/>
      <c r="D52" s="103" t="s">
        <v>33</v>
      </c>
      <c r="E52" s="77"/>
      <c r="F52" s="77"/>
      <c r="G52" s="77"/>
      <c r="H52" s="77"/>
      <c r="I52" s="77"/>
      <c r="J52" s="77"/>
      <c r="K52" s="77"/>
      <c r="L52" s="78"/>
      <c r="M52" s="79" t="s">
        <v>34</v>
      </c>
      <c r="N52" s="77"/>
      <c r="O52" s="77"/>
      <c r="P52" s="78"/>
    </row>
    <row r="53" spans="1:16" ht="55.5" customHeight="1">
      <c r="A53" s="91" t="s">
        <v>962</v>
      </c>
      <c r="B53" s="81"/>
      <c r="C53" s="82"/>
      <c r="D53" s="104" t="s">
        <v>963</v>
      </c>
      <c r="E53" s="81"/>
      <c r="F53" s="81"/>
      <c r="G53" s="81"/>
      <c r="H53" s="81"/>
      <c r="I53" s="81"/>
      <c r="J53" s="81"/>
      <c r="K53" s="81"/>
      <c r="L53" s="82"/>
      <c r="M53" s="101" t="s">
        <v>964</v>
      </c>
      <c r="N53" s="81"/>
      <c r="O53" s="81"/>
      <c r="P53" s="82"/>
    </row>
    <row r="54" spans="1:16" ht="38.25" customHeight="1">
      <c r="A54" s="83"/>
      <c r="B54" s="84"/>
      <c r="C54" s="85"/>
      <c r="D54" s="84"/>
      <c r="E54" s="84"/>
      <c r="F54" s="84"/>
      <c r="G54" s="84"/>
      <c r="H54" s="84"/>
      <c r="I54" s="84"/>
      <c r="J54" s="84"/>
      <c r="K54" s="84"/>
      <c r="L54" s="85"/>
      <c r="M54" s="83"/>
      <c r="N54" s="84"/>
      <c r="O54" s="84"/>
      <c r="P54" s="85"/>
    </row>
    <row r="55" spans="1:16" ht="15.75" customHeight="1">
      <c r="A55" s="86"/>
      <c r="B55" s="87"/>
      <c r="C55" s="88"/>
      <c r="D55" s="87"/>
      <c r="E55" s="87"/>
      <c r="F55" s="87"/>
      <c r="G55" s="87"/>
      <c r="H55" s="87"/>
      <c r="I55" s="87"/>
      <c r="J55" s="87"/>
      <c r="K55" s="87"/>
      <c r="L55" s="88"/>
      <c r="M55" s="86"/>
      <c r="N55" s="87"/>
      <c r="O55" s="87"/>
      <c r="P55" s="88"/>
    </row>
    <row r="56" spans="1:16" ht="14.25" customHeight="1">
      <c r="A56" s="92" t="s">
        <v>43</v>
      </c>
      <c r="B56" s="77"/>
      <c r="C56" s="78"/>
      <c r="D56" s="99"/>
      <c r="E56" s="77"/>
      <c r="F56" s="77"/>
      <c r="G56" s="77"/>
      <c r="H56" s="77"/>
      <c r="I56" s="77"/>
      <c r="J56" s="77"/>
      <c r="K56" s="77"/>
      <c r="L56" s="78"/>
      <c r="M56" s="99"/>
      <c r="N56" s="77"/>
      <c r="O56" s="77"/>
      <c r="P56" s="78"/>
    </row>
    <row r="57" spans="1:16" ht="14.25" customHeight="1">
      <c r="A57" s="79" t="s">
        <v>63</v>
      </c>
      <c r="B57" s="77"/>
      <c r="C57" s="77"/>
      <c r="D57" s="77"/>
      <c r="E57" s="77"/>
      <c r="F57" s="77"/>
      <c r="G57" s="77"/>
      <c r="H57" s="77"/>
      <c r="I57" s="77"/>
      <c r="J57" s="77"/>
      <c r="K57" s="77"/>
      <c r="L57" s="77"/>
      <c r="M57" s="77"/>
      <c r="N57" s="77"/>
      <c r="O57" s="77"/>
      <c r="P57" s="78"/>
    </row>
    <row r="58" spans="1:16" ht="14.25" customHeight="1">
      <c r="A58" s="79" t="s">
        <v>32</v>
      </c>
      <c r="B58" s="77"/>
      <c r="C58" s="78"/>
      <c r="D58" s="103" t="s">
        <v>33</v>
      </c>
      <c r="E58" s="77"/>
      <c r="F58" s="77"/>
      <c r="G58" s="77"/>
      <c r="H58" s="77"/>
      <c r="I58" s="77"/>
      <c r="J58" s="77"/>
      <c r="K58" s="77"/>
      <c r="L58" s="78"/>
      <c r="M58" s="79" t="s">
        <v>34</v>
      </c>
      <c r="N58" s="77"/>
      <c r="O58" s="77"/>
      <c r="P58" s="78"/>
    </row>
    <row r="59" spans="1:16" ht="14.25" customHeight="1">
      <c r="A59" s="94" t="s">
        <v>965</v>
      </c>
      <c r="B59" s="81"/>
      <c r="C59" s="82"/>
      <c r="D59" s="104" t="s">
        <v>966</v>
      </c>
      <c r="E59" s="81"/>
      <c r="F59" s="81"/>
      <c r="G59" s="81"/>
      <c r="H59" s="81"/>
      <c r="I59" s="81"/>
      <c r="J59" s="81"/>
      <c r="K59" s="81"/>
      <c r="L59" s="82"/>
      <c r="M59" s="101" t="s">
        <v>967</v>
      </c>
      <c r="N59" s="81"/>
      <c r="O59" s="81"/>
      <c r="P59" s="82"/>
    </row>
    <row r="60" spans="1:16" ht="14.25" customHeight="1">
      <c r="A60" s="83"/>
      <c r="B60" s="84"/>
      <c r="C60" s="85"/>
      <c r="D60" s="84"/>
      <c r="E60" s="84"/>
      <c r="F60" s="84"/>
      <c r="G60" s="84"/>
      <c r="H60" s="84"/>
      <c r="I60" s="84"/>
      <c r="J60" s="84"/>
      <c r="K60" s="84"/>
      <c r="L60" s="85"/>
      <c r="M60" s="83"/>
      <c r="N60" s="84"/>
      <c r="O60" s="84"/>
      <c r="P60" s="85"/>
    </row>
    <row r="61" spans="1:16" ht="15.75" customHeight="1">
      <c r="A61" s="86"/>
      <c r="B61" s="87"/>
      <c r="C61" s="88"/>
      <c r="D61" s="87"/>
      <c r="E61" s="87"/>
      <c r="F61" s="87"/>
      <c r="G61" s="87"/>
      <c r="H61" s="87"/>
      <c r="I61" s="87"/>
      <c r="J61" s="87"/>
      <c r="K61" s="87"/>
      <c r="L61" s="88"/>
      <c r="M61" s="86"/>
      <c r="N61" s="87"/>
      <c r="O61" s="87"/>
      <c r="P61" s="88"/>
    </row>
    <row r="62" spans="1:16" ht="14.25" customHeight="1">
      <c r="A62" s="95" t="s">
        <v>43</v>
      </c>
      <c r="B62" s="81"/>
      <c r="C62" s="82"/>
      <c r="D62" s="110"/>
      <c r="E62" s="81"/>
      <c r="F62" s="81"/>
      <c r="G62" s="81"/>
      <c r="H62" s="81"/>
      <c r="I62" s="81"/>
      <c r="J62" s="81"/>
      <c r="K62" s="81"/>
      <c r="L62" s="82"/>
      <c r="M62" s="101"/>
      <c r="N62" s="81"/>
      <c r="O62" s="81"/>
      <c r="P62" s="82"/>
    </row>
    <row r="63" spans="1:16" ht="14.25" customHeight="1">
      <c r="A63" s="83"/>
      <c r="B63" s="84"/>
      <c r="C63" s="85"/>
      <c r="D63" s="84"/>
      <c r="E63" s="84"/>
      <c r="F63" s="84"/>
      <c r="G63" s="84"/>
      <c r="H63" s="84"/>
      <c r="I63" s="84"/>
      <c r="J63" s="84"/>
      <c r="K63" s="84"/>
      <c r="L63" s="85"/>
      <c r="M63" s="83"/>
      <c r="N63" s="84"/>
      <c r="O63" s="84"/>
      <c r="P63" s="85"/>
    </row>
    <row r="64" spans="1:16" ht="14.25" customHeight="1">
      <c r="A64" s="86"/>
      <c r="B64" s="87"/>
      <c r="C64" s="88"/>
      <c r="D64" s="87"/>
      <c r="E64" s="87"/>
      <c r="F64" s="87"/>
      <c r="G64" s="87"/>
      <c r="H64" s="87"/>
      <c r="I64" s="87"/>
      <c r="J64" s="87"/>
      <c r="K64" s="87"/>
      <c r="L64" s="88"/>
      <c r="M64" s="86"/>
      <c r="N64" s="87"/>
      <c r="O64" s="87"/>
      <c r="P64" s="88"/>
    </row>
    <row r="65" spans="1:16" ht="14.25" customHeight="1">
      <c r="A65" s="79" t="s">
        <v>67</v>
      </c>
      <c r="B65" s="77"/>
      <c r="C65" s="77"/>
      <c r="D65" s="77"/>
      <c r="E65" s="77"/>
      <c r="F65" s="77"/>
      <c r="G65" s="77"/>
      <c r="H65" s="77"/>
      <c r="I65" s="77"/>
      <c r="J65" s="77"/>
      <c r="K65" s="77"/>
      <c r="L65" s="77"/>
      <c r="M65" s="77"/>
      <c r="N65" s="77"/>
      <c r="O65" s="77"/>
      <c r="P65" s="78"/>
    </row>
    <row r="66" spans="1:16" ht="14.25" customHeight="1">
      <c r="A66" s="79"/>
      <c r="B66" s="77"/>
      <c r="C66" s="78"/>
      <c r="D66" s="103" t="s">
        <v>33</v>
      </c>
      <c r="E66" s="77"/>
      <c r="F66" s="77"/>
      <c r="G66" s="77"/>
      <c r="H66" s="77"/>
      <c r="I66" s="77"/>
      <c r="J66" s="77"/>
      <c r="K66" s="77"/>
      <c r="L66" s="78"/>
      <c r="M66" s="79" t="s">
        <v>34</v>
      </c>
      <c r="N66" s="77"/>
      <c r="O66" s="77"/>
      <c r="P66" s="78"/>
    </row>
    <row r="67" spans="1:16" ht="14.25" customHeight="1">
      <c r="A67" s="96" t="s">
        <v>968</v>
      </c>
      <c r="B67" s="81"/>
      <c r="C67" s="82"/>
      <c r="D67" s="108" t="s">
        <v>969</v>
      </c>
      <c r="E67" s="81"/>
      <c r="F67" s="81"/>
      <c r="G67" s="81"/>
      <c r="H67" s="81"/>
      <c r="I67" s="81"/>
      <c r="J67" s="81"/>
      <c r="K67" s="81"/>
      <c r="L67" s="82"/>
      <c r="M67" s="101" t="s">
        <v>970</v>
      </c>
      <c r="N67" s="81"/>
      <c r="O67" s="81"/>
      <c r="P67" s="82"/>
    </row>
    <row r="68" spans="1:16" ht="14.25" customHeight="1">
      <c r="A68" s="83"/>
      <c r="B68" s="84"/>
      <c r="C68" s="85"/>
      <c r="D68" s="83"/>
      <c r="E68" s="84"/>
      <c r="F68" s="84"/>
      <c r="G68" s="84"/>
      <c r="H68" s="84"/>
      <c r="I68" s="84"/>
      <c r="J68" s="84"/>
      <c r="K68" s="84"/>
      <c r="L68" s="85"/>
      <c r="M68" s="83"/>
      <c r="N68" s="84"/>
      <c r="O68" s="84"/>
      <c r="P68" s="85"/>
    </row>
    <row r="69" spans="1:16" ht="15.75" customHeight="1">
      <c r="A69" s="86"/>
      <c r="B69" s="87"/>
      <c r="C69" s="88"/>
      <c r="D69" s="86"/>
      <c r="E69" s="87"/>
      <c r="F69" s="87"/>
      <c r="G69" s="87"/>
      <c r="H69" s="87"/>
      <c r="I69" s="87"/>
      <c r="J69" s="87"/>
      <c r="K69" s="87"/>
      <c r="L69" s="88"/>
      <c r="M69" s="86"/>
      <c r="N69" s="87"/>
      <c r="O69" s="87"/>
      <c r="P69" s="88"/>
    </row>
    <row r="70" spans="1:16" ht="14.25" customHeight="1">
      <c r="A70" s="95"/>
      <c r="B70" s="81"/>
      <c r="C70" s="82"/>
      <c r="D70" s="93"/>
      <c r="E70" s="81"/>
      <c r="F70" s="81"/>
      <c r="G70" s="81"/>
      <c r="H70" s="81"/>
      <c r="I70" s="81"/>
      <c r="J70" s="81"/>
      <c r="K70" s="81"/>
      <c r="L70" s="82"/>
      <c r="M70" s="101"/>
      <c r="N70" s="81"/>
      <c r="O70" s="81"/>
      <c r="P70" s="82"/>
    </row>
    <row r="71" spans="1:16" ht="14.25" customHeight="1">
      <c r="A71" s="86"/>
      <c r="B71" s="87"/>
      <c r="C71" s="88"/>
      <c r="D71" s="86"/>
      <c r="E71" s="87"/>
      <c r="F71" s="87"/>
      <c r="G71" s="87"/>
      <c r="H71" s="87"/>
      <c r="I71" s="87"/>
      <c r="J71" s="87"/>
      <c r="K71" s="87"/>
      <c r="L71" s="88"/>
      <c r="M71" s="86"/>
      <c r="N71" s="87"/>
      <c r="O71" s="87"/>
      <c r="P71" s="88"/>
    </row>
    <row r="72" spans="1:16" ht="14.25" customHeight="1">
      <c r="A72" s="79" t="s">
        <v>71</v>
      </c>
      <c r="B72" s="77"/>
      <c r="C72" s="77"/>
      <c r="D72" s="77"/>
      <c r="E72" s="77"/>
      <c r="F72" s="77"/>
      <c r="G72" s="77"/>
      <c r="H72" s="77"/>
      <c r="I72" s="77"/>
      <c r="J72" s="77"/>
      <c r="K72" s="77"/>
      <c r="L72" s="77"/>
      <c r="M72" s="77"/>
      <c r="N72" s="77"/>
      <c r="O72" s="77"/>
      <c r="P72" s="78"/>
    </row>
    <row r="73" spans="1:16" ht="14.25" customHeight="1">
      <c r="A73" s="79"/>
      <c r="B73" s="77"/>
      <c r="C73" s="78"/>
      <c r="D73" s="103" t="s">
        <v>33</v>
      </c>
      <c r="E73" s="77"/>
      <c r="F73" s="77"/>
      <c r="G73" s="77"/>
      <c r="H73" s="77"/>
      <c r="I73" s="77"/>
      <c r="J73" s="77"/>
      <c r="K73" s="77"/>
      <c r="L73" s="78"/>
      <c r="M73" s="79" t="s">
        <v>34</v>
      </c>
      <c r="N73" s="77"/>
      <c r="O73" s="77"/>
      <c r="P73" s="78"/>
    </row>
    <row r="74" spans="1:16" ht="14.25" customHeight="1">
      <c r="A74" s="96" t="s">
        <v>971</v>
      </c>
      <c r="B74" s="81"/>
      <c r="C74" s="82"/>
      <c r="D74" s="108" t="s">
        <v>972</v>
      </c>
      <c r="E74" s="81"/>
      <c r="F74" s="81"/>
      <c r="G74" s="81"/>
      <c r="H74" s="81"/>
      <c r="I74" s="81"/>
      <c r="J74" s="81"/>
      <c r="K74" s="81"/>
      <c r="L74" s="82"/>
      <c r="M74" s="101"/>
      <c r="N74" s="81"/>
      <c r="O74" s="81"/>
      <c r="P74" s="82"/>
    </row>
    <row r="75" spans="1:16" ht="14.25" customHeight="1">
      <c r="A75" s="83"/>
      <c r="B75" s="84"/>
      <c r="C75" s="85"/>
      <c r="D75" s="83"/>
      <c r="E75" s="84"/>
      <c r="F75" s="84"/>
      <c r="G75" s="84"/>
      <c r="H75" s="84"/>
      <c r="I75" s="84"/>
      <c r="J75" s="84"/>
      <c r="K75" s="84"/>
      <c r="L75" s="85"/>
      <c r="M75" s="83"/>
      <c r="N75" s="84"/>
      <c r="O75" s="84"/>
      <c r="P75" s="85"/>
    </row>
    <row r="76" spans="1:16" ht="14.25" customHeight="1">
      <c r="A76" s="86"/>
      <c r="B76" s="87"/>
      <c r="C76" s="88"/>
      <c r="D76" s="86"/>
      <c r="E76" s="87"/>
      <c r="F76" s="87"/>
      <c r="G76" s="87"/>
      <c r="H76" s="87"/>
      <c r="I76" s="87"/>
      <c r="J76" s="87"/>
      <c r="K76" s="87"/>
      <c r="L76" s="88"/>
      <c r="M76" s="86"/>
      <c r="N76" s="87"/>
      <c r="O76" s="87"/>
      <c r="P76" s="88"/>
    </row>
    <row r="77" spans="1:16" ht="14.25" customHeight="1">
      <c r="A77" s="95"/>
      <c r="B77" s="81"/>
      <c r="C77" s="82"/>
      <c r="D77" s="93"/>
      <c r="E77" s="81"/>
      <c r="F77" s="81"/>
      <c r="G77" s="81"/>
      <c r="H77" s="81"/>
      <c r="I77" s="81"/>
      <c r="J77" s="81"/>
      <c r="K77" s="81"/>
      <c r="L77" s="82"/>
      <c r="M77" s="101"/>
      <c r="N77" s="81"/>
      <c r="O77" s="81"/>
      <c r="P77" s="82"/>
    </row>
    <row r="78" spans="1:16" ht="14.25" customHeight="1">
      <c r="A78" s="83"/>
      <c r="B78" s="84"/>
      <c r="C78" s="85"/>
      <c r="D78" s="83"/>
      <c r="E78" s="84"/>
      <c r="F78" s="84"/>
      <c r="G78" s="84"/>
      <c r="H78" s="84"/>
      <c r="I78" s="84"/>
      <c r="J78" s="84"/>
      <c r="K78" s="84"/>
      <c r="L78" s="85"/>
      <c r="M78" s="83"/>
      <c r="N78" s="84"/>
      <c r="O78" s="84"/>
      <c r="P78" s="85"/>
    </row>
    <row r="79" spans="1:16" ht="14.25" customHeight="1">
      <c r="A79" s="86"/>
      <c r="B79" s="87"/>
      <c r="C79" s="88"/>
      <c r="D79" s="86"/>
      <c r="E79" s="87"/>
      <c r="F79" s="87"/>
      <c r="G79" s="87"/>
      <c r="H79" s="87"/>
      <c r="I79" s="87"/>
      <c r="J79" s="87"/>
      <c r="K79" s="87"/>
      <c r="L79" s="88"/>
      <c r="M79" s="86"/>
      <c r="N79" s="87"/>
      <c r="O79" s="87"/>
      <c r="P79" s="88"/>
    </row>
    <row r="80" spans="1:16" ht="14.25" customHeight="1">
      <c r="A80" s="79" t="s">
        <v>75</v>
      </c>
      <c r="B80" s="77"/>
      <c r="C80" s="77"/>
      <c r="D80" s="77"/>
      <c r="E80" s="77"/>
      <c r="F80" s="77"/>
      <c r="G80" s="77"/>
      <c r="H80" s="77"/>
      <c r="I80" s="77"/>
      <c r="J80" s="77"/>
      <c r="K80" s="77"/>
      <c r="L80" s="77"/>
      <c r="M80" s="77"/>
      <c r="N80" s="77"/>
      <c r="O80" s="77"/>
      <c r="P80" s="78"/>
    </row>
    <row r="81" spans="1:16" ht="14.25" customHeight="1">
      <c r="A81" s="79"/>
      <c r="B81" s="77"/>
      <c r="C81" s="78"/>
      <c r="D81" s="103" t="s">
        <v>33</v>
      </c>
      <c r="E81" s="77"/>
      <c r="F81" s="77"/>
      <c r="G81" s="77"/>
      <c r="H81" s="77"/>
      <c r="I81" s="77"/>
      <c r="J81" s="77"/>
      <c r="K81" s="77"/>
      <c r="L81" s="78"/>
      <c r="M81" s="79" t="s">
        <v>34</v>
      </c>
      <c r="N81" s="77"/>
      <c r="O81" s="77"/>
      <c r="P81" s="78"/>
    </row>
    <row r="82" spans="1:16" ht="14.25" customHeight="1">
      <c r="A82" s="96" t="s">
        <v>973</v>
      </c>
      <c r="B82" s="81"/>
      <c r="C82" s="82"/>
      <c r="D82" s="108"/>
      <c r="E82" s="81"/>
      <c r="F82" s="81"/>
      <c r="G82" s="81"/>
      <c r="H82" s="81"/>
      <c r="I82" s="81"/>
      <c r="J82" s="81"/>
      <c r="K82" s="81"/>
      <c r="L82" s="82"/>
      <c r="M82" s="101"/>
      <c r="N82" s="81"/>
      <c r="O82" s="81"/>
      <c r="P82" s="82"/>
    </row>
    <row r="83" spans="1:16" ht="14.25" customHeight="1">
      <c r="A83" s="83"/>
      <c r="B83" s="84"/>
      <c r="C83" s="85"/>
      <c r="D83" s="83"/>
      <c r="E83" s="84"/>
      <c r="F83" s="84"/>
      <c r="G83" s="84"/>
      <c r="H83" s="84"/>
      <c r="I83" s="84"/>
      <c r="J83" s="84"/>
      <c r="K83" s="84"/>
      <c r="L83" s="85"/>
      <c r="M83" s="83"/>
      <c r="N83" s="84"/>
      <c r="O83" s="84"/>
      <c r="P83" s="85"/>
    </row>
    <row r="84" spans="1:16" ht="14.25" customHeight="1">
      <c r="A84" s="86"/>
      <c r="B84" s="87"/>
      <c r="C84" s="88"/>
      <c r="D84" s="86"/>
      <c r="E84" s="87"/>
      <c r="F84" s="87"/>
      <c r="G84" s="87"/>
      <c r="H84" s="87"/>
      <c r="I84" s="87"/>
      <c r="J84" s="87"/>
      <c r="K84" s="87"/>
      <c r="L84" s="88"/>
      <c r="M84" s="86"/>
      <c r="N84" s="87"/>
      <c r="O84" s="87"/>
      <c r="P84" s="88"/>
    </row>
    <row r="85" spans="1:16" ht="14.25" customHeight="1">
      <c r="A85" s="95"/>
      <c r="B85" s="81"/>
      <c r="C85" s="82"/>
      <c r="D85" s="93"/>
      <c r="E85" s="81"/>
      <c r="F85" s="81"/>
      <c r="G85" s="81"/>
      <c r="H85" s="81"/>
      <c r="I85" s="81"/>
      <c r="J85" s="81"/>
      <c r="K85" s="81"/>
      <c r="L85" s="82"/>
      <c r="M85" s="101"/>
      <c r="N85" s="81"/>
      <c r="O85" s="81"/>
      <c r="P85" s="82"/>
    </row>
    <row r="86" spans="1:16" ht="14.25" customHeight="1">
      <c r="A86" s="83"/>
      <c r="B86" s="84"/>
      <c r="C86" s="85"/>
      <c r="D86" s="83"/>
      <c r="E86" s="84"/>
      <c r="F86" s="84"/>
      <c r="G86" s="84"/>
      <c r="H86" s="84"/>
      <c r="I86" s="84"/>
      <c r="J86" s="84"/>
      <c r="K86" s="84"/>
      <c r="L86" s="85"/>
      <c r="M86" s="83"/>
      <c r="N86" s="84"/>
      <c r="O86" s="84"/>
      <c r="P86" s="85"/>
    </row>
    <row r="87" spans="1:16" ht="14.25" customHeight="1">
      <c r="A87" s="86"/>
      <c r="B87" s="87"/>
      <c r="C87" s="88"/>
      <c r="D87" s="86"/>
      <c r="E87" s="87"/>
      <c r="F87" s="87"/>
      <c r="G87" s="87"/>
      <c r="H87" s="87"/>
      <c r="I87" s="87"/>
      <c r="J87" s="87"/>
      <c r="K87" s="87"/>
      <c r="L87" s="88"/>
      <c r="M87" s="86"/>
      <c r="N87" s="87"/>
      <c r="O87" s="87"/>
      <c r="P87" s="88"/>
    </row>
    <row r="88" spans="1:16" ht="14.25" customHeight="1">
      <c r="A88" s="79" t="s">
        <v>77</v>
      </c>
      <c r="B88" s="77"/>
      <c r="C88" s="77"/>
      <c r="D88" s="77"/>
      <c r="E88" s="77"/>
      <c r="F88" s="77"/>
      <c r="G88" s="77"/>
      <c r="H88" s="77"/>
      <c r="I88" s="77"/>
      <c r="J88" s="77"/>
      <c r="K88" s="77"/>
      <c r="L88" s="77"/>
      <c r="M88" s="77"/>
      <c r="N88" s="77"/>
      <c r="O88" s="77"/>
      <c r="P88" s="78"/>
    </row>
    <row r="89" spans="1:16" ht="14.25" customHeight="1">
      <c r="A89" s="79"/>
      <c r="B89" s="77"/>
      <c r="C89" s="78"/>
      <c r="D89" s="103" t="s">
        <v>33</v>
      </c>
      <c r="E89" s="77"/>
      <c r="F89" s="77"/>
      <c r="G89" s="77"/>
      <c r="H89" s="77"/>
      <c r="I89" s="77"/>
      <c r="J89" s="77"/>
      <c r="K89" s="77"/>
      <c r="L89" s="78"/>
      <c r="M89" s="79" t="s">
        <v>34</v>
      </c>
      <c r="N89" s="77"/>
      <c r="O89" s="77"/>
      <c r="P89" s="78"/>
    </row>
    <row r="90" spans="1:16" ht="14.25" customHeight="1">
      <c r="A90" s="96" t="s">
        <v>76</v>
      </c>
      <c r="B90" s="81"/>
      <c r="C90" s="82"/>
      <c r="D90" s="108"/>
      <c r="E90" s="81"/>
      <c r="F90" s="81"/>
      <c r="G90" s="81"/>
      <c r="H90" s="81"/>
      <c r="I90" s="81"/>
      <c r="J90" s="81"/>
      <c r="K90" s="81"/>
      <c r="L90" s="82"/>
      <c r="M90" s="101"/>
      <c r="N90" s="81"/>
      <c r="O90" s="81"/>
      <c r="P90" s="82"/>
    </row>
    <row r="91" spans="1:16" ht="14.25" customHeight="1">
      <c r="A91" s="83"/>
      <c r="B91" s="84"/>
      <c r="C91" s="85"/>
      <c r="D91" s="83"/>
      <c r="E91" s="84"/>
      <c r="F91" s="84"/>
      <c r="G91" s="84"/>
      <c r="H91" s="84"/>
      <c r="I91" s="84"/>
      <c r="J91" s="84"/>
      <c r="K91" s="84"/>
      <c r="L91" s="85"/>
      <c r="M91" s="83"/>
      <c r="N91" s="84"/>
      <c r="O91" s="84"/>
      <c r="P91" s="85"/>
    </row>
    <row r="92" spans="1:16" ht="14.25" customHeight="1">
      <c r="A92" s="86"/>
      <c r="B92" s="87"/>
      <c r="C92" s="88"/>
      <c r="D92" s="86"/>
      <c r="E92" s="87"/>
      <c r="F92" s="87"/>
      <c r="G92" s="87"/>
      <c r="H92" s="87"/>
      <c r="I92" s="87"/>
      <c r="J92" s="87"/>
      <c r="K92" s="87"/>
      <c r="L92" s="88"/>
      <c r="M92" s="86"/>
      <c r="N92" s="87"/>
      <c r="O92" s="87"/>
      <c r="P92" s="88"/>
    </row>
    <row r="93" spans="1:16" ht="14.25" customHeight="1">
      <c r="A93" s="95"/>
      <c r="B93" s="81"/>
      <c r="C93" s="82"/>
      <c r="D93" s="93"/>
      <c r="E93" s="81"/>
      <c r="F93" s="81"/>
      <c r="G93" s="81"/>
      <c r="H93" s="81"/>
      <c r="I93" s="81"/>
      <c r="J93" s="81"/>
      <c r="K93" s="81"/>
      <c r="L93" s="82"/>
      <c r="M93" s="101"/>
      <c r="N93" s="81"/>
      <c r="O93" s="81"/>
      <c r="P93" s="82"/>
    </row>
    <row r="94" spans="1:16" ht="14.25" customHeight="1">
      <c r="A94" s="83"/>
      <c r="B94" s="84"/>
      <c r="C94" s="85"/>
      <c r="D94" s="83"/>
      <c r="E94" s="84"/>
      <c r="F94" s="84"/>
      <c r="G94" s="84"/>
      <c r="H94" s="84"/>
      <c r="I94" s="84"/>
      <c r="J94" s="84"/>
      <c r="K94" s="84"/>
      <c r="L94" s="85"/>
      <c r="M94" s="83"/>
      <c r="N94" s="84"/>
      <c r="O94" s="84"/>
      <c r="P94" s="85"/>
    </row>
    <row r="95" spans="1:16" ht="14.25" customHeight="1">
      <c r="A95" s="86"/>
      <c r="B95" s="87"/>
      <c r="C95" s="88"/>
      <c r="D95" s="86"/>
      <c r="E95" s="87"/>
      <c r="F95" s="87"/>
      <c r="G95" s="87"/>
      <c r="H95" s="87"/>
      <c r="I95" s="87"/>
      <c r="J95" s="87"/>
      <c r="K95" s="87"/>
      <c r="L95" s="88"/>
      <c r="M95" s="86"/>
      <c r="N95" s="87"/>
      <c r="O95" s="87"/>
      <c r="P95" s="88"/>
    </row>
    <row r="96" spans="1:16" ht="14.25" customHeight="1">
      <c r="A96" s="97" t="s">
        <v>78</v>
      </c>
      <c r="B96" s="77"/>
      <c r="C96" s="78"/>
      <c r="D96" s="115" t="s">
        <v>79</v>
      </c>
      <c r="E96" s="77"/>
      <c r="F96" s="77"/>
      <c r="G96" s="77"/>
      <c r="H96" s="77"/>
      <c r="I96" s="77"/>
      <c r="J96" s="77"/>
      <c r="K96" s="77"/>
      <c r="L96" s="78"/>
      <c r="M96" s="99"/>
      <c r="N96" s="77"/>
      <c r="O96" s="77"/>
      <c r="P96" s="78"/>
    </row>
    <row r="97" spans="1:16" ht="14.25" customHeight="1">
      <c r="A97" s="98" t="s">
        <v>80</v>
      </c>
      <c r="B97" s="77"/>
      <c r="C97" s="78"/>
      <c r="D97" s="115" t="s">
        <v>81</v>
      </c>
      <c r="E97" s="77"/>
      <c r="F97" s="77"/>
      <c r="G97" s="77"/>
      <c r="H97" s="77"/>
      <c r="I97" s="77"/>
      <c r="J97" s="77"/>
      <c r="K97" s="77"/>
      <c r="L97" s="78"/>
      <c r="M97" s="99"/>
      <c r="N97" s="77"/>
      <c r="O97" s="77"/>
      <c r="P97" s="78"/>
    </row>
    <row r="98" spans="1:16" ht="14.25" customHeight="1">
      <c r="A98" s="79" t="s">
        <v>82</v>
      </c>
      <c r="B98" s="77"/>
      <c r="C98" s="78"/>
      <c r="D98" s="99"/>
      <c r="E98" s="77"/>
      <c r="F98" s="77"/>
      <c r="G98" s="77"/>
      <c r="H98" s="77"/>
      <c r="I98" s="77"/>
      <c r="J98" s="77"/>
      <c r="K98" s="77"/>
      <c r="L98" s="78"/>
      <c r="M98" s="99"/>
      <c r="N98" s="77"/>
      <c r="O98" s="77"/>
      <c r="P98" s="78"/>
    </row>
    <row r="99" spans="1:16" ht="14.25" customHeight="1"/>
    <row r="100" spans="1:16" ht="14.25" customHeight="1"/>
    <row r="101" spans="1:16" ht="14.25" customHeight="1"/>
    <row r="102" spans="1:16" ht="14.25" customHeight="1"/>
    <row r="103" spans="1:16" ht="14.25" customHeight="1"/>
    <row r="104" spans="1:16" ht="14.25" customHeight="1"/>
    <row r="105" spans="1:16" ht="14.25" customHeight="1"/>
    <row r="106" spans="1:16" ht="14.25" customHeight="1"/>
    <row r="107" spans="1:16" ht="14.25" customHeight="1"/>
    <row r="108" spans="1:16" ht="14.25" customHeight="1"/>
    <row r="109" spans="1:16" ht="14.25" customHeight="1"/>
    <row r="110" spans="1:16" ht="14.25" customHeight="1"/>
    <row r="111" spans="1:16" ht="14.25" customHeight="1"/>
    <row r="112" spans="1:16"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1">
    <mergeCell ref="D93:L95"/>
    <mergeCell ref="M93:P95"/>
    <mergeCell ref="D96:L96"/>
    <mergeCell ref="M96:P96"/>
    <mergeCell ref="D97:L97"/>
    <mergeCell ref="M97:P97"/>
    <mergeCell ref="D98:L98"/>
    <mergeCell ref="M98:P98"/>
    <mergeCell ref="D85:L87"/>
    <mergeCell ref="M85:P87"/>
    <mergeCell ref="A88:P88"/>
    <mergeCell ref="D89:L89"/>
    <mergeCell ref="M89:P89"/>
    <mergeCell ref="D90:L92"/>
    <mergeCell ref="M90:P92"/>
    <mergeCell ref="M11:P11"/>
    <mergeCell ref="D12:G12"/>
    <mergeCell ref="H12:L12"/>
    <mergeCell ref="M12:P12"/>
    <mergeCell ref="A13:C13"/>
    <mergeCell ref="D13:G13"/>
    <mergeCell ref="H13:L13"/>
    <mergeCell ref="M13:P13"/>
    <mergeCell ref="A14:C14"/>
    <mergeCell ref="D14:G14"/>
    <mergeCell ref="M14:P14"/>
    <mergeCell ref="D81:L81"/>
    <mergeCell ref="M81:P81"/>
    <mergeCell ref="D82:L84"/>
    <mergeCell ref="M82:P84"/>
    <mergeCell ref="M7:N9"/>
    <mergeCell ref="O7:P9"/>
    <mergeCell ref="M10:P10"/>
    <mergeCell ref="A1:G6"/>
    <mergeCell ref="H1:L6"/>
    <mergeCell ref="N1:P6"/>
    <mergeCell ref="A7:B7"/>
    <mergeCell ref="C7:G7"/>
    <mergeCell ref="H7:J7"/>
    <mergeCell ref="K7:L7"/>
    <mergeCell ref="A8:B9"/>
    <mergeCell ref="C8:G9"/>
    <mergeCell ref="H8:J9"/>
    <mergeCell ref="K8:L9"/>
    <mergeCell ref="A10:C10"/>
    <mergeCell ref="D10:G10"/>
    <mergeCell ref="H10:L10"/>
    <mergeCell ref="A11:C11"/>
    <mergeCell ref="D11:G11"/>
    <mergeCell ref="H11:L11"/>
    <mergeCell ref="D62:L64"/>
    <mergeCell ref="M62:P64"/>
    <mergeCell ref="A65:P65"/>
    <mergeCell ref="D66:L66"/>
    <mergeCell ref="M66:P66"/>
    <mergeCell ref="D67:L69"/>
    <mergeCell ref="M67:P69"/>
    <mergeCell ref="D70:L71"/>
    <mergeCell ref="M70:P71"/>
    <mergeCell ref="D44:L44"/>
    <mergeCell ref="M44:P44"/>
    <mergeCell ref="A45:P45"/>
    <mergeCell ref="D46:L46"/>
    <mergeCell ref="M46:P46"/>
    <mergeCell ref="D47:L49"/>
    <mergeCell ref="M47:P49"/>
    <mergeCell ref="D50:L50"/>
    <mergeCell ref="M50:P50"/>
    <mergeCell ref="D32:L32"/>
    <mergeCell ref="M32:P32"/>
    <mergeCell ref="A33:P33"/>
    <mergeCell ref="D34:L34"/>
    <mergeCell ref="M34:P34"/>
    <mergeCell ref="D35:L37"/>
    <mergeCell ref="M35:P37"/>
    <mergeCell ref="D38:L38"/>
    <mergeCell ref="M38:P38"/>
    <mergeCell ref="A62:C64"/>
    <mergeCell ref="A66:C66"/>
    <mergeCell ref="A67:C69"/>
    <mergeCell ref="A70:C71"/>
    <mergeCell ref="A73:C73"/>
    <mergeCell ref="A74:C76"/>
    <mergeCell ref="A96:C96"/>
    <mergeCell ref="A97:C97"/>
    <mergeCell ref="A98:C98"/>
    <mergeCell ref="A77:C79"/>
    <mergeCell ref="A81:C81"/>
    <mergeCell ref="A82:C84"/>
    <mergeCell ref="A85:C87"/>
    <mergeCell ref="A89:C89"/>
    <mergeCell ref="A90:C92"/>
    <mergeCell ref="A93:C95"/>
    <mergeCell ref="A72:P72"/>
    <mergeCell ref="D73:L73"/>
    <mergeCell ref="M73:P73"/>
    <mergeCell ref="D74:L76"/>
    <mergeCell ref="M74:P76"/>
    <mergeCell ref="D77:L79"/>
    <mergeCell ref="M77:P79"/>
    <mergeCell ref="A80:P80"/>
    <mergeCell ref="A44:C44"/>
    <mergeCell ref="A46:C46"/>
    <mergeCell ref="A47:C49"/>
    <mergeCell ref="A50:C50"/>
    <mergeCell ref="A52:C52"/>
    <mergeCell ref="A53:C55"/>
    <mergeCell ref="A56:C56"/>
    <mergeCell ref="A58:C58"/>
    <mergeCell ref="A59:C61"/>
    <mergeCell ref="A51:P51"/>
    <mergeCell ref="D52:L52"/>
    <mergeCell ref="M52:P52"/>
    <mergeCell ref="D53:L55"/>
    <mergeCell ref="M53:P55"/>
    <mergeCell ref="D56:L56"/>
    <mergeCell ref="M56:P56"/>
    <mergeCell ref="A57:P57"/>
    <mergeCell ref="D58:L58"/>
    <mergeCell ref="M58:P58"/>
    <mergeCell ref="D59:L61"/>
    <mergeCell ref="M59:P61"/>
    <mergeCell ref="A26:C26"/>
    <mergeCell ref="A28:C28"/>
    <mergeCell ref="A29:C31"/>
    <mergeCell ref="A32:C32"/>
    <mergeCell ref="A34:C34"/>
    <mergeCell ref="A35:C37"/>
    <mergeCell ref="A38:C38"/>
    <mergeCell ref="A40:C40"/>
    <mergeCell ref="A41:C43"/>
    <mergeCell ref="A39:P39"/>
    <mergeCell ref="D40:L40"/>
    <mergeCell ref="M40:P40"/>
    <mergeCell ref="D41:L43"/>
    <mergeCell ref="M41:P43"/>
    <mergeCell ref="D26:L26"/>
    <mergeCell ref="M26:P26"/>
    <mergeCell ref="A27:P27"/>
    <mergeCell ref="D28:L28"/>
    <mergeCell ref="M28:P28"/>
    <mergeCell ref="D29:L31"/>
    <mergeCell ref="M29:P31"/>
    <mergeCell ref="A21:P21"/>
    <mergeCell ref="D22:L22"/>
    <mergeCell ref="M22:P22"/>
    <mergeCell ref="D23:L25"/>
    <mergeCell ref="M23:P25"/>
    <mergeCell ref="A17:C19"/>
    <mergeCell ref="A20:C20"/>
    <mergeCell ref="A22:C22"/>
    <mergeCell ref="A23:C25"/>
    <mergeCell ref="H14:L14"/>
    <mergeCell ref="A15:P15"/>
    <mergeCell ref="A16:C16"/>
    <mergeCell ref="D16:L16"/>
    <mergeCell ref="M16:P16"/>
    <mergeCell ref="D17:L19"/>
    <mergeCell ref="M17:P19"/>
    <mergeCell ref="D20:L20"/>
    <mergeCell ref="M20:P20"/>
  </mergeCells>
  <pageMargins left="0.7" right="0.7" top="0.75" bottom="0.75" header="0" footer="0"/>
  <pageSetup orientation="landscape"/>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baseColWidth="10" defaultColWidth="11.19921875" defaultRowHeight="15" customHeight="1"/>
  <cols>
    <col min="1" max="6" width="6.796875" customWidth="1"/>
    <col min="7" max="7" width="22.8984375" customWidth="1"/>
    <col min="8" max="11" width="6.796875" customWidth="1"/>
    <col min="12" max="12" width="34.3984375" customWidth="1"/>
    <col min="13" max="13" width="15.69921875" customWidth="1"/>
    <col min="14" max="15" width="6.796875" customWidth="1"/>
    <col min="16" max="16" width="12" customWidth="1"/>
  </cols>
  <sheetData>
    <row r="1" spans="1:16" ht="14.25" customHeight="1">
      <c r="A1" s="101"/>
      <c r="B1" s="81"/>
      <c r="C1" s="81"/>
      <c r="D1" s="81"/>
      <c r="E1" s="81"/>
      <c r="F1" s="81"/>
      <c r="G1" s="82"/>
      <c r="H1" s="112" t="s">
        <v>0</v>
      </c>
      <c r="I1" s="81"/>
      <c r="J1" s="81"/>
      <c r="K1" s="81"/>
      <c r="L1" s="82"/>
      <c r="M1" s="2"/>
      <c r="N1" s="101"/>
      <c r="O1" s="81"/>
      <c r="P1" s="82"/>
    </row>
    <row r="2" spans="1:16" ht="14.25" customHeight="1">
      <c r="A2" s="83"/>
      <c r="B2" s="84"/>
      <c r="C2" s="84"/>
      <c r="D2" s="84"/>
      <c r="E2" s="84"/>
      <c r="F2" s="84"/>
      <c r="G2" s="85"/>
      <c r="H2" s="83"/>
      <c r="I2" s="84"/>
      <c r="J2" s="84"/>
      <c r="K2" s="84"/>
      <c r="L2" s="85"/>
      <c r="M2" s="2" t="s">
        <v>1</v>
      </c>
      <c r="N2" s="83"/>
      <c r="O2" s="84"/>
      <c r="P2" s="85"/>
    </row>
    <row r="3" spans="1:16" ht="14.25" customHeight="1">
      <c r="A3" s="83"/>
      <c r="B3" s="84"/>
      <c r="C3" s="84"/>
      <c r="D3" s="84"/>
      <c r="E3" s="84"/>
      <c r="F3" s="84"/>
      <c r="G3" s="85"/>
      <c r="H3" s="83"/>
      <c r="I3" s="84"/>
      <c r="J3" s="84"/>
      <c r="K3" s="84"/>
      <c r="L3" s="85"/>
      <c r="M3" s="2"/>
      <c r="N3" s="83"/>
      <c r="O3" s="84"/>
      <c r="P3" s="85"/>
    </row>
    <row r="4" spans="1:16" ht="14.25" customHeight="1">
      <c r="A4" s="83"/>
      <c r="B4" s="84"/>
      <c r="C4" s="84"/>
      <c r="D4" s="84"/>
      <c r="E4" s="84"/>
      <c r="F4" s="84"/>
      <c r="G4" s="85"/>
      <c r="H4" s="83"/>
      <c r="I4" s="84"/>
      <c r="J4" s="84"/>
      <c r="K4" s="84"/>
      <c r="L4" s="85"/>
      <c r="M4" s="2" t="s">
        <v>2</v>
      </c>
      <c r="N4" s="83"/>
      <c r="O4" s="84"/>
      <c r="P4" s="85"/>
    </row>
    <row r="5" spans="1:16" ht="14.25" customHeight="1">
      <c r="A5" s="83"/>
      <c r="B5" s="84"/>
      <c r="C5" s="84"/>
      <c r="D5" s="84"/>
      <c r="E5" s="84"/>
      <c r="F5" s="84"/>
      <c r="G5" s="85"/>
      <c r="H5" s="83"/>
      <c r="I5" s="84"/>
      <c r="J5" s="84"/>
      <c r="K5" s="84"/>
      <c r="L5" s="85"/>
      <c r="M5" s="2"/>
      <c r="N5" s="83"/>
      <c r="O5" s="84"/>
      <c r="P5" s="85"/>
    </row>
    <row r="6" spans="1:16" ht="14.25" customHeight="1">
      <c r="A6" s="86"/>
      <c r="B6" s="87"/>
      <c r="C6" s="87"/>
      <c r="D6" s="87"/>
      <c r="E6" s="87"/>
      <c r="F6" s="87"/>
      <c r="G6" s="88"/>
      <c r="H6" s="86"/>
      <c r="I6" s="87"/>
      <c r="J6" s="87"/>
      <c r="K6" s="87"/>
      <c r="L6" s="88"/>
      <c r="M6" s="2"/>
      <c r="N6" s="86"/>
      <c r="O6" s="87"/>
      <c r="P6" s="88"/>
    </row>
    <row r="7" spans="1:16" ht="14.25" customHeight="1">
      <c r="A7" s="79" t="s">
        <v>3</v>
      </c>
      <c r="B7" s="78"/>
      <c r="C7" s="99" t="s">
        <v>4</v>
      </c>
      <c r="D7" s="77"/>
      <c r="E7" s="77"/>
      <c r="F7" s="77"/>
      <c r="G7" s="78"/>
      <c r="H7" s="79" t="s">
        <v>5</v>
      </c>
      <c r="I7" s="77"/>
      <c r="J7" s="78"/>
      <c r="K7" s="99" t="s">
        <v>6</v>
      </c>
      <c r="L7" s="78"/>
      <c r="M7" s="112" t="s">
        <v>7</v>
      </c>
      <c r="N7" s="82"/>
      <c r="O7" s="91"/>
      <c r="P7" s="82"/>
    </row>
    <row r="8" spans="1:16" ht="14.25" customHeight="1">
      <c r="A8" s="112" t="s">
        <v>8</v>
      </c>
      <c r="B8" s="82"/>
      <c r="C8" s="101" t="s">
        <v>9</v>
      </c>
      <c r="D8" s="81"/>
      <c r="E8" s="81"/>
      <c r="F8" s="81"/>
      <c r="G8" s="82"/>
      <c r="H8" s="113" t="s">
        <v>10</v>
      </c>
      <c r="I8" s="81"/>
      <c r="J8" s="82"/>
      <c r="K8" s="101"/>
      <c r="L8" s="82"/>
      <c r="M8" s="83"/>
      <c r="N8" s="85"/>
      <c r="O8" s="83"/>
      <c r="P8" s="85"/>
    </row>
    <row r="9" spans="1:16" ht="14.25" customHeight="1">
      <c r="A9" s="86"/>
      <c r="B9" s="88"/>
      <c r="C9" s="86"/>
      <c r="D9" s="87"/>
      <c r="E9" s="87"/>
      <c r="F9" s="87"/>
      <c r="G9" s="88"/>
      <c r="H9" s="86"/>
      <c r="I9" s="87"/>
      <c r="J9" s="88"/>
      <c r="K9" s="86"/>
      <c r="L9" s="88"/>
      <c r="M9" s="86"/>
      <c r="N9" s="88"/>
      <c r="O9" s="86"/>
      <c r="P9" s="88"/>
    </row>
    <row r="10" spans="1:16" ht="14.25" customHeight="1">
      <c r="A10" s="90" t="s">
        <v>11</v>
      </c>
      <c r="B10" s="77"/>
      <c r="C10" s="78"/>
      <c r="D10" s="114" t="s">
        <v>12</v>
      </c>
      <c r="E10" s="77"/>
      <c r="F10" s="77"/>
      <c r="G10" s="78"/>
      <c r="H10" s="114" t="s">
        <v>13</v>
      </c>
      <c r="I10" s="77"/>
      <c r="J10" s="77"/>
      <c r="K10" s="77"/>
      <c r="L10" s="78"/>
      <c r="M10" s="90" t="s">
        <v>14</v>
      </c>
      <c r="N10" s="77"/>
      <c r="O10" s="77"/>
      <c r="P10" s="78"/>
    </row>
    <row r="11" spans="1:16" ht="14.25" customHeight="1">
      <c r="A11" s="99" t="s">
        <v>15</v>
      </c>
      <c r="B11" s="77"/>
      <c r="C11" s="78"/>
      <c r="D11" s="99" t="s">
        <v>16</v>
      </c>
      <c r="E11" s="77"/>
      <c r="F11" s="77"/>
      <c r="G11" s="78"/>
      <c r="H11" s="99" t="s">
        <v>17</v>
      </c>
      <c r="I11" s="77"/>
      <c r="J11" s="77"/>
      <c r="K11" s="77"/>
      <c r="L11" s="78"/>
      <c r="M11" s="99" t="s">
        <v>18</v>
      </c>
      <c r="N11" s="77"/>
      <c r="O11" s="77"/>
      <c r="P11" s="78"/>
    </row>
    <row r="12" spans="1:16" ht="14.25" customHeight="1">
      <c r="A12" s="2" t="s">
        <v>19</v>
      </c>
      <c r="B12" s="2"/>
      <c r="C12" s="2"/>
      <c r="D12" s="99" t="s">
        <v>20</v>
      </c>
      <c r="E12" s="77"/>
      <c r="F12" s="77"/>
      <c r="G12" s="78"/>
      <c r="H12" s="99" t="s">
        <v>21</v>
      </c>
      <c r="I12" s="77"/>
      <c r="J12" s="77"/>
      <c r="K12" s="77"/>
      <c r="L12" s="78"/>
      <c r="M12" s="99" t="s">
        <v>22</v>
      </c>
      <c r="N12" s="77"/>
      <c r="O12" s="77"/>
      <c r="P12" s="78"/>
    </row>
    <row r="13" spans="1:16" ht="219.75" customHeight="1">
      <c r="A13" s="115" t="s">
        <v>23</v>
      </c>
      <c r="B13" s="77"/>
      <c r="C13" s="78"/>
      <c r="D13" s="114" t="s">
        <v>974</v>
      </c>
      <c r="E13" s="77"/>
      <c r="F13" s="77"/>
      <c r="G13" s="78"/>
      <c r="H13" s="116" t="s">
        <v>975</v>
      </c>
      <c r="I13" s="77"/>
      <c r="J13" s="77"/>
      <c r="K13" s="77"/>
      <c r="L13" s="78"/>
      <c r="M13" s="114" t="s">
        <v>976</v>
      </c>
      <c r="N13" s="77"/>
      <c r="O13" s="77"/>
      <c r="P13" s="78"/>
    </row>
    <row r="14" spans="1:16" ht="165" customHeight="1">
      <c r="A14" s="115" t="s">
        <v>27</v>
      </c>
      <c r="B14" s="77"/>
      <c r="C14" s="78"/>
      <c r="D14" s="114" t="s">
        <v>977</v>
      </c>
      <c r="E14" s="77"/>
      <c r="F14" s="77"/>
      <c r="G14" s="78"/>
      <c r="H14" s="76" t="s">
        <v>978</v>
      </c>
      <c r="I14" s="77"/>
      <c r="J14" s="77"/>
      <c r="K14" s="77"/>
      <c r="L14" s="78"/>
      <c r="M14" s="114" t="s">
        <v>979</v>
      </c>
      <c r="N14" s="77"/>
      <c r="O14" s="77"/>
      <c r="P14" s="78"/>
    </row>
    <row r="15" spans="1:16" ht="14.25" customHeight="1">
      <c r="A15" s="79" t="s">
        <v>31</v>
      </c>
      <c r="B15" s="77"/>
      <c r="C15" s="77"/>
      <c r="D15" s="77"/>
      <c r="E15" s="77"/>
      <c r="F15" s="77"/>
      <c r="G15" s="77"/>
      <c r="H15" s="77"/>
      <c r="I15" s="77"/>
      <c r="J15" s="77"/>
      <c r="K15" s="77"/>
      <c r="L15" s="77"/>
      <c r="M15" s="77"/>
      <c r="N15" s="77"/>
      <c r="O15" s="77"/>
      <c r="P15" s="78"/>
    </row>
    <row r="16" spans="1:16" ht="14.25" customHeight="1">
      <c r="A16" s="79" t="s">
        <v>32</v>
      </c>
      <c r="B16" s="77"/>
      <c r="C16" s="78"/>
      <c r="D16" s="79" t="s">
        <v>33</v>
      </c>
      <c r="E16" s="77"/>
      <c r="F16" s="77"/>
      <c r="G16" s="77"/>
      <c r="H16" s="77"/>
      <c r="I16" s="77"/>
      <c r="J16" s="77"/>
      <c r="K16" s="77"/>
      <c r="L16" s="78"/>
      <c r="M16" s="79" t="s">
        <v>34</v>
      </c>
      <c r="N16" s="77"/>
      <c r="O16" s="77"/>
      <c r="P16" s="78"/>
    </row>
    <row r="17" spans="1:26" ht="14.25" customHeight="1">
      <c r="A17" s="91" t="s">
        <v>49</v>
      </c>
      <c r="B17" s="81"/>
      <c r="C17" s="82"/>
      <c r="D17" s="89" t="s">
        <v>980</v>
      </c>
      <c r="E17" s="81"/>
      <c r="F17" s="81"/>
      <c r="G17" s="81"/>
      <c r="H17" s="81"/>
      <c r="I17" s="81"/>
      <c r="J17" s="81"/>
      <c r="K17" s="81"/>
      <c r="L17" s="82"/>
      <c r="M17" s="89" t="s">
        <v>37</v>
      </c>
      <c r="N17" s="81"/>
      <c r="O17" s="81"/>
      <c r="P17" s="82"/>
    </row>
    <row r="18" spans="1:26" ht="14.25" customHeight="1">
      <c r="A18" s="83"/>
      <c r="B18" s="84"/>
      <c r="C18" s="85"/>
      <c r="D18" s="83"/>
      <c r="E18" s="84"/>
      <c r="F18" s="84"/>
      <c r="G18" s="84"/>
      <c r="H18" s="84"/>
      <c r="I18" s="84"/>
      <c r="J18" s="84"/>
      <c r="K18" s="84"/>
      <c r="L18" s="85"/>
      <c r="M18" s="83"/>
      <c r="N18" s="84"/>
      <c r="O18" s="84"/>
      <c r="P18" s="85"/>
    </row>
    <row r="19" spans="1:26" ht="259.5" customHeight="1">
      <c r="A19" s="86"/>
      <c r="B19" s="87"/>
      <c r="C19" s="88"/>
      <c r="D19" s="86"/>
      <c r="E19" s="87"/>
      <c r="F19" s="87"/>
      <c r="G19" s="87"/>
      <c r="H19" s="87"/>
      <c r="I19" s="87"/>
      <c r="J19" s="87"/>
      <c r="K19" s="87"/>
      <c r="L19" s="88"/>
      <c r="M19" s="86"/>
      <c r="N19" s="87"/>
      <c r="O19" s="87"/>
      <c r="P19" s="88"/>
    </row>
    <row r="20" spans="1:26" ht="14.25" customHeight="1">
      <c r="A20" s="92" t="s">
        <v>981</v>
      </c>
      <c r="B20" s="77"/>
      <c r="C20" s="78"/>
      <c r="D20" s="90"/>
      <c r="E20" s="77"/>
      <c r="F20" s="77"/>
      <c r="G20" s="77"/>
      <c r="H20" s="77"/>
      <c r="I20" s="77"/>
      <c r="J20" s="77"/>
      <c r="K20" s="77"/>
      <c r="L20" s="78"/>
      <c r="M20" s="90"/>
      <c r="N20" s="77"/>
      <c r="O20" s="77"/>
      <c r="P20" s="78"/>
    </row>
    <row r="21" spans="1:26" ht="14.25" customHeight="1">
      <c r="A21" s="79" t="s">
        <v>39</v>
      </c>
      <c r="B21" s="77"/>
      <c r="C21" s="77"/>
      <c r="D21" s="77"/>
      <c r="E21" s="77"/>
      <c r="F21" s="77"/>
      <c r="G21" s="77"/>
      <c r="H21" s="77"/>
      <c r="I21" s="77"/>
      <c r="J21" s="77"/>
      <c r="K21" s="77"/>
      <c r="L21" s="77"/>
      <c r="M21" s="77"/>
      <c r="N21" s="77"/>
      <c r="O21" s="77"/>
      <c r="P21" s="78"/>
    </row>
    <row r="22" spans="1:26" ht="14.25" customHeight="1">
      <c r="A22" s="79" t="s">
        <v>32</v>
      </c>
      <c r="B22" s="77"/>
      <c r="C22" s="78"/>
      <c r="D22" s="79" t="s">
        <v>33</v>
      </c>
      <c r="E22" s="77"/>
      <c r="F22" s="77"/>
      <c r="G22" s="77"/>
      <c r="H22" s="77"/>
      <c r="I22" s="77"/>
      <c r="J22" s="77"/>
      <c r="K22" s="77"/>
      <c r="L22" s="78"/>
      <c r="M22" s="79" t="s">
        <v>34</v>
      </c>
      <c r="N22" s="77"/>
      <c r="O22" s="77"/>
      <c r="P22" s="78"/>
    </row>
    <row r="23" spans="1:26" ht="15" customHeight="1">
      <c r="A23" s="91" t="s">
        <v>53</v>
      </c>
      <c r="B23" s="81"/>
      <c r="C23" s="82"/>
      <c r="D23" s="89" t="s">
        <v>54</v>
      </c>
      <c r="E23" s="81"/>
      <c r="F23" s="81"/>
      <c r="G23" s="81"/>
      <c r="H23" s="81"/>
      <c r="I23" s="81"/>
      <c r="J23" s="81"/>
      <c r="K23" s="81"/>
      <c r="L23" s="82"/>
      <c r="M23" s="89" t="s">
        <v>42</v>
      </c>
      <c r="N23" s="81"/>
      <c r="O23" s="81"/>
      <c r="P23" s="82"/>
    </row>
    <row r="24" spans="1:26" ht="14.25" customHeight="1">
      <c r="A24" s="83"/>
      <c r="B24" s="84"/>
      <c r="C24" s="85"/>
      <c r="D24" s="83"/>
      <c r="E24" s="84"/>
      <c r="F24" s="84"/>
      <c r="G24" s="84"/>
      <c r="H24" s="84"/>
      <c r="I24" s="84"/>
      <c r="J24" s="84"/>
      <c r="K24" s="84"/>
      <c r="L24" s="85"/>
      <c r="M24" s="83"/>
      <c r="N24" s="84"/>
      <c r="O24" s="84"/>
      <c r="P24" s="85"/>
    </row>
    <row r="25" spans="1:26" ht="264" customHeight="1">
      <c r="A25" s="86"/>
      <c r="B25" s="87"/>
      <c r="C25" s="88"/>
      <c r="D25" s="86"/>
      <c r="E25" s="87"/>
      <c r="F25" s="87"/>
      <c r="G25" s="87"/>
      <c r="H25" s="87"/>
      <c r="I25" s="87"/>
      <c r="J25" s="87"/>
      <c r="K25" s="87"/>
      <c r="L25" s="88"/>
      <c r="M25" s="86"/>
      <c r="N25" s="87"/>
      <c r="O25" s="87"/>
      <c r="P25" s="88"/>
      <c r="Q25" s="3"/>
      <c r="R25" s="3"/>
      <c r="S25" s="3"/>
      <c r="T25" s="3"/>
      <c r="U25" s="3"/>
      <c r="V25" s="3"/>
      <c r="W25" s="3"/>
      <c r="X25" s="3"/>
      <c r="Y25" s="3"/>
      <c r="Z25" s="3"/>
    </row>
    <row r="26" spans="1:26" ht="14.25" customHeight="1">
      <c r="A26" s="92" t="s">
        <v>43</v>
      </c>
      <c r="B26" s="77"/>
      <c r="C26" s="78"/>
      <c r="D26" s="99"/>
      <c r="E26" s="77"/>
      <c r="F26" s="77"/>
      <c r="G26" s="77"/>
      <c r="H26" s="77"/>
      <c r="I26" s="77"/>
      <c r="J26" s="77"/>
      <c r="K26" s="77"/>
      <c r="L26" s="78"/>
      <c r="M26" s="99"/>
      <c r="N26" s="77"/>
      <c r="O26" s="77"/>
      <c r="P26" s="78"/>
    </row>
    <row r="27" spans="1:26" ht="14.25" customHeight="1">
      <c r="A27" s="79" t="s">
        <v>44</v>
      </c>
      <c r="B27" s="77"/>
      <c r="C27" s="77"/>
      <c r="D27" s="77"/>
      <c r="E27" s="77"/>
      <c r="F27" s="77"/>
      <c r="G27" s="77"/>
      <c r="H27" s="77"/>
      <c r="I27" s="77"/>
      <c r="J27" s="77"/>
      <c r="K27" s="77"/>
      <c r="L27" s="77"/>
      <c r="M27" s="77"/>
      <c r="N27" s="77"/>
      <c r="O27" s="77"/>
      <c r="P27" s="78"/>
    </row>
    <row r="28" spans="1:26" ht="14.25" customHeight="1">
      <c r="A28" s="79" t="s">
        <v>32</v>
      </c>
      <c r="B28" s="77"/>
      <c r="C28" s="78"/>
      <c r="D28" s="79" t="s">
        <v>33</v>
      </c>
      <c r="E28" s="77"/>
      <c r="F28" s="77"/>
      <c r="G28" s="77"/>
      <c r="H28" s="77"/>
      <c r="I28" s="77"/>
      <c r="J28" s="77"/>
      <c r="K28" s="77"/>
      <c r="L28" s="78"/>
      <c r="M28" s="79" t="s">
        <v>34</v>
      </c>
      <c r="N28" s="77"/>
      <c r="O28" s="77"/>
      <c r="P28" s="78"/>
    </row>
    <row r="29" spans="1:26" ht="14.25" customHeight="1">
      <c r="A29" s="93" t="s">
        <v>49</v>
      </c>
      <c r="B29" s="81"/>
      <c r="C29" s="82"/>
      <c r="D29" s="104" t="s">
        <v>57</v>
      </c>
      <c r="E29" s="81"/>
      <c r="F29" s="81"/>
      <c r="G29" s="81"/>
      <c r="H29" s="81"/>
      <c r="I29" s="81"/>
      <c r="J29" s="81"/>
      <c r="K29" s="81"/>
      <c r="L29" s="82"/>
      <c r="M29" s="89" t="s">
        <v>47</v>
      </c>
      <c r="N29" s="81"/>
      <c r="O29" s="81"/>
      <c r="P29" s="82"/>
    </row>
    <row r="30" spans="1:26" ht="14.25" customHeight="1">
      <c r="A30" s="83"/>
      <c r="B30" s="84"/>
      <c r="C30" s="85"/>
      <c r="D30" s="84"/>
      <c r="E30" s="84"/>
      <c r="F30" s="84"/>
      <c r="G30" s="84"/>
      <c r="H30" s="84"/>
      <c r="I30" s="84"/>
      <c r="J30" s="84"/>
      <c r="K30" s="84"/>
      <c r="L30" s="85"/>
      <c r="M30" s="83"/>
      <c r="N30" s="84"/>
      <c r="O30" s="84"/>
      <c r="P30" s="85"/>
    </row>
    <row r="31" spans="1:26" ht="156" customHeight="1">
      <c r="A31" s="86"/>
      <c r="B31" s="87"/>
      <c r="C31" s="88"/>
      <c r="D31" s="87"/>
      <c r="E31" s="87"/>
      <c r="F31" s="87"/>
      <c r="G31" s="87"/>
      <c r="H31" s="87"/>
      <c r="I31" s="87"/>
      <c r="J31" s="87"/>
      <c r="K31" s="87"/>
      <c r="L31" s="88"/>
      <c r="M31" s="86"/>
      <c r="N31" s="87"/>
      <c r="O31" s="87"/>
      <c r="P31" s="88"/>
    </row>
    <row r="32" spans="1:26" ht="14.25" customHeight="1">
      <c r="A32" s="92" t="s">
        <v>43</v>
      </c>
      <c r="B32" s="77"/>
      <c r="C32" s="78"/>
      <c r="D32" s="99"/>
      <c r="E32" s="77"/>
      <c r="F32" s="77"/>
      <c r="G32" s="77"/>
      <c r="H32" s="77"/>
      <c r="I32" s="77"/>
      <c r="J32" s="77"/>
      <c r="K32" s="77"/>
      <c r="L32" s="78"/>
      <c r="M32" s="99"/>
      <c r="N32" s="77"/>
      <c r="O32" s="77"/>
      <c r="P32" s="78"/>
    </row>
    <row r="33" spans="1:16" ht="14.25" customHeight="1">
      <c r="A33" s="79" t="s">
        <v>48</v>
      </c>
      <c r="B33" s="77"/>
      <c r="C33" s="77"/>
      <c r="D33" s="77"/>
      <c r="E33" s="77"/>
      <c r="F33" s="77"/>
      <c r="G33" s="77"/>
      <c r="H33" s="77"/>
      <c r="I33" s="77"/>
      <c r="J33" s="77"/>
      <c r="K33" s="77"/>
      <c r="L33" s="77"/>
      <c r="M33" s="77"/>
      <c r="N33" s="77"/>
      <c r="O33" s="77"/>
      <c r="P33" s="78"/>
    </row>
    <row r="34" spans="1:16" ht="14.25" customHeight="1">
      <c r="A34" s="79" t="s">
        <v>32</v>
      </c>
      <c r="B34" s="77"/>
      <c r="C34" s="78"/>
      <c r="D34" s="79" t="s">
        <v>33</v>
      </c>
      <c r="E34" s="77"/>
      <c r="F34" s="77"/>
      <c r="G34" s="77"/>
      <c r="H34" s="77"/>
      <c r="I34" s="77"/>
      <c r="J34" s="77"/>
      <c r="K34" s="77"/>
      <c r="L34" s="78"/>
      <c r="M34" s="79" t="s">
        <v>34</v>
      </c>
      <c r="N34" s="77"/>
      <c r="O34" s="77"/>
      <c r="P34" s="78"/>
    </row>
    <row r="35" spans="1:16" ht="14.25" customHeight="1">
      <c r="A35" s="91" t="s">
        <v>982</v>
      </c>
      <c r="B35" s="81"/>
      <c r="C35" s="82"/>
      <c r="D35" s="89" t="s">
        <v>983</v>
      </c>
      <c r="E35" s="81"/>
      <c r="F35" s="81"/>
      <c r="G35" s="81"/>
      <c r="H35" s="81"/>
      <c r="I35" s="81"/>
      <c r="J35" s="81"/>
      <c r="K35" s="81"/>
      <c r="L35" s="82"/>
      <c r="M35" s="101"/>
      <c r="N35" s="81"/>
      <c r="O35" s="81"/>
      <c r="P35" s="82"/>
    </row>
    <row r="36" spans="1:16" ht="14.25" customHeight="1">
      <c r="A36" s="83"/>
      <c r="B36" s="84"/>
      <c r="C36" s="85"/>
      <c r="D36" s="83"/>
      <c r="E36" s="84"/>
      <c r="F36" s="84"/>
      <c r="G36" s="84"/>
      <c r="H36" s="84"/>
      <c r="I36" s="84"/>
      <c r="J36" s="84"/>
      <c r="K36" s="84"/>
      <c r="L36" s="85"/>
      <c r="M36" s="83"/>
      <c r="N36" s="84"/>
      <c r="O36" s="84"/>
      <c r="P36" s="85"/>
    </row>
    <row r="37" spans="1:16" ht="122.25" customHeight="1">
      <c r="A37" s="86"/>
      <c r="B37" s="87"/>
      <c r="C37" s="88"/>
      <c r="D37" s="86"/>
      <c r="E37" s="87"/>
      <c r="F37" s="87"/>
      <c r="G37" s="87"/>
      <c r="H37" s="87"/>
      <c r="I37" s="87"/>
      <c r="J37" s="87"/>
      <c r="K37" s="87"/>
      <c r="L37" s="88"/>
      <c r="M37" s="86"/>
      <c r="N37" s="87"/>
      <c r="O37" s="87"/>
      <c r="P37" s="88"/>
    </row>
    <row r="38" spans="1:16" ht="14.25" customHeight="1">
      <c r="A38" s="92" t="s">
        <v>43</v>
      </c>
      <c r="B38" s="77"/>
      <c r="C38" s="78"/>
      <c r="D38" s="99"/>
      <c r="E38" s="77"/>
      <c r="F38" s="77"/>
      <c r="G38" s="77"/>
      <c r="H38" s="77"/>
      <c r="I38" s="77"/>
      <c r="J38" s="77"/>
      <c r="K38" s="77"/>
      <c r="L38" s="78"/>
      <c r="M38" s="99"/>
      <c r="N38" s="77"/>
      <c r="O38" s="77"/>
      <c r="P38" s="78"/>
    </row>
    <row r="39" spans="1:16" ht="14.25" customHeight="1">
      <c r="A39" s="79" t="s">
        <v>52</v>
      </c>
      <c r="B39" s="77"/>
      <c r="C39" s="77"/>
      <c r="D39" s="77"/>
      <c r="E39" s="77"/>
      <c r="F39" s="77"/>
      <c r="G39" s="77"/>
      <c r="H39" s="77"/>
      <c r="I39" s="77"/>
      <c r="J39" s="77"/>
      <c r="K39" s="77"/>
      <c r="L39" s="77"/>
      <c r="M39" s="77"/>
      <c r="N39" s="77"/>
      <c r="O39" s="77"/>
      <c r="P39" s="78"/>
    </row>
    <row r="40" spans="1:16" ht="14.25" customHeight="1">
      <c r="A40" s="79" t="s">
        <v>32</v>
      </c>
      <c r="B40" s="77"/>
      <c r="C40" s="78"/>
      <c r="D40" s="79" t="s">
        <v>33</v>
      </c>
      <c r="E40" s="77"/>
      <c r="F40" s="77"/>
      <c r="G40" s="77"/>
      <c r="H40" s="77"/>
      <c r="I40" s="77"/>
      <c r="J40" s="77"/>
      <c r="K40" s="77"/>
      <c r="L40" s="78"/>
      <c r="M40" s="79" t="s">
        <v>34</v>
      </c>
      <c r="N40" s="77"/>
      <c r="O40" s="77"/>
      <c r="P40" s="78"/>
    </row>
    <row r="41" spans="1:16" ht="14.25" customHeight="1">
      <c r="A41" s="91" t="s">
        <v>984</v>
      </c>
      <c r="B41" s="81"/>
      <c r="C41" s="82"/>
      <c r="D41" s="89" t="s">
        <v>985</v>
      </c>
      <c r="E41" s="81"/>
      <c r="F41" s="81"/>
      <c r="G41" s="81"/>
      <c r="H41" s="81"/>
      <c r="I41" s="81"/>
      <c r="J41" s="81"/>
      <c r="K41" s="81"/>
      <c r="L41" s="82"/>
      <c r="M41" s="101"/>
      <c r="N41" s="81"/>
      <c r="O41" s="81"/>
      <c r="P41" s="82"/>
    </row>
    <row r="42" spans="1:16" ht="14.25" customHeight="1">
      <c r="A42" s="83"/>
      <c r="B42" s="84"/>
      <c r="C42" s="85"/>
      <c r="D42" s="83"/>
      <c r="E42" s="84"/>
      <c r="F42" s="84"/>
      <c r="G42" s="84"/>
      <c r="H42" s="84"/>
      <c r="I42" s="84"/>
      <c r="J42" s="84"/>
      <c r="K42" s="84"/>
      <c r="L42" s="85"/>
      <c r="M42" s="83"/>
      <c r="N42" s="84"/>
      <c r="O42" s="84"/>
      <c r="P42" s="85"/>
    </row>
    <row r="43" spans="1:16" ht="121.5" customHeight="1">
      <c r="A43" s="86"/>
      <c r="B43" s="87"/>
      <c r="C43" s="88"/>
      <c r="D43" s="86"/>
      <c r="E43" s="87"/>
      <c r="F43" s="87"/>
      <c r="G43" s="87"/>
      <c r="H43" s="87"/>
      <c r="I43" s="87"/>
      <c r="J43" s="87"/>
      <c r="K43" s="87"/>
      <c r="L43" s="88"/>
      <c r="M43" s="86"/>
      <c r="N43" s="87"/>
      <c r="O43" s="87"/>
      <c r="P43" s="88"/>
    </row>
    <row r="44" spans="1:16" ht="14.25" customHeight="1">
      <c r="A44" s="92" t="s">
        <v>43</v>
      </c>
      <c r="B44" s="77"/>
      <c r="C44" s="78"/>
      <c r="D44" s="102"/>
      <c r="E44" s="77"/>
      <c r="F44" s="77"/>
      <c r="G44" s="77"/>
      <c r="H44" s="77"/>
      <c r="I44" s="77"/>
      <c r="J44" s="77"/>
      <c r="K44" s="77"/>
      <c r="L44" s="78"/>
      <c r="M44" s="99"/>
      <c r="N44" s="77"/>
      <c r="O44" s="77"/>
      <c r="P44" s="78"/>
    </row>
    <row r="45" spans="1:16" ht="14.25" customHeight="1">
      <c r="A45" s="79" t="s">
        <v>56</v>
      </c>
      <c r="B45" s="77"/>
      <c r="C45" s="77"/>
      <c r="D45" s="77"/>
      <c r="E45" s="77"/>
      <c r="F45" s="77"/>
      <c r="G45" s="77"/>
      <c r="H45" s="77"/>
      <c r="I45" s="77"/>
      <c r="J45" s="77"/>
      <c r="K45" s="77"/>
      <c r="L45" s="77"/>
      <c r="M45" s="77"/>
      <c r="N45" s="77"/>
      <c r="O45" s="77"/>
      <c r="P45" s="78"/>
    </row>
    <row r="46" spans="1:16" ht="14.25" customHeight="1">
      <c r="A46" s="79" t="s">
        <v>32</v>
      </c>
      <c r="B46" s="77"/>
      <c r="C46" s="78"/>
      <c r="D46" s="103" t="s">
        <v>33</v>
      </c>
      <c r="E46" s="77"/>
      <c r="F46" s="77"/>
      <c r="G46" s="77"/>
      <c r="H46" s="77"/>
      <c r="I46" s="77"/>
      <c r="J46" s="77"/>
      <c r="K46" s="77"/>
      <c r="L46" s="78"/>
      <c r="M46" s="79" t="s">
        <v>34</v>
      </c>
      <c r="N46" s="77"/>
      <c r="O46" s="77"/>
      <c r="P46" s="78"/>
    </row>
    <row r="47" spans="1:16" ht="14.25" customHeight="1">
      <c r="A47" s="91" t="s">
        <v>986</v>
      </c>
      <c r="B47" s="81"/>
      <c r="C47" s="82"/>
      <c r="D47" s="89" t="s">
        <v>987</v>
      </c>
      <c r="E47" s="81"/>
      <c r="F47" s="81"/>
      <c r="G47" s="81"/>
      <c r="H47" s="81"/>
      <c r="I47" s="81"/>
      <c r="J47" s="81"/>
      <c r="K47" s="81"/>
      <c r="L47" s="82"/>
      <c r="M47" s="101"/>
      <c r="N47" s="81"/>
      <c r="O47" s="81"/>
      <c r="P47" s="82"/>
    </row>
    <row r="48" spans="1:16" ht="14.25" customHeight="1">
      <c r="A48" s="83"/>
      <c r="B48" s="84"/>
      <c r="C48" s="85"/>
      <c r="D48" s="83"/>
      <c r="E48" s="84"/>
      <c r="F48" s="84"/>
      <c r="G48" s="84"/>
      <c r="H48" s="84"/>
      <c r="I48" s="84"/>
      <c r="J48" s="84"/>
      <c r="K48" s="84"/>
      <c r="L48" s="85"/>
      <c r="M48" s="83"/>
      <c r="N48" s="84"/>
      <c r="O48" s="84"/>
      <c r="P48" s="85"/>
    </row>
    <row r="49" spans="1:16" ht="66" customHeight="1">
      <c r="A49" s="86"/>
      <c r="B49" s="87"/>
      <c r="C49" s="88"/>
      <c r="D49" s="86"/>
      <c r="E49" s="87"/>
      <c r="F49" s="87"/>
      <c r="G49" s="87"/>
      <c r="H49" s="87"/>
      <c r="I49" s="87"/>
      <c r="J49" s="87"/>
      <c r="K49" s="87"/>
      <c r="L49" s="88"/>
      <c r="M49" s="86"/>
      <c r="N49" s="87"/>
      <c r="O49" s="87"/>
      <c r="P49" s="88"/>
    </row>
    <row r="50" spans="1:16" ht="14.25" customHeight="1">
      <c r="A50" s="92" t="s">
        <v>43</v>
      </c>
      <c r="B50" s="77"/>
      <c r="C50" s="78"/>
      <c r="D50" s="102"/>
      <c r="E50" s="77"/>
      <c r="F50" s="77"/>
      <c r="G50" s="77"/>
      <c r="H50" s="77"/>
      <c r="I50" s="77"/>
      <c r="J50" s="77"/>
      <c r="K50" s="77"/>
      <c r="L50" s="78"/>
      <c r="M50" s="99"/>
      <c r="N50" s="77"/>
      <c r="O50" s="77"/>
      <c r="P50" s="78"/>
    </row>
    <row r="51" spans="1:16" ht="14.25" customHeight="1">
      <c r="A51" s="79" t="s">
        <v>59</v>
      </c>
      <c r="B51" s="77"/>
      <c r="C51" s="77"/>
      <c r="D51" s="77"/>
      <c r="E51" s="77"/>
      <c r="F51" s="77"/>
      <c r="G51" s="77"/>
      <c r="H51" s="77"/>
      <c r="I51" s="77"/>
      <c r="J51" s="77"/>
      <c r="K51" s="77"/>
      <c r="L51" s="77"/>
      <c r="M51" s="77"/>
      <c r="N51" s="77"/>
      <c r="O51" s="77"/>
      <c r="P51" s="78"/>
    </row>
    <row r="52" spans="1:16" ht="14.25" customHeight="1">
      <c r="A52" s="79" t="s">
        <v>32</v>
      </c>
      <c r="B52" s="77"/>
      <c r="C52" s="78"/>
      <c r="D52" s="105" t="s">
        <v>33</v>
      </c>
      <c r="E52" s="106"/>
      <c r="F52" s="106"/>
      <c r="G52" s="106"/>
      <c r="H52" s="106"/>
      <c r="I52" s="106"/>
      <c r="J52" s="106"/>
      <c r="K52" s="106"/>
      <c r="L52" s="107"/>
      <c r="M52" s="79" t="s">
        <v>34</v>
      </c>
      <c r="N52" s="77"/>
      <c r="O52" s="77"/>
      <c r="P52" s="78"/>
    </row>
    <row r="53" spans="1:16" ht="14.25" customHeight="1">
      <c r="A53" s="91" t="s">
        <v>988</v>
      </c>
      <c r="B53" s="81"/>
      <c r="C53" s="82"/>
      <c r="D53" s="104" t="s">
        <v>989</v>
      </c>
      <c r="E53" s="81"/>
      <c r="F53" s="81"/>
      <c r="G53" s="81"/>
      <c r="H53" s="81"/>
      <c r="I53" s="81"/>
      <c r="J53" s="81"/>
      <c r="K53" s="81"/>
      <c r="L53" s="82"/>
      <c r="M53" s="101"/>
      <c r="N53" s="81"/>
      <c r="O53" s="81"/>
      <c r="P53" s="82"/>
    </row>
    <row r="54" spans="1:16" ht="14.25" customHeight="1">
      <c r="A54" s="83"/>
      <c r="B54" s="84"/>
      <c r="C54" s="85"/>
      <c r="D54" s="84"/>
      <c r="E54" s="84"/>
      <c r="F54" s="84"/>
      <c r="G54" s="84"/>
      <c r="H54" s="84"/>
      <c r="I54" s="84"/>
      <c r="J54" s="84"/>
      <c r="K54" s="84"/>
      <c r="L54" s="85"/>
      <c r="M54" s="83"/>
      <c r="N54" s="84"/>
      <c r="O54" s="84"/>
      <c r="P54" s="85"/>
    </row>
    <row r="55" spans="1:16" ht="15.75" customHeight="1">
      <c r="A55" s="86"/>
      <c r="B55" s="87"/>
      <c r="C55" s="88"/>
      <c r="D55" s="87"/>
      <c r="E55" s="87"/>
      <c r="F55" s="87"/>
      <c r="G55" s="87"/>
      <c r="H55" s="87"/>
      <c r="I55" s="87"/>
      <c r="J55" s="87"/>
      <c r="K55" s="87"/>
      <c r="L55" s="88"/>
      <c r="M55" s="86"/>
      <c r="N55" s="87"/>
      <c r="O55" s="87"/>
      <c r="P55" s="88"/>
    </row>
    <row r="56" spans="1:16" ht="14.25" customHeight="1">
      <c r="A56" s="92" t="s">
        <v>43</v>
      </c>
      <c r="B56" s="77"/>
      <c r="C56" s="78"/>
      <c r="D56" s="109"/>
      <c r="E56" s="87"/>
      <c r="F56" s="87"/>
      <c r="G56" s="87"/>
      <c r="H56" s="87"/>
      <c r="I56" s="87"/>
      <c r="J56" s="87"/>
      <c r="K56" s="87"/>
      <c r="L56" s="88"/>
      <c r="M56" s="99"/>
      <c r="N56" s="77"/>
      <c r="O56" s="77"/>
      <c r="P56" s="78"/>
    </row>
    <row r="57" spans="1:16" ht="14.25" customHeight="1">
      <c r="A57" s="79" t="s">
        <v>63</v>
      </c>
      <c r="B57" s="77"/>
      <c r="C57" s="77"/>
      <c r="D57" s="77"/>
      <c r="E57" s="77"/>
      <c r="F57" s="77"/>
      <c r="G57" s="77"/>
      <c r="H57" s="77"/>
      <c r="I57" s="77"/>
      <c r="J57" s="77"/>
      <c r="K57" s="77"/>
      <c r="L57" s="77"/>
      <c r="M57" s="77"/>
      <c r="N57" s="77"/>
      <c r="O57" s="77"/>
      <c r="P57" s="78"/>
    </row>
    <row r="58" spans="1:16" ht="14.25" customHeight="1">
      <c r="A58" s="79" t="s">
        <v>32</v>
      </c>
      <c r="B58" s="77"/>
      <c r="C58" s="78"/>
      <c r="D58" s="103" t="s">
        <v>33</v>
      </c>
      <c r="E58" s="77"/>
      <c r="F58" s="77"/>
      <c r="G58" s="77"/>
      <c r="H58" s="77"/>
      <c r="I58" s="77"/>
      <c r="J58" s="77"/>
      <c r="K58" s="77"/>
      <c r="L58" s="78"/>
      <c r="M58" s="79" t="s">
        <v>34</v>
      </c>
      <c r="N58" s="77"/>
      <c r="O58" s="77"/>
      <c r="P58" s="78"/>
    </row>
    <row r="59" spans="1:16" ht="14.25" customHeight="1">
      <c r="A59" s="94" t="s">
        <v>990</v>
      </c>
      <c r="B59" s="81"/>
      <c r="C59" s="82"/>
      <c r="D59" s="104" t="s">
        <v>991</v>
      </c>
      <c r="E59" s="81"/>
      <c r="F59" s="81"/>
      <c r="G59" s="81"/>
      <c r="H59" s="81"/>
      <c r="I59" s="81"/>
      <c r="J59" s="81"/>
      <c r="K59" s="81"/>
      <c r="L59" s="82"/>
      <c r="M59" s="101"/>
      <c r="N59" s="81"/>
      <c r="O59" s="81"/>
      <c r="P59" s="82"/>
    </row>
    <row r="60" spans="1:16" ht="14.25" customHeight="1">
      <c r="A60" s="83"/>
      <c r="B60" s="84"/>
      <c r="C60" s="85"/>
      <c r="D60" s="84"/>
      <c r="E60" s="84"/>
      <c r="F60" s="84"/>
      <c r="G60" s="84"/>
      <c r="H60" s="84"/>
      <c r="I60" s="84"/>
      <c r="J60" s="84"/>
      <c r="K60" s="84"/>
      <c r="L60" s="85"/>
      <c r="M60" s="83"/>
      <c r="N60" s="84"/>
      <c r="O60" s="84"/>
      <c r="P60" s="85"/>
    </row>
    <row r="61" spans="1:16" ht="15.75" customHeight="1">
      <c r="A61" s="86"/>
      <c r="B61" s="87"/>
      <c r="C61" s="88"/>
      <c r="D61" s="87"/>
      <c r="E61" s="87"/>
      <c r="F61" s="87"/>
      <c r="G61" s="87"/>
      <c r="H61" s="87"/>
      <c r="I61" s="87"/>
      <c r="J61" s="87"/>
      <c r="K61" s="87"/>
      <c r="L61" s="88"/>
      <c r="M61" s="86"/>
      <c r="N61" s="87"/>
      <c r="O61" s="87"/>
      <c r="P61" s="88"/>
    </row>
    <row r="62" spans="1:16" ht="14.25" customHeight="1">
      <c r="A62" s="95" t="s">
        <v>43</v>
      </c>
      <c r="B62" s="81"/>
      <c r="C62" s="82"/>
      <c r="D62" s="110"/>
      <c r="E62" s="81"/>
      <c r="F62" s="81"/>
      <c r="G62" s="81"/>
      <c r="H62" s="81"/>
      <c r="I62" s="81"/>
      <c r="J62" s="81"/>
      <c r="K62" s="81"/>
      <c r="L62" s="82"/>
      <c r="M62" s="101"/>
      <c r="N62" s="81"/>
      <c r="O62" s="81"/>
      <c r="P62" s="82"/>
    </row>
    <row r="63" spans="1:16" ht="14.25" customHeight="1">
      <c r="A63" s="83"/>
      <c r="B63" s="84"/>
      <c r="C63" s="85"/>
      <c r="D63" s="84"/>
      <c r="E63" s="84"/>
      <c r="F63" s="84"/>
      <c r="G63" s="84"/>
      <c r="H63" s="84"/>
      <c r="I63" s="84"/>
      <c r="J63" s="84"/>
      <c r="K63" s="84"/>
      <c r="L63" s="85"/>
      <c r="M63" s="83"/>
      <c r="N63" s="84"/>
      <c r="O63" s="84"/>
      <c r="P63" s="85"/>
    </row>
    <row r="64" spans="1:16" ht="14.25" customHeight="1">
      <c r="A64" s="86"/>
      <c r="B64" s="87"/>
      <c r="C64" s="88"/>
      <c r="D64" s="87"/>
      <c r="E64" s="87"/>
      <c r="F64" s="87"/>
      <c r="G64" s="87"/>
      <c r="H64" s="87"/>
      <c r="I64" s="87"/>
      <c r="J64" s="87"/>
      <c r="K64" s="87"/>
      <c r="L64" s="88"/>
      <c r="M64" s="86"/>
      <c r="N64" s="87"/>
      <c r="O64" s="87"/>
      <c r="P64" s="88"/>
    </row>
    <row r="65" spans="1:16" ht="14.25" customHeight="1">
      <c r="A65" s="79" t="s">
        <v>67</v>
      </c>
      <c r="B65" s="77"/>
      <c r="C65" s="77"/>
      <c r="D65" s="77"/>
      <c r="E65" s="77"/>
      <c r="F65" s="77"/>
      <c r="G65" s="77"/>
      <c r="H65" s="77"/>
      <c r="I65" s="77"/>
      <c r="J65" s="77"/>
      <c r="K65" s="77"/>
      <c r="L65" s="77"/>
      <c r="M65" s="77"/>
      <c r="N65" s="77"/>
      <c r="O65" s="77"/>
      <c r="P65" s="78"/>
    </row>
    <row r="66" spans="1:16" ht="14.25" customHeight="1">
      <c r="A66" s="79"/>
      <c r="B66" s="77"/>
      <c r="C66" s="78"/>
      <c r="D66" s="103" t="s">
        <v>33</v>
      </c>
      <c r="E66" s="77"/>
      <c r="F66" s="77"/>
      <c r="G66" s="77"/>
      <c r="H66" s="77"/>
      <c r="I66" s="77"/>
      <c r="J66" s="77"/>
      <c r="K66" s="77"/>
      <c r="L66" s="78"/>
      <c r="M66" s="79" t="s">
        <v>34</v>
      </c>
      <c r="N66" s="77"/>
      <c r="O66" s="77"/>
      <c r="P66" s="78"/>
    </row>
    <row r="67" spans="1:16" ht="14.25" customHeight="1">
      <c r="A67" s="96" t="s">
        <v>992</v>
      </c>
      <c r="B67" s="81"/>
      <c r="C67" s="82"/>
      <c r="D67" s="111" t="s">
        <v>993</v>
      </c>
      <c r="E67" s="81"/>
      <c r="F67" s="81"/>
      <c r="G67" s="81"/>
      <c r="H67" s="81"/>
      <c r="I67" s="81"/>
      <c r="J67" s="81"/>
      <c r="K67" s="81"/>
      <c r="L67" s="82"/>
      <c r="M67" s="101"/>
      <c r="N67" s="81"/>
      <c r="O67" s="81"/>
      <c r="P67" s="82"/>
    </row>
    <row r="68" spans="1:16" ht="14.25" customHeight="1">
      <c r="A68" s="83"/>
      <c r="B68" s="84"/>
      <c r="C68" s="85"/>
      <c r="D68" s="84"/>
      <c r="E68" s="84"/>
      <c r="F68" s="84"/>
      <c r="G68" s="84"/>
      <c r="H68" s="84"/>
      <c r="I68" s="84"/>
      <c r="J68" s="84"/>
      <c r="K68" s="84"/>
      <c r="L68" s="85"/>
      <c r="M68" s="83"/>
      <c r="N68" s="84"/>
      <c r="O68" s="84"/>
      <c r="P68" s="85"/>
    </row>
    <row r="69" spans="1:16" ht="15.75" customHeight="1">
      <c r="A69" s="86"/>
      <c r="B69" s="87"/>
      <c r="C69" s="88"/>
      <c r="D69" s="87"/>
      <c r="E69" s="87"/>
      <c r="F69" s="87"/>
      <c r="G69" s="87"/>
      <c r="H69" s="87"/>
      <c r="I69" s="87"/>
      <c r="J69" s="87"/>
      <c r="K69" s="87"/>
      <c r="L69" s="88"/>
      <c r="M69" s="86"/>
      <c r="N69" s="87"/>
      <c r="O69" s="87"/>
      <c r="P69" s="88"/>
    </row>
    <row r="70" spans="1:16" ht="14.25" customHeight="1">
      <c r="A70" s="95"/>
      <c r="B70" s="81"/>
      <c r="C70" s="82"/>
      <c r="D70" s="110"/>
      <c r="E70" s="81"/>
      <c r="F70" s="81"/>
      <c r="G70" s="81"/>
      <c r="H70" s="81"/>
      <c r="I70" s="81"/>
      <c r="J70" s="81"/>
      <c r="K70" s="81"/>
      <c r="L70" s="82"/>
      <c r="M70" s="101"/>
      <c r="N70" s="81"/>
      <c r="O70" s="81"/>
      <c r="P70" s="82"/>
    </row>
    <row r="71" spans="1:16" ht="14.25" customHeight="1">
      <c r="A71" s="86"/>
      <c r="B71" s="87"/>
      <c r="C71" s="88"/>
      <c r="D71" s="87"/>
      <c r="E71" s="87"/>
      <c r="F71" s="87"/>
      <c r="G71" s="87"/>
      <c r="H71" s="87"/>
      <c r="I71" s="87"/>
      <c r="J71" s="87"/>
      <c r="K71" s="87"/>
      <c r="L71" s="88"/>
      <c r="M71" s="86"/>
      <c r="N71" s="87"/>
      <c r="O71" s="87"/>
      <c r="P71" s="88"/>
    </row>
    <row r="72" spans="1:16" ht="14.25" customHeight="1">
      <c r="A72" s="79" t="s">
        <v>71</v>
      </c>
      <c r="B72" s="77"/>
      <c r="C72" s="77"/>
      <c r="D72" s="77"/>
      <c r="E72" s="77"/>
      <c r="F72" s="77"/>
      <c r="G72" s="77"/>
      <c r="H72" s="77"/>
      <c r="I72" s="77"/>
      <c r="J72" s="77"/>
      <c r="K72" s="77"/>
      <c r="L72" s="77"/>
      <c r="M72" s="77"/>
      <c r="N72" s="77"/>
      <c r="O72" s="77"/>
      <c r="P72" s="78"/>
    </row>
    <row r="73" spans="1:16" ht="14.25" customHeight="1">
      <c r="A73" s="79"/>
      <c r="B73" s="77"/>
      <c r="C73" s="78"/>
      <c r="D73" s="103" t="s">
        <v>33</v>
      </c>
      <c r="E73" s="77"/>
      <c r="F73" s="77"/>
      <c r="G73" s="77"/>
      <c r="H73" s="77"/>
      <c r="I73" s="77"/>
      <c r="J73" s="77"/>
      <c r="K73" s="77"/>
      <c r="L73" s="78"/>
      <c r="M73" s="79" t="s">
        <v>34</v>
      </c>
      <c r="N73" s="77"/>
      <c r="O73" s="77"/>
      <c r="P73" s="78"/>
    </row>
    <row r="74" spans="1:16" ht="14.25" customHeight="1">
      <c r="A74" s="96" t="s">
        <v>994</v>
      </c>
      <c r="B74" s="81"/>
      <c r="C74" s="82"/>
      <c r="D74" s="111" t="s">
        <v>995</v>
      </c>
      <c r="E74" s="81"/>
      <c r="F74" s="81"/>
      <c r="G74" s="81"/>
      <c r="H74" s="81"/>
      <c r="I74" s="81"/>
      <c r="J74" s="81"/>
      <c r="K74" s="81"/>
      <c r="L74" s="82"/>
      <c r="M74" s="101"/>
      <c r="N74" s="81"/>
      <c r="O74" s="81"/>
      <c r="P74" s="82"/>
    </row>
    <row r="75" spans="1:16" ht="14.25" customHeight="1">
      <c r="A75" s="83"/>
      <c r="B75" s="84"/>
      <c r="C75" s="85"/>
      <c r="D75" s="84"/>
      <c r="E75" s="84"/>
      <c r="F75" s="84"/>
      <c r="G75" s="84"/>
      <c r="H75" s="84"/>
      <c r="I75" s="84"/>
      <c r="J75" s="84"/>
      <c r="K75" s="84"/>
      <c r="L75" s="85"/>
      <c r="M75" s="83"/>
      <c r="N75" s="84"/>
      <c r="O75" s="84"/>
      <c r="P75" s="85"/>
    </row>
    <row r="76" spans="1:16" ht="14.25" customHeight="1">
      <c r="A76" s="86"/>
      <c r="B76" s="87"/>
      <c r="C76" s="88"/>
      <c r="D76" s="87"/>
      <c r="E76" s="87"/>
      <c r="F76" s="87"/>
      <c r="G76" s="87"/>
      <c r="H76" s="87"/>
      <c r="I76" s="87"/>
      <c r="J76" s="87"/>
      <c r="K76" s="87"/>
      <c r="L76" s="88"/>
      <c r="M76" s="86"/>
      <c r="N76" s="87"/>
      <c r="O76" s="87"/>
      <c r="P76" s="88"/>
    </row>
    <row r="77" spans="1:16" ht="14.25" customHeight="1">
      <c r="A77" s="95"/>
      <c r="B77" s="81"/>
      <c r="C77" s="82"/>
      <c r="D77" s="93"/>
      <c r="E77" s="81"/>
      <c r="F77" s="81"/>
      <c r="G77" s="81"/>
      <c r="H77" s="81"/>
      <c r="I77" s="81"/>
      <c r="J77" s="81"/>
      <c r="K77" s="81"/>
      <c r="L77" s="82"/>
      <c r="M77" s="101"/>
      <c r="N77" s="81"/>
      <c r="O77" s="81"/>
      <c r="P77" s="82"/>
    </row>
    <row r="78" spans="1:16" ht="14.25" customHeight="1">
      <c r="A78" s="83"/>
      <c r="B78" s="84"/>
      <c r="C78" s="85"/>
      <c r="D78" s="83"/>
      <c r="E78" s="84"/>
      <c r="F78" s="84"/>
      <c r="G78" s="84"/>
      <c r="H78" s="84"/>
      <c r="I78" s="84"/>
      <c r="J78" s="84"/>
      <c r="K78" s="84"/>
      <c r="L78" s="85"/>
      <c r="M78" s="83"/>
      <c r="N78" s="84"/>
      <c r="O78" s="84"/>
      <c r="P78" s="85"/>
    </row>
    <row r="79" spans="1:16" ht="14.25" customHeight="1">
      <c r="A79" s="86"/>
      <c r="B79" s="87"/>
      <c r="C79" s="88"/>
      <c r="D79" s="86"/>
      <c r="E79" s="87"/>
      <c r="F79" s="87"/>
      <c r="G79" s="87"/>
      <c r="H79" s="87"/>
      <c r="I79" s="87"/>
      <c r="J79" s="87"/>
      <c r="K79" s="87"/>
      <c r="L79" s="88"/>
      <c r="M79" s="86"/>
      <c r="N79" s="87"/>
      <c r="O79" s="87"/>
      <c r="P79" s="88"/>
    </row>
    <row r="80" spans="1:16" ht="14.25" customHeight="1">
      <c r="A80" s="79" t="s">
        <v>75</v>
      </c>
      <c r="B80" s="77"/>
      <c r="C80" s="77"/>
      <c r="D80" s="77"/>
      <c r="E80" s="77"/>
      <c r="F80" s="77"/>
      <c r="G80" s="77"/>
      <c r="H80" s="77"/>
      <c r="I80" s="77"/>
      <c r="J80" s="77"/>
      <c r="K80" s="77"/>
      <c r="L80" s="77"/>
      <c r="M80" s="77"/>
      <c r="N80" s="77"/>
      <c r="O80" s="77"/>
      <c r="P80" s="78"/>
    </row>
    <row r="81" spans="1:16" ht="14.25" customHeight="1">
      <c r="A81" s="79"/>
      <c r="B81" s="77"/>
      <c r="C81" s="78"/>
      <c r="D81" s="103" t="s">
        <v>33</v>
      </c>
      <c r="E81" s="77"/>
      <c r="F81" s="77"/>
      <c r="G81" s="77"/>
      <c r="H81" s="77"/>
      <c r="I81" s="77"/>
      <c r="J81" s="77"/>
      <c r="K81" s="77"/>
      <c r="L81" s="78"/>
      <c r="M81" s="79" t="s">
        <v>34</v>
      </c>
      <c r="N81" s="77"/>
      <c r="O81" s="77"/>
      <c r="P81" s="78"/>
    </row>
    <row r="82" spans="1:16" ht="14.25" customHeight="1">
      <c r="A82" s="96" t="s">
        <v>996</v>
      </c>
      <c r="B82" s="81"/>
      <c r="C82" s="82"/>
      <c r="D82" s="108" t="s">
        <v>997</v>
      </c>
      <c r="E82" s="81"/>
      <c r="F82" s="81"/>
      <c r="G82" s="81"/>
      <c r="H82" s="81"/>
      <c r="I82" s="81"/>
      <c r="J82" s="81"/>
      <c r="K82" s="81"/>
      <c r="L82" s="82"/>
      <c r="M82" s="101"/>
      <c r="N82" s="81"/>
      <c r="O82" s="81"/>
      <c r="P82" s="82"/>
    </row>
    <row r="83" spans="1:16" ht="14.25" customHeight="1">
      <c r="A83" s="83"/>
      <c r="B83" s="84"/>
      <c r="C83" s="85"/>
      <c r="D83" s="83"/>
      <c r="E83" s="84"/>
      <c r="F83" s="84"/>
      <c r="G83" s="84"/>
      <c r="H83" s="84"/>
      <c r="I83" s="84"/>
      <c r="J83" s="84"/>
      <c r="K83" s="84"/>
      <c r="L83" s="85"/>
      <c r="M83" s="83"/>
      <c r="N83" s="84"/>
      <c r="O83" s="84"/>
      <c r="P83" s="85"/>
    </row>
    <row r="84" spans="1:16" ht="14.25" customHeight="1">
      <c r="A84" s="86"/>
      <c r="B84" s="87"/>
      <c r="C84" s="88"/>
      <c r="D84" s="86"/>
      <c r="E84" s="87"/>
      <c r="F84" s="87"/>
      <c r="G84" s="87"/>
      <c r="H84" s="87"/>
      <c r="I84" s="87"/>
      <c r="J84" s="87"/>
      <c r="K84" s="87"/>
      <c r="L84" s="88"/>
      <c r="M84" s="86"/>
      <c r="N84" s="87"/>
      <c r="O84" s="87"/>
      <c r="P84" s="88"/>
    </row>
    <row r="85" spans="1:16" ht="14.25" customHeight="1">
      <c r="A85" s="95"/>
      <c r="B85" s="81"/>
      <c r="C85" s="82"/>
      <c r="D85" s="93"/>
      <c r="E85" s="81"/>
      <c r="F85" s="81"/>
      <c r="G85" s="81"/>
      <c r="H85" s="81"/>
      <c r="I85" s="81"/>
      <c r="J85" s="81"/>
      <c r="K85" s="81"/>
      <c r="L85" s="82"/>
      <c r="M85" s="101"/>
      <c r="N85" s="81"/>
      <c r="O85" s="81"/>
      <c r="P85" s="82"/>
    </row>
    <row r="86" spans="1:16" ht="14.25" customHeight="1">
      <c r="A86" s="83"/>
      <c r="B86" s="84"/>
      <c r="C86" s="85"/>
      <c r="D86" s="83"/>
      <c r="E86" s="84"/>
      <c r="F86" s="84"/>
      <c r="G86" s="84"/>
      <c r="H86" s="84"/>
      <c r="I86" s="84"/>
      <c r="J86" s="84"/>
      <c r="K86" s="84"/>
      <c r="L86" s="85"/>
      <c r="M86" s="83"/>
      <c r="N86" s="84"/>
      <c r="O86" s="84"/>
      <c r="P86" s="85"/>
    </row>
    <row r="87" spans="1:16" ht="14.25" customHeight="1">
      <c r="A87" s="86"/>
      <c r="B87" s="87"/>
      <c r="C87" s="88"/>
      <c r="D87" s="86"/>
      <c r="E87" s="87"/>
      <c r="F87" s="87"/>
      <c r="G87" s="87"/>
      <c r="H87" s="87"/>
      <c r="I87" s="87"/>
      <c r="J87" s="87"/>
      <c r="K87" s="87"/>
      <c r="L87" s="88"/>
      <c r="M87" s="86"/>
      <c r="N87" s="87"/>
      <c r="O87" s="87"/>
      <c r="P87" s="88"/>
    </row>
    <row r="88" spans="1:16" ht="14.25" customHeight="1">
      <c r="A88" s="79" t="s">
        <v>77</v>
      </c>
      <c r="B88" s="77"/>
      <c r="C88" s="77"/>
      <c r="D88" s="77"/>
      <c r="E88" s="77"/>
      <c r="F88" s="77"/>
      <c r="G88" s="77"/>
      <c r="H88" s="77"/>
      <c r="I88" s="77"/>
      <c r="J88" s="77"/>
      <c r="K88" s="77"/>
      <c r="L88" s="77"/>
      <c r="M88" s="77"/>
      <c r="N88" s="77"/>
      <c r="O88" s="77"/>
      <c r="P88" s="78"/>
    </row>
    <row r="89" spans="1:16" ht="14.25" customHeight="1">
      <c r="A89" s="79"/>
      <c r="B89" s="77"/>
      <c r="C89" s="78"/>
      <c r="D89" s="103" t="s">
        <v>33</v>
      </c>
      <c r="E89" s="77"/>
      <c r="F89" s="77"/>
      <c r="G89" s="77"/>
      <c r="H89" s="77"/>
      <c r="I89" s="77"/>
      <c r="J89" s="77"/>
      <c r="K89" s="77"/>
      <c r="L89" s="78"/>
      <c r="M89" s="79" t="s">
        <v>34</v>
      </c>
      <c r="N89" s="77"/>
      <c r="O89" s="77"/>
      <c r="P89" s="78"/>
    </row>
    <row r="90" spans="1:16" ht="14.25" customHeight="1">
      <c r="A90" s="96" t="s">
        <v>998</v>
      </c>
      <c r="B90" s="81"/>
      <c r="C90" s="82"/>
      <c r="D90" s="108" t="s">
        <v>999</v>
      </c>
      <c r="E90" s="81"/>
      <c r="F90" s="81"/>
      <c r="G90" s="81"/>
      <c r="H90" s="81"/>
      <c r="I90" s="81"/>
      <c r="J90" s="81"/>
      <c r="K90" s="81"/>
      <c r="L90" s="82"/>
      <c r="M90" s="101"/>
      <c r="N90" s="81"/>
      <c r="O90" s="81"/>
      <c r="P90" s="82"/>
    </row>
    <row r="91" spans="1:16" ht="14.25" customHeight="1">
      <c r="A91" s="83"/>
      <c r="B91" s="84"/>
      <c r="C91" s="85"/>
      <c r="D91" s="83"/>
      <c r="E91" s="84"/>
      <c r="F91" s="84"/>
      <c r="G91" s="84"/>
      <c r="H91" s="84"/>
      <c r="I91" s="84"/>
      <c r="J91" s="84"/>
      <c r="K91" s="84"/>
      <c r="L91" s="85"/>
      <c r="M91" s="83"/>
      <c r="N91" s="84"/>
      <c r="O91" s="84"/>
      <c r="P91" s="85"/>
    </row>
    <row r="92" spans="1:16" ht="14.25" customHeight="1">
      <c r="A92" s="86"/>
      <c r="B92" s="87"/>
      <c r="C92" s="88"/>
      <c r="D92" s="86"/>
      <c r="E92" s="87"/>
      <c r="F92" s="87"/>
      <c r="G92" s="87"/>
      <c r="H92" s="87"/>
      <c r="I92" s="87"/>
      <c r="J92" s="87"/>
      <c r="K92" s="87"/>
      <c r="L92" s="88"/>
      <c r="M92" s="86"/>
      <c r="N92" s="87"/>
      <c r="O92" s="87"/>
      <c r="P92" s="88"/>
    </row>
    <row r="93" spans="1:16" ht="14.25" customHeight="1">
      <c r="A93" s="95"/>
      <c r="B93" s="81"/>
      <c r="C93" s="82"/>
      <c r="D93" s="93"/>
      <c r="E93" s="81"/>
      <c r="F93" s="81"/>
      <c r="G93" s="81"/>
      <c r="H93" s="81"/>
      <c r="I93" s="81"/>
      <c r="J93" s="81"/>
      <c r="K93" s="81"/>
      <c r="L93" s="82"/>
      <c r="M93" s="101"/>
      <c r="N93" s="81"/>
      <c r="O93" s="81"/>
      <c r="P93" s="82"/>
    </row>
    <row r="94" spans="1:16" ht="14.25" customHeight="1">
      <c r="A94" s="83"/>
      <c r="B94" s="84"/>
      <c r="C94" s="85"/>
      <c r="D94" s="83"/>
      <c r="E94" s="84"/>
      <c r="F94" s="84"/>
      <c r="G94" s="84"/>
      <c r="H94" s="84"/>
      <c r="I94" s="84"/>
      <c r="J94" s="84"/>
      <c r="K94" s="84"/>
      <c r="L94" s="85"/>
      <c r="M94" s="83"/>
      <c r="N94" s="84"/>
      <c r="O94" s="84"/>
      <c r="P94" s="85"/>
    </row>
    <row r="95" spans="1:16" ht="14.25" customHeight="1">
      <c r="A95" s="86"/>
      <c r="B95" s="87"/>
      <c r="C95" s="88"/>
      <c r="D95" s="86"/>
      <c r="E95" s="87"/>
      <c r="F95" s="87"/>
      <c r="G95" s="87"/>
      <c r="H95" s="87"/>
      <c r="I95" s="87"/>
      <c r="J95" s="87"/>
      <c r="K95" s="87"/>
      <c r="L95" s="88"/>
      <c r="M95" s="86"/>
      <c r="N95" s="87"/>
      <c r="O95" s="87"/>
      <c r="P95" s="88"/>
    </row>
    <row r="96" spans="1:16" ht="14.25" customHeight="1">
      <c r="A96" s="97" t="s">
        <v>78</v>
      </c>
      <c r="B96" s="77"/>
      <c r="C96" s="78"/>
      <c r="D96" s="115" t="s">
        <v>79</v>
      </c>
      <c r="E96" s="77"/>
      <c r="F96" s="77"/>
      <c r="G96" s="77"/>
      <c r="H96" s="77"/>
      <c r="I96" s="77"/>
      <c r="J96" s="77"/>
      <c r="K96" s="77"/>
      <c r="L96" s="78"/>
      <c r="M96" s="99"/>
      <c r="N96" s="77"/>
      <c r="O96" s="77"/>
      <c r="P96" s="78"/>
    </row>
    <row r="97" spans="1:16" ht="14.25" customHeight="1">
      <c r="A97" s="98" t="s">
        <v>80</v>
      </c>
      <c r="B97" s="77"/>
      <c r="C97" s="78"/>
      <c r="D97" s="115" t="s">
        <v>81</v>
      </c>
      <c r="E97" s="77"/>
      <c r="F97" s="77"/>
      <c r="G97" s="77"/>
      <c r="H97" s="77"/>
      <c r="I97" s="77"/>
      <c r="J97" s="77"/>
      <c r="K97" s="77"/>
      <c r="L97" s="78"/>
      <c r="M97" s="99"/>
      <c r="N97" s="77"/>
      <c r="O97" s="77"/>
      <c r="P97" s="78"/>
    </row>
    <row r="98" spans="1:16" ht="14.25" customHeight="1">
      <c r="A98" s="79" t="s">
        <v>82</v>
      </c>
      <c r="B98" s="77"/>
      <c r="C98" s="78"/>
      <c r="D98" s="99"/>
      <c r="E98" s="77"/>
      <c r="F98" s="77"/>
      <c r="G98" s="77"/>
      <c r="H98" s="77"/>
      <c r="I98" s="77"/>
      <c r="J98" s="77"/>
      <c r="K98" s="77"/>
      <c r="L98" s="78"/>
      <c r="M98" s="99"/>
      <c r="N98" s="77"/>
      <c r="O98" s="77"/>
      <c r="P98" s="78"/>
    </row>
    <row r="99" spans="1:16" ht="14.25" customHeight="1"/>
    <row r="100" spans="1:16" ht="14.25" customHeight="1">
      <c r="D100" s="4"/>
    </row>
    <row r="101" spans="1:16" ht="14.25" customHeight="1">
      <c r="D101" s="4"/>
    </row>
    <row r="102" spans="1:16" ht="14.25" customHeight="1">
      <c r="D102" s="4"/>
    </row>
    <row r="103" spans="1:16" ht="14.25" customHeight="1">
      <c r="D103" s="4"/>
    </row>
    <row r="104" spans="1:16" ht="14.25" customHeight="1">
      <c r="D104" s="4"/>
    </row>
    <row r="105" spans="1:16" ht="14.25" customHeight="1">
      <c r="D105" s="4"/>
    </row>
    <row r="106" spans="1:16" ht="14.25" customHeight="1">
      <c r="D106" s="4"/>
    </row>
    <row r="107" spans="1:16" ht="14.25" customHeight="1">
      <c r="D107" s="4"/>
    </row>
    <row r="108" spans="1:16" ht="14.25" customHeight="1">
      <c r="D108" s="4"/>
    </row>
    <row r="109" spans="1:16" ht="14.25" customHeight="1">
      <c r="D109" s="4"/>
    </row>
    <row r="110" spans="1:16" ht="14.25" customHeight="1">
      <c r="D110" s="4"/>
    </row>
    <row r="111" spans="1:16" ht="14.25" customHeight="1">
      <c r="D111" s="4"/>
    </row>
    <row r="112" spans="1:16" ht="14.25" customHeight="1">
      <c r="D112" s="4"/>
    </row>
    <row r="113" spans="4:4" ht="14.25" customHeight="1">
      <c r="D113" s="4"/>
    </row>
    <row r="114" spans="4:4" ht="14.25" customHeight="1">
      <c r="D114" s="4"/>
    </row>
    <row r="115" spans="4:4" ht="14.25" customHeight="1">
      <c r="D115" s="4"/>
    </row>
    <row r="116" spans="4:4" ht="14.25" customHeight="1">
      <c r="D116" s="4"/>
    </row>
    <row r="117" spans="4:4" ht="14.25" customHeight="1">
      <c r="D117" s="4"/>
    </row>
    <row r="118" spans="4:4" ht="14.25" customHeight="1">
      <c r="D118" s="4"/>
    </row>
    <row r="119" spans="4:4" ht="14.25" customHeight="1">
      <c r="D119" s="4"/>
    </row>
    <row r="120" spans="4:4" ht="14.25" customHeight="1">
      <c r="D120" s="4"/>
    </row>
    <row r="121" spans="4:4" ht="14.25" customHeight="1">
      <c r="D121" s="4"/>
    </row>
    <row r="122" spans="4:4" ht="14.25" customHeight="1">
      <c r="D122" s="4"/>
    </row>
    <row r="123" spans="4:4" ht="14.25" customHeight="1">
      <c r="D123" s="4"/>
    </row>
    <row r="124" spans="4:4" ht="14.25" customHeight="1">
      <c r="D124" s="4"/>
    </row>
    <row r="125" spans="4:4" ht="14.25" customHeight="1">
      <c r="D125" s="4"/>
    </row>
    <row r="126" spans="4:4" ht="14.25" customHeight="1">
      <c r="D126" s="4"/>
    </row>
    <row r="127" spans="4:4" ht="14.25" customHeight="1">
      <c r="D127" s="4"/>
    </row>
    <row r="128" spans="4:4" ht="14.25" customHeight="1">
      <c r="D128" s="4"/>
    </row>
    <row r="129" spans="4:4" ht="14.25" customHeight="1">
      <c r="D129" s="4"/>
    </row>
    <row r="130" spans="4:4" ht="14.25" customHeight="1">
      <c r="D130" s="4"/>
    </row>
    <row r="131" spans="4:4" ht="14.25" customHeight="1">
      <c r="D131" s="4"/>
    </row>
    <row r="132" spans="4:4" ht="14.25" customHeight="1">
      <c r="D132" s="4"/>
    </row>
    <row r="133" spans="4:4" ht="14.25" customHeight="1"/>
    <row r="134" spans="4:4" ht="14.25" customHeight="1"/>
    <row r="135" spans="4:4" ht="14.25" customHeight="1"/>
    <row r="136" spans="4:4" ht="14.25" customHeight="1"/>
    <row r="137" spans="4:4" ht="14.25" customHeight="1"/>
    <row r="138" spans="4:4" ht="14.25" customHeight="1"/>
    <row r="139" spans="4:4" ht="14.25" customHeight="1"/>
    <row r="140" spans="4:4" ht="14.25" customHeight="1"/>
    <row r="141" spans="4:4" ht="14.25" customHeight="1"/>
    <row r="142" spans="4:4" ht="14.25" customHeight="1"/>
    <row r="143" spans="4:4" ht="14.25" customHeight="1"/>
    <row r="144" spans="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1">
    <mergeCell ref="D93:L95"/>
    <mergeCell ref="M93:P95"/>
    <mergeCell ref="D96:L96"/>
    <mergeCell ref="M96:P96"/>
    <mergeCell ref="D97:L97"/>
    <mergeCell ref="M97:P97"/>
    <mergeCell ref="D98:L98"/>
    <mergeCell ref="M98:P98"/>
    <mergeCell ref="D85:L87"/>
    <mergeCell ref="M85:P87"/>
    <mergeCell ref="A88:P88"/>
    <mergeCell ref="D89:L89"/>
    <mergeCell ref="M89:P89"/>
    <mergeCell ref="D90:L92"/>
    <mergeCell ref="M90:P92"/>
    <mergeCell ref="M11:P11"/>
    <mergeCell ref="D12:G12"/>
    <mergeCell ref="H12:L12"/>
    <mergeCell ref="M12:P12"/>
    <mergeCell ref="A13:C13"/>
    <mergeCell ref="D13:G13"/>
    <mergeCell ref="H13:L13"/>
    <mergeCell ref="M13:P13"/>
    <mergeCell ref="A14:C14"/>
    <mergeCell ref="D14:G14"/>
    <mergeCell ref="M14:P14"/>
    <mergeCell ref="D81:L81"/>
    <mergeCell ref="M81:P81"/>
    <mergeCell ref="D82:L84"/>
    <mergeCell ref="M82:P84"/>
    <mergeCell ref="M7:N9"/>
    <mergeCell ref="O7:P9"/>
    <mergeCell ref="M10:P10"/>
    <mergeCell ref="A1:G6"/>
    <mergeCell ref="H1:L6"/>
    <mergeCell ref="N1:P6"/>
    <mergeCell ref="A7:B7"/>
    <mergeCell ref="C7:G7"/>
    <mergeCell ref="H7:J7"/>
    <mergeCell ref="K7:L7"/>
    <mergeCell ref="A8:B9"/>
    <mergeCell ref="C8:G9"/>
    <mergeCell ref="H8:J9"/>
    <mergeCell ref="K8:L9"/>
    <mergeCell ref="A10:C10"/>
    <mergeCell ref="D10:G10"/>
    <mergeCell ref="H10:L10"/>
    <mergeCell ref="A11:C11"/>
    <mergeCell ref="D11:G11"/>
    <mergeCell ref="H11:L11"/>
    <mergeCell ref="D62:L64"/>
    <mergeCell ref="M62:P64"/>
    <mergeCell ref="A65:P65"/>
    <mergeCell ref="D66:L66"/>
    <mergeCell ref="M66:P66"/>
    <mergeCell ref="D67:L69"/>
    <mergeCell ref="M67:P69"/>
    <mergeCell ref="D70:L71"/>
    <mergeCell ref="M70:P71"/>
    <mergeCell ref="D44:L44"/>
    <mergeCell ref="M44:P44"/>
    <mergeCell ref="A45:P45"/>
    <mergeCell ref="D46:L46"/>
    <mergeCell ref="M46:P46"/>
    <mergeCell ref="D47:L49"/>
    <mergeCell ref="M47:P49"/>
    <mergeCell ref="D50:L50"/>
    <mergeCell ref="M50:P50"/>
    <mergeCell ref="D32:L32"/>
    <mergeCell ref="M32:P32"/>
    <mergeCell ref="A33:P33"/>
    <mergeCell ref="D34:L34"/>
    <mergeCell ref="M34:P34"/>
    <mergeCell ref="D35:L37"/>
    <mergeCell ref="M35:P37"/>
    <mergeCell ref="D38:L38"/>
    <mergeCell ref="M38:P38"/>
    <mergeCell ref="A62:C64"/>
    <mergeCell ref="A66:C66"/>
    <mergeCell ref="A67:C69"/>
    <mergeCell ref="A70:C71"/>
    <mergeCell ref="A73:C73"/>
    <mergeCell ref="A74:C76"/>
    <mergeCell ref="A96:C96"/>
    <mergeCell ref="A97:C97"/>
    <mergeCell ref="A98:C98"/>
    <mergeCell ref="A77:C79"/>
    <mergeCell ref="A81:C81"/>
    <mergeCell ref="A82:C84"/>
    <mergeCell ref="A85:C87"/>
    <mergeCell ref="A89:C89"/>
    <mergeCell ref="A90:C92"/>
    <mergeCell ref="A93:C95"/>
    <mergeCell ref="A72:P72"/>
    <mergeCell ref="D73:L73"/>
    <mergeCell ref="M73:P73"/>
    <mergeCell ref="D74:L76"/>
    <mergeCell ref="M74:P76"/>
    <mergeCell ref="D77:L79"/>
    <mergeCell ref="M77:P79"/>
    <mergeCell ref="A80:P80"/>
    <mergeCell ref="A44:C44"/>
    <mergeCell ref="A46:C46"/>
    <mergeCell ref="A47:C49"/>
    <mergeCell ref="A50:C50"/>
    <mergeCell ref="A52:C52"/>
    <mergeCell ref="A53:C55"/>
    <mergeCell ref="A56:C56"/>
    <mergeCell ref="A58:C58"/>
    <mergeCell ref="A59:C61"/>
    <mergeCell ref="A51:P51"/>
    <mergeCell ref="D52:L52"/>
    <mergeCell ref="M52:P52"/>
    <mergeCell ref="D53:L55"/>
    <mergeCell ref="M53:P55"/>
    <mergeCell ref="D56:L56"/>
    <mergeCell ref="M56:P56"/>
    <mergeCell ref="A57:P57"/>
    <mergeCell ref="D58:L58"/>
    <mergeCell ref="M58:P58"/>
    <mergeCell ref="D59:L61"/>
    <mergeCell ref="M59:P61"/>
    <mergeCell ref="A26:C26"/>
    <mergeCell ref="A28:C28"/>
    <mergeCell ref="A29:C31"/>
    <mergeCell ref="A32:C32"/>
    <mergeCell ref="A34:C34"/>
    <mergeCell ref="A35:C37"/>
    <mergeCell ref="A38:C38"/>
    <mergeCell ref="A40:C40"/>
    <mergeCell ref="A41:C43"/>
    <mergeCell ref="A39:P39"/>
    <mergeCell ref="D40:L40"/>
    <mergeCell ref="M40:P40"/>
    <mergeCell ref="D41:L43"/>
    <mergeCell ref="M41:P43"/>
    <mergeCell ref="D26:L26"/>
    <mergeCell ref="M26:P26"/>
    <mergeCell ref="A27:P27"/>
    <mergeCell ref="D28:L28"/>
    <mergeCell ref="M28:P28"/>
    <mergeCell ref="D29:L31"/>
    <mergeCell ref="M29:P31"/>
    <mergeCell ref="A21:P21"/>
    <mergeCell ref="D22:L22"/>
    <mergeCell ref="M22:P22"/>
    <mergeCell ref="D23:L25"/>
    <mergeCell ref="M23:P25"/>
    <mergeCell ref="A17:C19"/>
    <mergeCell ref="A20:C20"/>
    <mergeCell ref="A22:C22"/>
    <mergeCell ref="A23:C25"/>
    <mergeCell ref="H14:L14"/>
    <mergeCell ref="A15:P15"/>
    <mergeCell ref="A16:C16"/>
    <mergeCell ref="D16:L16"/>
    <mergeCell ref="M16:P16"/>
    <mergeCell ref="D17:L19"/>
    <mergeCell ref="M17:P19"/>
    <mergeCell ref="D20:L20"/>
    <mergeCell ref="M20:P20"/>
  </mergeCells>
  <pageMargins left="0.7" right="0.7" top="0.75" bottom="0.75" header="0" footer="0"/>
  <pageSetup orientation="landscape"/>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M1000"/>
  <sheetViews>
    <sheetView showGridLines="0" workbookViewId="0"/>
  </sheetViews>
  <sheetFormatPr baseColWidth="10" defaultColWidth="11.19921875" defaultRowHeight="15" customHeight="1"/>
  <cols>
    <col min="1" max="1" width="9.19921875" customWidth="1"/>
    <col min="2" max="2" width="8.8984375" customWidth="1"/>
    <col min="3" max="11" width="7.09765625" customWidth="1"/>
    <col min="12" max="12" width="12.3984375" customWidth="1"/>
    <col min="13" max="13" width="14.69921875" customWidth="1"/>
    <col min="14" max="26" width="7.09765625" customWidth="1"/>
  </cols>
  <sheetData>
    <row r="1" spans="1:13">
      <c r="A1" s="16" t="s">
        <v>86</v>
      </c>
      <c r="B1" s="16" t="s">
        <v>1000</v>
      </c>
      <c r="C1" s="16" t="s">
        <v>1001</v>
      </c>
      <c r="D1" s="16" t="s">
        <v>210</v>
      </c>
      <c r="E1" s="16" t="s">
        <v>1002</v>
      </c>
      <c r="F1" s="16" t="s">
        <v>1003</v>
      </c>
      <c r="G1" s="16" t="s">
        <v>99</v>
      </c>
      <c r="H1" s="16" t="s">
        <v>1004</v>
      </c>
      <c r="I1" s="16" t="s">
        <v>1005</v>
      </c>
      <c r="J1" s="16" t="s">
        <v>1006</v>
      </c>
      <c r="L1" s="16" t="s">
        <v>1007</v>
      </c>
      <c r="M1" s="73" t="s">
        <v>1008</v>
      </c>
    </row>
    <row r="2" spans="1:13">
      <c r="A2" s="16" t="s">
        <v>1009</v>
      </c>
      <c r="B2" s="45">
        <v>34</v>
      </c>
      <c r="C2" s="45">
        <v>43</v>
      </c>
      <c r="D2" s="45">
        <v>65</v>
      </c>
      <c r="E2" s="45">
        <f t="shared" ref="E2:E5" si="0">SUM(B2:D2)</f>
        <v>142</v>
      </c>
      <c r="F2" s="45">
        <v>34</v>
      </c>
      <c r="G2" s="45">
        <v>45</v>
      </c>
      <c r="H2" s="45">
        <v>23</v>
      </c>
      <c r="I2" s="45">
        <f t="shared" ref="I2:I5" si="1">SUM(F2:H2)</f>
        <v>102</v>
      </c>
      <c r="J2" s="45">
        <f t="shared" ref="J2:J6" si="2">SUM(E2,I2)</f>
        <v>244</v>
      </c>
      <c r="L2" s="16" t="s">
        <v>1010</v>
      </c>
      <c r="M2" s="73" t="s">
        <v>1005</v>
      </c>
    </row>
    <row r="3" spans="1:13">
      <c r="A3" s="16" t="s">
        <v>1008</v>
      </c>
      <c r="B3" s="45">
        <v>23</v>
      </c>
      <c r="C3" s="45">
        <v>23</v>
      </c>
      <c r="D3" s="45">
        <v>32</v>
      </c>
      <c r="E3" s="45">
        <f t="shared" si="0"/>
        <v>78</v>
      </c>
      <c r="F3" s="45">
        <v>24</v>
      </c>
      <c r="G3" s="45">
        <v>25</v>
      </c>
      <c r="H3" s="45">
        <v>21</v>
      </c>
      <c r="I3" s="45">
        <f t="shared" si="1"/>
        <v>70</v>
      </c>
      <c r="J3" s="45">
        <f t="shared" si="2"/>
        <v>148</v>
      </c>
      <c r="L3" s="16" t="s">
        <v>1011</v>
      </c>
      <c r="M3" s="74">
        <f t="array" ref="M3">INDEX(B2:J6,MATCH(M1,A2:A5,0),MATCH(M2,B1:J1,0))</f>
        <v>70</v>
      </c>
    </row>
    <row r="4" spans="1:13">
      <c r="A4" s="16" t="s">
        <v>1012</v>
      </c>
      <c r="B4" s="45">
        <v>3</v>
      </c>
      <c r="C4" s="45">
        <v>2</v>
      </c>
      <c r="D4" s="45">
        <v>5</v>
      </c>
      <c r="E4" s="45">
        <f t="shared" si="0"/>
        <v>10</v>
      </c>
      <c r="F4" s="45">
        <v>5</v>
      </c>
      <c r="G4" s="45">
        <v>3</v>
      </c>
      <c r="H4" s="45">
        <v>7</v>
      </c>
      <c r="I4" s="45">
        <f t="shared" si="1"/>
        <v>15</v>
      </c>
      <c r="J4" s="45">
        <f t="shared" si="2"/>
        <v>25</v>
      </c>
    </row>
    <row r="5" spans="1:13">
      <c r="A5" s="16" t="s">
        <v>1013</v>
      </c>
      <c r="B5" s="45">
        <v>12</v>
      </c>
      <c r="C5" s="45">
        <v>12</v>
      </c>
      <c r="D5" s="45">
        <v>17</v>
      </c>
      <c r="E5" s="45">
        <f t="shared" si="0"/>
        <v>41</v>
      </c>
      <c r="F5" s="45">
        <v>15</v>
      </c>
      <c r="G5" s="45">
        <v>15</v>
      </c>
      <c r="H5" s="45">
        <v>13</v>
      </c>
      <c r="I5" s="45">
        <f t="shared" si="1"/>
        <v>43</v>
      </c>
      <c r="J5" s="45">
        <f t="shared" si="2"/>
        <v>84</v>
      </c>
    </row>
    <row r="6" spans="1:13">
      <c r="A6" s="16" t="s">
        <v>1014</v>
      </c>
      <c r="B6" s="45">
        <f t="shared" ref="B6:I6" si="3">SUM(B2:B5)</f>
        <v>72</v>
      </c>
      <c r="C6" s="45">
        <f t="shared" si="3"/>
        <v>80</v>
      </c>
      <c r="D6" s="45">
        <f t="shared" si="3"/>
        <v>119</v>
      </c>
      <c r="E6" s="45">
        <f t="shared" si="3"/>
        <v>271</v>
      </c>
      <c r="F6" s="45">
        <f t="shared" si="3"/>
        <v>78</v>
      </c>
      <c r="G6" s="45">
        <f t="shared" si="3"/>
        <v>88</v>
      </c>
      <c r="H6" s="45">
        <f t="shared" si="3"/>
        <v>64</v>
      </c>
      <c r="I6" s="45">
        <f t="shared" si="3"/>
        <v>230</v>
      </c>
      <c r="J6" s="45">
        <f t="shared" si="2"/>
        <v>501</v>
      </c>
    </row>
    <row r="8" spans="1:13" ht="14.25">
      <c r="A8" s="5" t="s">
        <v>88</v>
      </c>
      <c r="B8" s="5" t="s">
        <v>1000</v>
      </c>
      <c r="C8" s="5" t="s">
        <v>1001</v>
      </c>
      <c r="D8" s="5" t="s">
        <v>210</v>
      </c>
      <c r="E8" s="5" t="s">
        <v>1002</v>
      </c>
      <c r="F8" s="5" t="s">
        <v>1003</v>
      </c>
      <c r="G8" s="5" t="s">
        <v>99</v>
      </c>
      <c r="H8" s="5" t="s">
        <v>1004</v>
      </c>
      <c r="I8" s="5" t="s">
        <v>1005</v>
      </c>
      <c r="J8" s="5" t="s">
        <v>1006</v>
      </c>
    </row>
    <row r="9" spans="1:13" ht="14.25">
      <c r="A9" s="5" t="s">
        <v>1009</v>
      </c>
      <c r="B9" s="5">
        <v>23</v>
      </c>
      <c r="C9" s="5">
        <v>21</v>
      </c>
      <c r="D9" s="5">
        <v>34</v>
      </c>
      <c r="E9" s="5">
        <f t="shared" ref="E9:E12" si="4">SUM(B9:D9)</f>
        <v>78</v>
      </c>
      <c r="F9" s="5">
        <v>35</v>
      </c>
      <c r="G9" s="5">
        <v>29</v>
      </c>
      <c r="H9" s="5">
        <v>43</v>
      </c>
      <c r="I9" s="5">
        <f t="shared" ref="I9:I12" si="5">SUM(F9:H9)</f>
        <v>107</v>
      </c>
      <c r="J9" s="5">
        <f t="shared" ref="J9:J13" si="6">SUM(E9,I9)</f>
        <v>185</v>
      </c>
    </row>
    <row r="10" spans="1:13" ht="14.25">
      <c r="A10" s="5" t="s">
        <v>1008</v>
      </c>
      <c r="B10" s="5">
        <v>34</v>
      </c>
      <c r="C10" s="5">
        <v>35</v>
      </c>
      <c r="D10" s="5">
        <v>43</v>
      </c>
      <c r="E10" s="5">
        <f t="shared" si="4"/>
        <v>112</v>
      </c>
      <c r="F10" s="5">
        <v>27</v>
      </c>
      <c r="G10" s="5">
        <v>28</v>
      </c>
      <c r="H10" s="5">
        <v>26</v>
      </c>
      <c r="I10" s="5">
        <f t="shared" si="5"/>
        <v>81</v>
      </c>
      <c r="J10" s="5">
        <f t="shared" si="6"/>
        <v>193</v>
      </c>
    </row>
    <row r="11" spans="1:13" ht="14.25">
      <c r="A11" s="5" t="s">
        <v>1012</v>
      </c>
      <c r="B11" s="5">
        <v>19</v>
      </c>
      <c r="C11" s="5">
        <v>21</v>
      </c>
      <c r="D11" s="5">
        <v>25</v>
      </c>
      <c r="E11" s="5">
        <f t="shared" si="4"/>
        <v>65</v>
      </c>
      <c r="F11" s="5">
        <v>21</v>
      </c>
      <c r="G11" s="5">
        <v>25</v>
      </c>
      <c r="H11" s="5">
        <v>24</v>
      </c>
      <c r="I11" s="5">
        <f t="shared" si="5"/>
        <v>70</v>
      </c>
      <c r="J11" s="5">
        <f t="shared" si="6"/>
        <v>135</v>
      </c>
    </row>
    <row r="12" spans="1:13" ht="14.25">
      <c r="A12" s="5" t="s">
        <v>1013</v>
      </c>
      <c r="B12" s="5">
        <v>11</v>
      </c>
      <c r="C12" s="5">
        <v>15</v>
      </c>
      <c r="D12" s="5">
        <v>18</v>
      </c>
      <c r="E12" s="5">
        <f t="shared" si="4"/>
        <v>44</v>
      </c>
      <c r="F12" s="5">
        <v>18</v>
      </c>
      <c r="G12" s="5">
        <v>21</v>
      </c>
      <c r="H12" s="5">
        <v>23</v>
      </c>
      <c r="I12" s="5">
        <f t="shared" si="5"/>
        <v>62</v>
      </c>
      <c r="J12" s="5">
        <f t="shared" si="6"/>
        <v>106</v>
      </c>
    </row>
    <row r="13" spans="1:13" ht="14.25">
      <c r="A13" s="5" t="s">
        <v>1014</v>
      </c>
      <c r="B13" s="5">
        <f t="shared" ref="B13:I13" si="7">SUM(B9:B12)</f>
        <v>87</v>
      </c>
      <c r="C13" s="5">
        <f t="shared" si="7"/>
        <v>92</v>
      </c>
      <c r="D13" s="5">
        <f t="shared" si="7"/>
        <v>120</v>
      </c>
      <c r="E13" s="5">
        <f t="shared" si="7"/>
        <v>299</v>
      </c>
      <c r="F13" s="5">
        <f t="shared" si="7"/>
        <v>101</v>
      </c>
      <c r="G13" s="5">
        <f t="shared" si="7"/>
        <v>103</v>
      </c>
      <c r="H13" s="5">
        <f t="shared" si="7"/>
        <v>116</v>
      </c>
      <c r="I13" s="5">
        <f t="shared" si="7"/>
        <v>320</v>
      </c>
      <c r="J13" s="5">
        <f t="shared" si="6"/>
        <v>619</v>
      </c>
    </row>
    <row r="15" spans="1:13" ht="14.25">
      <c r="A15" s="5" t="s">
        <v>85</v>
      </c>
      <c r="B15" s="5" t="s">
        <v>1000</v>
      </c>
      <c r="C15" s="5" t="s">
        <v>1001</v>
      </c>
      <c r="D15" s="5" t="s">
        <v>210</v>
      </c>
      <c r="E15" s="5" t="s">
        <v>1002</v>
      </c>
      <c r="F15" s="5" t="s">
        <v>1003</v>
      </c>
      <c r="G15" s="5" t="s">
        <v>99</v>
      </c>
      <c r="H15" s="5" t="s">
        <v>1004</v>
      </c>
      <c r="I15" s="5" t="s">
        <v>1005</v>
      </c>
      <c r="J15" s="5" t="s">
        <v>1006</v>
      </c>
    </row>
    <row r="16" spans="1:13" ht="14.25">
      <c r="A16" s="5" t="s">
        <v>1009</v>
      </c>
      <c r="B16" s="5">
        <v>12</v>
      </c>
      <c r="C16" s="5">
        <v>14</v>
      </c>
      <c r="D16" s="5">
        <v>15</v>
      </c>
      <c r="E16" s="5">
        <f t="shared" ref="E16:E19" si="8">SUM(B16:D16)</f>
        <v>41</v>
      </c>
      <c r="F16" s="5">
        <v>18</v>
      </c>
      <c r="G16" s="5">
        <v>17</v>
      </c>
      <c r="H16" s="5">
        <v>15</v>
      </c>
      <c r="I16" s="5">
        <f t="shared" ref="I16:I19" si="9">SUM(F16:H16)</f>
        <v>50</v>
      </c>
      <c r="J16" s="5">
        <f t="shared" ref="J16:J20" si="10">SUM(E16,I16)</f>
        <v>91</v>
      </c>
    </row>
    <row r="17" spans="1:10" ht="14.25">
      <c r="A17" s="5" t="s">
        <v>1008</v>
      </c>
      <c r="B17" s="5">
        <v>2</v>
      </c>
      <c r="C17" s="5">
        <v>5</v>
      </c>
      <c r="D17" s="5">
        <v>8</v>
      </c>
      <c r="E17" s="5">
        <f t="shared" si="8"/>
        <v>15</v>
      </c>
      <c r="F17" s="5">
        <v>4</v>
      </c>
      <c r="G17" s="5">
        <v>6</v>
      </c>
      <c r="H17" s="5">
        <v>122</v>
      </c>
      <c r="I17" s="5">
        <f t="shared" si="9"/>
        <v>132</v>
      </c>
      <c r="J17" s="5">
        <f t="shared" si="10"/>
        <v>147</v>
      </c>
    </row>
    <row r="18" spans="1:10" ht="14.25">
      <c r="A18" s="5" t="s">
        <v>1012</v>
      </c>
      <c r="B18" s="5">
        <v>3</v>
      </c>
      <c r="C18" s="5">
        <v>5</v>
      </c>
      <c r="D18" s="5">
        <v>2</v>
      </c>
      <c r="E18" s="5">
        <f t="shared" si="8"/>
        <v>10</v>
      </c>
      <c r="F18" s="5">
        <v>5</v>
      </c>
      <c r="G18" s="5">
        <v>6</v>
      </c>
      <c r="H18" s="5">
        <v>7</v>
      </c>
      <c r="I18" s="5">
        <f t="shared" si="9"/>
        <v>18</v>
      </c>
      <c r="J18" s="5">
        <f t="shared" si="10"/>
        <v>28</v>
      </c>
    </row>
    <row r="19" spans="1:10" ht="14.25">
      <c r="A19" s="5" t="s">
        <v>1013</v>
      </c>
      <c r="B19" s="5">
        <v>44</v>
      </c>
      <c r="C19" s="5">
        <v>55</v>
      </c>
      <c r="D19" s="5">
        <v>63</v>
      </c>
      <c r="E19" s="5">
        <f t="shared" si="8"/>
        <v>162</v>
      </c>
      <c r="F19" s="5">
        <v>33</v>
      </c>
      <c r="G19" s="5">
        <v>54</v>
      </c>
      <c r="H19" s="5">
        <v>61</v>
      </c>
      <c r="I19" s="5">
        <f t="shared" si="9"/>
        <v>148</v>
      </c>
      <c r="J19" s="5">
        <f t="shared" si="10"/>
        <v>310</v>
      </c>
    </row>
    <row r="20" spans="1:10" ht="14.25">
      <c r="A20" s="5" t="s">
        <v>1014</v>
      </c>
      <c r="B20" s="5">
        <f t="shared" ref="B20:I20" si="11">SUM(B16:B19)</f>
        <v>61</v>
      </c>
      <c r="C20" s="5">
        <f t="shared" si="11"/>
        <v>79</v>
      </c>
      <c r="D20" s="5">
        <f t="shared" si="11"/>
        <v>88</v>
      </c>
      <c r="E20" s="5">
        <f t="shared" si="11"/>
        <v>228</v>
      </c>
      <c r="F20" s="5">
        <f t="shared" si="11"/>
        <v>60</v>
      </c>
      <c r="G20" s="5">
        <f t="shared" si="11"/>
        <v>83</v>
      </c>
      <c r="H20" s="5">
        <f t="shared" si="11"/>
        <v>205</v>
      </c>
      <c r="I20" s="5">
        <f t="shared" si="11"/>
        <v>348</v>
      </c>
      <c r="J20" s="5">
        <f t="shared" si="10"/>
        <v>576</v>
      </c>
    </row>
    <row r="21" spans="1:10" ht="15.75" customHeight="1"/>
    <row r="22" spans="1:10" ht="15.75" customHeight="1"/>
    <row r="23" spans="1:10" ht="15.75" customHeight="1"/>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L1:M3" xr:uid="{00000000-0009-0000-0000-000015000000}"/>
  <dataValidations count="2">
    <dataValidation type="list" allowBlank="1" showErrorMessage="1" sqref="M1" xr:uid="{00000000-0002-0000-1500-000000000000}">
      <formula1>$A$2:$A$6</formula1>
    </dataValidation>
    <dataValidation type="list" allowBlank="1" showErrorMessage="1" sqref="M2" xr:uid="{00000000-0002-0000-1500-000001000000}">
      <formula1>$B$1:$J$1</formula1>
    </dataValidation>
  </dataValidations>
  <pageMargins left="0.7" right="0.7" top="0.75" bottom="0.75" header="0" footer="0"/>
  <pageSetup orientation="landscape"/>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A1000"/>
  <sheetViews>
    <sheetView showGridLines="0" workbookViewId="0"/>
  </sheetViews>
  <sheetFormatPr baseColWidth="10" defaultColWidth="11.19921875" defaultRowHeight="15" customHeight="1"/>
  <cols>
    <col min="1" max="1" width="7.09765625" customWidth="1"/>
    <col min="2" max="2" width="9.09765625" customWidth="1"/>
    <col min="3" max="3" width="7.09765625" customWidth="1"/>
    <col min="4" max="4" width="10.09765625" customWidth="1"/>
    <col min="5" max="6" width="7.09765625" customWidth="1"/>
    <col min="7" max="7" width="7.69921875" customWidth="1"/>
    <col min="8" max="11" width="7.09765625" customWidth="1"/>
    <col min="12" max="12" width="8.296875" customWidth="1"/>
    <col min="13" max="39" width="7.09765625" customWidth="1"/>
  </cols>
  <sheetData>
    <row r="1" spans="1:14" ht="14.25">
      <c r="A1" s="16" t="s">
        <v>143</v>
      </c>
      <c r="B1" s="16" t="s">
        <v>144</v>
      </c>
      <c r="C1" s="16" t="s">
        <v>145</v>
      </c>
      <c r="D1" s="16" t="s">
        <v>146</v>
      </c>
      <c r="F1" s="16" t="s">
        <v>143</v>
      </c>
      <c r="G1" s="16" t="s">
        <v>147</v>
      </c>
      <c r="H1" s="16" t="s">
        <v>145</v>
      </c>
      <c r="I1" s="16" t="s">
        <v>146</v>
      </c>
      <c r="K1" s="16" t="s">
        <v>143</v>
      </c>
      <c r="L1" s="16" t="s">
        <v>148</v>
      </c>
      <c r="M1" s="16" t="s">
        <v>145</v>
      </c>
      <c r="N1" s="16" t="s">
        <v>146</v>
      </c>
    </row>
    <row r="2" spans="1:14">
      <c r="A2" s="2" t="s">
        <v>149</v>
      </c>
      <c r="B2" s="20">
        <f t="shared" ref="B2:B8" si="0">INDEX($G$13:$M$16,MATCH($B$1,$F$13:$F$16,0),MATCH($A2,$G$12:$M$12,0))</f>
        <v>3</v>
      </c>
      <c r="C2" s="41">
        <v>10.51</v>
      </c>
      <c r="D2" s="41">
        <f t="shared" ref="D2:D8" si="1">B2*C2</f>
        <v>31.53</v>
      </c>
      <c r="F2" s="2" t="s">
        <v>149</v>
      </c>
      <c r="G2" s="40">
        <f t="shared" ref="G2:G8" si="2">INDEX($G$13:$M$16,MATCH($G$1,$F$13:$F$16,0),MATCH($F2,$G$12:$M$12,0))</f>
        <v>1</v>
      </c>
      <c r="H2" s="41">
        <v>20</v>
      </c>
      <c r="I2" s="41">
        <f t="shared" ref="I2:I8" si="3">G2*H2</f>
        <v>20</v>
      </c>
      <c r="K2" s="2" t="s">
        <v>149</v>
      </c>
      <c r="L2" s="40">
        <f t="shared" ref="L2:L8" si="4">INDEX($G$13:$M$16,MATCH($L$1,$F$13:$F$16,0),MATCH($K2,$G$12:$M$12,0))</f>
        <v>1</v>
      </c>
      <c r="M2" s="41">
        <v>9</v>
      </c>
      <c r="N2" s="41">
        <f t="shared" ref="N2:N8" si="5">L2*M2</f>
        <v>9</v>
      </c>
    </row>
    <row r="3" spans="1:14">
      <c r="A3" s="2" t="s">
        <v>150</v>
      </c>
      <c r="B3" s="20">
        <f t="shared" si="0"/>
        <v>7</v>
      </c>
      <c r="C3" s="41">
        <v>10.51</v>
      </c>
      <c r="D3" s="41">
        <f t="shared" si="1"/>
        <v>73.569999999999993</v>
      </c>
      <c r="F3" s="2" t="s">
        <v>150</v>
      </c>
      <c r="G3" s="40">
        <f t="shared" si="2"/>
        <v>2</v>
      </c>
      <c r="H3" s="41">
        <v>20</v>
      </c>
      <c r="I3" s="41">
        <f t="shared" si="3"/>
        <v>40</v>
      </c>
      <c r="K3" s="2" t="s">
        <v>150</v>
      </c>
      <c r="L3" s="40">
        <f t="shared" si="4"/>
        <v>2</v>
      </c>
      <c r="M3" s="41">
        <v>9</v>
      </c>
      <c r="N3" s="41">
        <f t="shared" si="5"/>
        <v>18</v>
      </c>
    </row>
    <row r="4" spans="1:14">
      <c r="A4" s="2" t="s">
        <v>151</v>
      </c>
      <c r="B4" s="20">
        <f t="shared" si="0"/>
        <v>9</v>
      </c>
      <c r="C4" s="41">
        <v>10.51</v>
      </c>
      <c r="D4" s="41">
        <f t="shared" si="1"/>
        <v>94.59</v>
      </c>
      <c r="F4" s="2" t="s">
        <v>151</v>
      </c>
      <c r="G4" s="40">
        <f t="shared" si="2"/>
        <v>3</v>
      </c>
      <c r="H4" s="41">
        <v>20</v>
      </c>
      <c r="I4" s="41">
        <f t="shared" si="3"/>
        <v>60</v>
      </c>
      <c r="K4" s="2" t="s">
        <v>151</v>
      </c>
      <c r="L4" s="40">
        <f t="shared" si="4"/>
        <v>2</v>
      </c>
      <c r="M4" s="41">
        <v>9</v>
      </c>
      <c r="N4" s="41">
        <f t="shared" si="5"/>
        <v>18</v>
      </c>
    </row>
    <row r="5" spans="1:14">
      <c r="A5" s="2" t="s">
        <v>152</v>
      </c>
      <c r="B5" s="20">
        <f t="shared" si="0"/>
        <v>10</v>
      </c>
      <c r="C5" s="41">
        <v>10.51</v>
      </c>
      <c r="D5" s="41">
        <f t="shared" si="1"/>
        <v>105.1</v>
      </c>
      <c r="F5" s="2" t="s">
        <v>152</v>
      </c>
      <c r="G5" s="40">
        <f t="shared" si="2"/>
        <v>4</v>
      </c>
      <c r="H5" s="41">
        <v>22</v>
      </c>
      <c r="I5" s="41">
        <f t="shared" si="3"/>
        <v>88</v>
      </c>
      <c r="K5" s="2" t="s">
        <v>152</v>
      </c>
      <c r="L5" s="40">
        <f t="shared" si="4"/>
        <v>3</v>
      </c>
      <c r="M5" s="41">
        <v>11</v>
      </c>
      <c r="N5" s="41">
        <f t="shared" si="5"/>
        <v>33</v>
      </c>
    </row>
    <row r="6" spans="1:14">
      <c r="A6" s="2" t="s">
        <v>153</v>
      </c>
      <c r="B6" s="20">
        <f t="shared" si="0"/>
        <v>12</v>
      </c>
      <c r="C6" s="41">
        <v>12</v>
      </c>
      <c r="D6" s="41">
        <f t="shared" si="1"/>
        <v>144</v>
      </c>
      <c r="F6" s="2" t="s">
        <v>153</v>
      </c>
      <c r="G6" s="40">
        <f t="shared" si="2"/>
        <v>6</v>
      </c>
      <c r="H6" s="41">
        <v>28</v>
      </c>
      <c r="I6" s="41">
        <f t="shared" si="3"/>
        <v>168</v>
      </c>
      <c r="K6" s="2" t="s">
        <v>153</v>
      </c>
      <c r="L6" s="40">
        <f t="shared" si="4"/>
        <v>4</v>
      </c>
      <c r="M6" s="41">
        <v>15</v>
      </c>
      <c r="N6" s="41">
        <f t="shared" si="5"/>
        <v>60</v>
      </c>
    </row>
    <row r="7" spans="1:14">
      <c r="A7" s="2" t="s">
        <v>154</v>
      </c>
      <c r="B7" s="20">
        <f t="shared" si="0"/>
        <v>12</v>
      </c>
      <c r="C7" s="41">
        <v>15</v>
      </c>
      <c r="D7" s="41">
        <f t="shared" si="1"/>
        <v>180</v>
      </c>
      <c r="F7" s="2" t="s">
        <v>154</v>
      </c>
      <c r="G7" s="40">
        <f t="shared" si="2"/>
        <v>7</v>
      </c>
      <c r="H7" s="41">
        <v>35</v>
      </c>
      <c r="I7" s="41">
        <f t="shared" si="3"/>
        <v>245</v>
      </c>
      <c r="K7" s="2" t="s">
        <v>154</v>
      </c>
      <c r="L7" s="40">
        <f t="shared" si="4"/>
        <v>8</v>
      </c>
      <c r="M7" s="41">
        <v>18</v>
      </c>
      <c r="N7" s="41">
        <f t="shared" si="5"/>
        <v>144</v>
      </c>
    </row>
    <row r="8" spans="1:14">
      <c r="A8" s="2" t="s">
        <v>155</v>
      </c>
      <c r="B8" s="20">
        <f t="shared" si="0"/>
        <v>7</v>
      </c>
      <c r="C8" s="41">
        <v>11</v>
      </c>
      <c r="D8" s="41">
        <f t="shared" si="1"/>
        <v>77</v>
      </c>
      <c r="F8" s="2" t="s">
        <v>155</v>
      </c>
      <c r="G8" s="40">
        <f t="shared" si="2"/>
        <v>5</v>
      </c>
      <c r="H8" s="41">
        <v>23</v>
      </c>
      <c r="I8" s="41">
        <f t="shared" si="3"/>
        <v>115</v>
      </c>
      <c r="K8" s="2" t="s">
        <v>155</v>
      </c>
      <c r="L8" s="40">
        <f t="shared" si="4"/>
        <v>2</v>
      </c>
      <c r="M8" s="41">
        <v>11</v>
      </c>
      <c r="N8" s="41">
        <f t="shared" si="5"/>
        <v>22</v>
      </c>
    </row>
    <row r="9" spans="1:14">
      <c r="C9" s="42" t="s">
        <v>156</v>
      </c>
      <c r="D9" s="43">
        <f>+SUM(D2:D8)</f>
        <v>705.79</v>
      </c>
      <c r="H9" s="42" t="s">
        <v>157</v>
      </c>
      <c r="I9" s="43">
        <f>+SUM(I2:I8)</f>
        <v>736</v>
      </c>
      <c r="M9" s="42" t="s">
        <v>158</v>
      </c>
      <c r="N9" s="43">
        <f>+SUM(N2:N8)</f>
        <v>304</v>
      </c>
    </row>
    <row r="12" spans="1:14">
      <c r="A12" s="16" t="s">
        <v>143</v>
      </c>
      <c r="B12" s="16" t="s">
        <v>159</v>
      </c>
      <c r="C12" s="16" t="s">
        <v>145</v>
      </c>
      <c r="D12" s="16" t="s">
        <v>146</v>
      </c>
      <c r="F12" s="23"/>
      <c r="G12" s="44" t="s">
        <v>149</v>
      </c>
      <c r="H12" s="44" t="s">
        <v>150</v>
      </c>
      <c r="I12" s="44" t="s">
        <v>151</v>
      </c>
      <c r="J12" s="44" t="s">
        <v>152</v>
      </c>
      <c r="K12" s="44" t="s">
        <v>153</v>
      </c>
      <c r="L12" s="44" t="s">
        <v>154</v>
      </c>
      <c r="M12" s="44" t="s">
        <v>155</v>
      </c>
    </row>
    <row r="13" spans="1:14">
      <c r="A13" s="2" t="s">
        <v>149</v>
      </c>
      <c r="B13" s="40"/>
      <c r="C13" s="41">
        <v>45</v>
      </c>
      <c r="D13" s="41">
        <f t="shared" ref="D13:D19" si="6">B13*C13</f>
        <v>0</v>
      </c>
      <c r="F13" s="23" t="s">
        <v>147</v>
      </c>
      <c r="G13" s="44">
        <v>1</v>
      </c>
      <c r="H13" s="44">
        <v>2</v>
      </c>
      <c r="I13" s="44">
        <v>3</v>
      </c>
      <c r="J13" s="44">
        <v>4</v>
      </c>
      <c r="K13" s="44">
        <v>6</v>
      </c>
      <c r="L13" s="44">
        <v>7</v>
      </c>
      <c r="M13" s="44">
        <v>5</v>
      </c>
    </row>
    <row r="14" spans="1:14">
      <c r="A14" s="2" t="s">
        <v>150</v>
      </c>
      <c r="B14" s="40"/>
      <c r="C14" s="41">
        <v>45</v>
      </c>
      <c r="D14" s="41">
        <f t="shared" si="6"/>
        <v>0</v>
      </c>
      <c r="F14" s="23" t="s">
        <v>144</v>
      </c>
      <c r="G14" s="44">
        <v>3</v>
      </c>
      <c r="H14" s="44">
        <v>7</v>
      </c>
      <c r="I14" s="44">
        <v>9</v>
      </c>
      <c r="J14" s="44">
        <v>10</v>
      </c>
      <c r="K14" s="44">
        <v>12</v>
      </c>
      <c r="L14" s="44">
        <v>12</v>
      </c>
      <c r="M14" s="44">
        <v>7</v>
      </c>
    </row>
    <row r="15" spans="1:14">
      <c r="A15" s="2" t="s">
        <v>151</v>
      </c>
      <c r="B15" s="40"/>
      <c r="C15" s="41">
        <v>45</v>
      </c>
      <c r="D15" s="41">
        <f t="shared" si="6"/>
        <v>0</v>
      </c>
      <c r="F15" s="23" t="s">
        <v>159</v>
      </c>
      <c r="G15" s="44">
        <v>1</v>
      </c>
      <c r="H15" s="44">
        <v>1</v>
      </c>
      <c r="I15" s="44">
        <v>1</v>
      </c>
      <c r="J15" s="44">
        <v>2</v>
      </c>
      <c r="K15" s="44">
        <v>2</v>
      </c>
      <c r="L15" s="44">
        <v>2</v>
      </c>
      <c r="M15" s="44">
        <v>1</v>
      </c>
    </row>
    <row r="16" spans="1:14">
      <c r="A16" s="2" t="s">
        <v>152</v>
      </c>
      <c r="B16" s="40"/>
      <c r="C16" s="41">
        <v>50</v>
      </c>
      <c r="D16" s="41">
        <f t="shared" si="6"/>
        <v>0</v>
      </c>
      <c r="F16" s="23" t="s">
        <v>148</v>
      </c>
      <c r="G16" s="44">
        <v>1</v>
      </c>
      <c r="H16" s="44">
        <v>2</v>
      </c>
      <c r="I16" s="44">
        <v>2</v>
      </c>
      <c r="J16" s="44">
        <v>3</v>
      </c>
      <c r="K16" s="44">
        <v>4</v>
      </c>
      <c r="L16" s="44">
        <v>8</v>
      </c>
      <c r="M16" s="44">
        <v>2</v>
      </c>
    </row>
    <row r="17" spans="1:27">
      <c r="A17" s="2" t="s">
        <v>153</v>
      </c>
      <c r="B17" s="40"/>
      <c r="C17" s="41">
        <v>60</v>
      </c>
      <c r="D17" s="41">
        <f t="shared" si="6"/>
        <v>0</v>
      </c>
    </row>
    <row r="18" spans="1:27">
      <c r="A18" s="2" t="s">
        <v>154</v>
      </c>
      <c r="B18" s="40"/>
      <c r="C18" s="41">
        <v>70</v>
      </c>
      <c r="D18" s="41">
        <f t="shared" si="6"/>
        <v>0</v>
      </c>
    </row>
    <row r="19" spans="1:27">
      <c r="A19" s="2" t="s">
        <v>155</v>
      </c>
      <c r="B19" s="40"/>
      <c r="C19" s="41">
        <v>55</v>
      </c>
      <c r="D19" s="41">
        <f t="shared" si="6"/>
        <v>0</v>
      </c>
    </row>
    <row r="20" spans="1:27">
      <c r="C20" s="42" t="s">
        <v>160</v>
      </c>
      <c r="D20" s="43">
        <f>+SUM(D13:D19)</f>
        <v>0</v>
      </c>
    </row>
    <row r="21" spans="1:27" ht="15.75" customHeight="1"/>
    <row r="22" spans="1:27" ht="15.75" customHeight="1">
      <c r="N22" s="16"/>
      <c r="O22" s="16"/>
      <c r="P22" s="16"/>
      <c r="Q22" s="16"/>
      <c r="S22" s="16"/>
      <c r="T22" s="16"/>
      <c r="U22" s="16"/>
      <c r="V22" s="16"/>
      <c r="X22" s="16"/>
      <c r="Y22" s="16"/>
      <c r="Z22" s="16"/>
      <c r="AA22" s="16"/>
    </row>
    <row r="23" spans="1:27" ht="15.75" customHeight="1">
      <c r="N23" s="2"/>
      <c r="O23" s="20"/>
      <c r="P23" s="41"/>
      <c r="Q23" s="41"/>
      <c r="S23" s="2"/>
      <c r="T23" s="40"/>
      <c r="U23" s="41"/>
      <c r="V23" s="41"/>
      <c r="X23" s="2"/>
      <c r="Y23" s="40"/>
      <c r="Z23" s="41"/>
      <c r="AA23" s="41"/>
    </row>
    <row r="24" spans="1:27" ht="15.75" customHeight="1">
      <c r="N24" s="2"/>
      <c r="O24" s="40"/>
      <c r="P24" s="41"/>
      <c r="Q24" s="41"/>
      <c r="S24" s="2"/>
      <c r="T24" s="40"/>
      <c r="U24" s="41"/>
      <c r="V24" s="41"/>
      <c r="X24" s="2"/>
      <c r="Y24" s="40"/>
      <c r="Z24" s="41"/>
      <c r="AA24" s="41"/>
    </row>
    <row r="25" spans="1:27" ht="15.75" customHeight="1">
      <c r="N25" s="2"/>
      <c r="O25" s="40"/>
      <c r="P25" s="41"/>
      <c r="Q25" s="41"/>
      <c r="S25" s="2"/>
      <c r="T25" s="40"/>
      <c r="U25" s="41"/>
      <c r="V25" s="41"/>
      <c r="X25" s="2"/>
      <c r="Y25" s="40"/>
      <c r="Z25" s="41"/>
      <c r="AA25" s="41"/>
    </row>
    <row r="26" spans="1:27" ht="15.75" customHeight="1">
      <c r="N26" s="2"/>
      <c r="O26" s="40"/>
      <c r="P26" s="41"/>
      <c r="Q26" s="41"/>
      <c r="S26" s="2"/>
      <c r="T26" s="40"/>
      <c r="U26" s="41"/>
      <c r="V26" s="41"/>
      <c r="X26" s="2"/>
      <c r="Y26" s="40"/>
      <c r="Z26" s="41"/>
      <c r="AA26" s="41"/>
    </row>
    <row r="27" spans="1:27" ht="15.75" customHeight="1">
      <c r="N27" s="2"/>
      <c r="O27" s="40"/>
      <c r="P27" s="41"/>
      <c r="Q27" s="41"/>
      <c r="S27" s="2"/>
      <c r="T27" s="40"/>
      <c r="U27" s="41"/>
      <c r="V27" s="41"/>
      <c r="X27" s="2"/>
      <c r="Y27" s="40"/>
      <c r="Z27" s="41"/>
      <c r="AA27" s="41"/>
    </row>
    <row r="28" spans="1:27" ht="15.75" customHeight="1">
      <c r="N28" s="2"/>
      <c r="O28" s="40"/>
      <c r="P28" s="41"/>
      <c r="Q28" s="41"/>
      <c r="S28" s="2"/>
      <c r="T28" s="40"/>
      <c r="U28" s="41"/>
      <c r="V28" s="41"/>
      <c r="X28" s="2"/>
      <c r="Y28" s="40"/>
      <c r="Z28" s="41"/>
      <c r="AA28" s="41"/>
    </row>
    <row r="29" spans="1:27" ht="15.75" customHeight="1">
      <c r="N29" s="2"/>
      <c r="O29" s="40"/>
      <c r="P29" s="41"/>
      <c r="Q29" s="41"/>
      <c r="S29" s="2"/>
      <c r="T29" s="40"/>
      <c r="U29" s="41"/>
      <c r="V29" s="41"/>
      <c r="X29" s="2"/>
      <c r="Y29" s="40"/>
      <c r="Z29" s="41"/>
      <c r="AA29" s="41"/>
    </row>
    <row r="30" spans="1:27" ht="15.75" customHeight="1">
      <c r="P30" s="42"/>
      <c r="Q30" s="43"/>
      <c r="U30" s="42"/>
      <c r="V30" s="43"/>
      <c r="Z30" s="42"/>
      <c r="AA30" s="43"/>
    </row>
    <row r="31" spans="1:27" ht="15.75" customHeight="1"/>
    <row r="32" spans="1:27" ht="15.75" customHeight="1"/>
    <row r="33" spans="14:26" ht="15.75" customHeight="1">
      <c r="N33" s="16"/>
      <c r="O33" s="16"/>
      <c r="P33" s="16"/>
      <c r="Q33" s="16"/>
      <c r="S33" s="23"/>
      <c r="T33" s="44"/>
      <c r="U33" s="44"/>
      <c r="V33" s="44"/>
      <c r="W33" s="44"/>
      <c r="X33" s="44"/>
      <c r="Y33" s="44"/>
      <c r="Z33" s="44"/>
    </row>
    <row r="34" spans="14:26" ht="15.75" customHeight="1">
      <c r="N34" s="2"/>
      <c r="O34" s="40"/>
      <c r="P34" s="41"/>
      <c r="Q34" s="41"/>
      <c r="S34" s="23"/>
      <c r="T34" s="44"/>
      <c r="U34" s="44"/>
      <c r="V34" s="44"/>
      <c r="W34" s="44"/>
      <c r="X34" s="44"/>
      <c r="Y34" s="44"/>
      <c r="Z34" s="44"/>
    </row>
    <row r="35" spans="14:26" ht="15.75" customHeight="1">
      <c r="N35" s="2"/>
      <c r="O35" s="40"/>
      <c r="P35" s="41"/>
      <c r="Q35" s="41"/>
      <c r="S35" s="23"/>
      <c r="T35" s="44"/>
      <c r="U35" s="44"/>
      <c r="V35" s="44"/>
      <c r="W35" s="44"/>
      <c r="X35" s="44"/>
      <c r="Y35" s="44"/>
      <c r="Z35" s="44"/>
    </row>
    <row r="36" spans="14:26" ht="15.75" customHeight="1">
      <c r="N36" s="2"/>
      <c r="O36" s="40"/>
      <c r="P36" s="41"/>
      <c r="Q36" s="41"/>
      <c r="S36" s="23"/>
      <c r="T36" s="44"/>
      <c r="U36" s="44"/>
      <c r="V36" s="44"/>
      <c r="W36" s="44"/>
      <c r="X36" s="44"/>
      <c r="Y36" s="44"/>
      <c r="Z36" s="44"/>
    </row>
    <row r="37" spans="14:26" ht="15.75" customHeight="1">
      <c r="N37" s="2"/>
      <c r="O37" s="40"/>
      <c r="P37" s="41"/>
      <c r="Q37" s="41"/>
      <c r="S37" s="23"/>
      <c r="T37" s="44"/>
      <c r="U37" s="44"/>
      <c r="V37" s="44"/>
      <c r="W37" s="44"/>
      <c r="X37" s="44"/>
      <c r="Y37" s="44"/>
      <c r="Z37" s="44"/>
    </row>
    <row r="38" spans="14:26" ht="15.75" customHeight="1">
      <c r="N38" s="2"/>
      <c r="O38" s="40"/>
      <c r="P38" s="41"/>
      <c r="Q38" s="41"/>
    </row>
    <row r="39" spans="14:26" ht="15.75" customHeight="1">
      <c r="N39" s="2"/>
      <c r="O39" s="40"/>
      <c r="P39" s="41"/>
      <c r="Q39" s="41"/>
    </row>
    <row r="40" spans="14:26" ht="15.75" customHeight="1">
      <c r="N40" s="2"/>
      <c r="O40" s="40"/>
      <c r="P40" s="41"/>
      <c r="Q40" s="41"/>
    </row>
    <row r="41" spans="14:26" ht="15.75" customHeight="1">
      <c r="P41" s="42"/>
      <c r="Q41" s="43"/>
    </row>
    <row r="42" spans="14:26" ht="15.75" customHeight="1"/>
    <row r="43" spans="14:26" ht="15.75" customHeight="1"/>
    <row r="44" spans="14:26" ht="15.75" customHeight="1"/>
    <row r="45" spans="14:26" ht="15.75" customHeight="1"/>
    <row r="46" spans="14:26" ht="15.75" customHeight="1"/>
    <row r="47" spans="14:26" ht="15.75" customHeight="1"/>
    <row r="48" spans="14:2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J1000"/>
  <sheetViews>
    <sheetView workbookViewId="0"/>
  </sheetViews>
  <sheetFormatPr baseColWidth="10" defaultColWidth="11.19921875" defaultRowHeight="15" customHeight="1"/>
  <cols>
    <col min="1" max="10" width="8.296875" customWidth="1"/>
  </cols>
  <sheetData>
    <row r="1" spans="2:10" ht="14.25" customHeight="1">
      <c r="B1" s="75"/>
      <c r="C1" s="75"/>
      <c r="D1" s="75"/>
      <c r="E1" s="75"/>
      <c r="F1" s="75"/>
      <c r="G1" s="75"/>
      <c r="H1" s="75"/>
      <c r="I1" s="75"/>
      <c r="J1" s="75"/>
    </row>
    <row r="2" spans="2:10" ht="14.25" customHeight="1">
      <c r="B2" s="75"/>
      <c r="C2" s="75"/>
      <c r="D2" s="75"/>
      <c r="E2" s="75"/>
      <c r="F2" s="75"/>
      <c r="G2" s="75"/>
      <c r="H2" s="75"/>
      <c r="I2" s="75"/>
      <c r="J2" s="75"/>
    </row>
    <row r="3" spans="2:10" ht="14.25" customHeight="1">
      <c r="B3" s="75"/>
      <c r="C3" s="75"/>
      <c r="D3" s="75"/>
      <c r="E3" s="75"/>
      <c r="F3" s="75"/>
      <c r="G3" s="75"/>
      <c r="H3" s="75"/>
      <c r="I3" s="75"/>
      <c r="J3" s="75"/>
    </row>
    <row r="4" spans="2:10" ht="14.25" customHeight="1">
      <c r="B4" s="75"/>
      <c r="C4" s="75"/>
      <c r="D4" s="75"/>
      <c r="E4" s="75"/>
      <c r="F4" s="75"/>
      <c r="G4" s="75"/>
      <c r="H4" s="75"/>
      <c r="I4" s="75"/>
      <c r="J4" s="75"/>
    </row>
    <row r="5" spans="2:10" ht="14.25" customHeight="1">
      <c r="B5" s="139" t="s">
        <v>1015</v>
      </c>
      <c r="C5" s="84"/>
      <c r="D5" s="84"/>
      <c r="E5" s="84"/>
      <c r="F5" s="84"/>
      <c r="G5" s="84"/>
      <c r="H5" s="84"/>
      <c r="I5" s="84"/>
      <c r="J5" s="84"/>
    </row>
    <row r="6" spans="2:10" ht="14.25" customHeight="1">
      <c r="B6" s="84"/>
      <c r="C6" s="84"/>
      <c r="D6" s="84"/>
      <c r="E6" s="84"/>
      <c r="F6" s="84"/>
      <c r="G6" s="84"/>
      <c r="H6" s="84"/>
      <c r="I6" s="84"/>
      <c r="J6" s="84"/>
    </row>
    <row r="7" spans="2:10" ht="14.25" customHeight="1">
      <c r="B7" s="84"/>
      <c r="C7" s="84"/>
      <c r="D7" s="84"/>
      <c r="E7" s="84"/>
      <c r="F7" s="84"/>
      <c r="G7" s="84"/>
      <c r="H7" s="84"/>
      <c r="I7" s="84"/>
      <c r="J7" s="84"/>
    </row>
    <row r="8" spans="2:10" ht="14.25" customHeight="1">
      <c r="B8" s="84"/>
      <c r="C8" s="84"/>
      <c r="D8" s="84"/>
      <c r="E8" s="84"/>
      <c r="F8" s="84"/>
      <c r="G8" s="84"/>
      <c r="H8" s="84"/>
      <c r="I8" s="84"/>
      <c r="J8" s="84"/>
    </row>
    <row r="9" spans="2:10" ht="14.25" customHeight="1">
      <c r="B9" s="84"/>
      <c r="C9" s="84"/>
      <c r="D9" s="84"/>
      <c r="E9" s="84"/>
      <c r="F9" s="84"/>
      <c r="G9" s="84"/>
      <c r="H9" s="84"/>
      <c r="I9" s="84"/>
      <c r="J9" s="84"/>
    </row>
    <row r="10" spans="2:10" ht="14.25" customHeight="1">
      <c r="B10" s="84"/>
      <c r="C10" s="84"/>
      <c r="D10" s="84"/>
      <c r="E10" s="84"/>
      <c r="F10" s="84"/>
      <c r="G10" s="84"/>
      <c r="H10" s="84"/>
      <c r="I10" s="84"/>
      <c r="J10" s="84"/>
    </row>
    <row r="11" spans="2:10" ht="14.25" customHeight="1">
      <c r="B11" s="84"/>
      <c r="C11" s="84"/>
      <c r="D11" s="84"/>
      <c r="E11" s="84"/>
      <c r="F11" s="84"/>
      <c r="G11" s="84"/>
      <c r="H11" s="84"/>
      <c r="I11" s="84"/>
      <c r="J11" s="84"/>
    </row>
    <row r="12" spans="2:10" ht="14.25" customHeight="1">
      <c r="B12" s="84"/>
      <c r="C12" s="84"/>
      <c r="D12" s="84"/>
      <c r="E12" s="84"/>
      <c r="F12" s="84"/>
      <c r="G12" s="84"/>
      <c r="H12" s="84"/>
      <c r="I12" s="84"/>
      <c r="J12" s="84"/>
    </row>
    <row r="13" spans="2:10" ht="14.25" customHeight="1">
      <c r="B13" s="84"/>
      <c r="C13" s="84"/>
      <c r="D13" s="84"/>
      <c r="E13" s="84"/>
      <c r="F13" s="84"/>
      <c r="G13" s="84"/>
      <c r="H13" s="84"/>
      <c r="I13" s="84"/>
      <c r="J13" s="84"/>
    </row>
    <row r="14" spans="2:10" ht="14.25" customHeight="1">
      <c r="B14" s="84"/>
      <c r="C14" s="84"/>
      <c r="D14" s="84"/>
      <c r="E14" s="84"/>
      <c r="F14" s="84"/>
      <c r="G14" s="84"/>
      <c r="H14" s="84"/>
      <c r="I14" s="84"/>
      <c r="J14" s="84"/>
    </row>
    <row r="15" spans="2:10" ht="100.5" customHeight="1">
      <c r="B15" s="84"/>
      <c r="C15" s="84"/>
      <c r="D15" s="84"/>
      <c r="E15" s="84"/>
      <c r="F15" s="84"/>
      <c r="G15" s="84"/>
      <c r="H15" s="84"/>
      <c r="I15" s="84"/>
      <c r="J15" s="84"/>
    </row>
    <row r="16" spans="2:10" ht="14.25" customHeight="1">
      <c r="B16" s="84"/>
      <c r="C16" s="84"/>
      <c r="D16" s="84"/>
      <c r="E16" s="84"/>
      <c r="F16" s="84"/>
      <c r="G16" s="84"/>
      <c r="H16" s="84"/>
      <c r="I16" s="84"/>
      <c r="J16" s="84"/>
    </row>
    <row r="17" spans="2:10" ht="14.25" customHeight="1">
      <c r="B17" s="84"/>
      <c r="C17" s="84"/>
      <c r="D17" s="84"/>
      <c r="E17" s="84"/>
      <c r="F17" s="84"/>
      <c r="G17" s="84"/>
      <c r="H17" s="84"/>
      <c r="I17" s="84"/>
      <c r="J17" s="84"/>
    </row>
    <row r="18" spans="2:10" ht="14.25" customHeight="1">
      <c r="B18" s="84"/>
      <c r="C18" s="84"/>
      <c r="D18" s="84"/>
      <c r="E18" s="84"/>
      <c r="F18" s="84"/>
      <c r="G18" s="84"/>
      <c r="H18" s="84"/>
      <c r="I18" s="84"/>
      <c r="J18" s="84"/>
    </row>
    <row r="19" spans="2:10" ht="14.25" customHeight="1">
      <c r="B19" s="84"/>
      <c r="C19" s="84"/>
      <c r="D19" s="84"/>
      <c r="E19" s="84"/>
      <c r="F19" s="84"/>
      <c r="G19" s="84"/>
      <c r="H19" s="84"/>
      <c r="I19" s="84"/>
      <c r="J19" s="84"/>
    </row>
    <row r="20" spans="2:10" ht="14.25" customHeight="1">
      <c r="B20" s="84"/>
      <c r="C20" s="84"/>
      <c r="D20" s="84"/>
      <c r="E20" s="84"/>
      <c r="F20" s="84"/>
      <c r="G20" s="84"/>
      <c r="H20" s="84"/>
      <c r="I20" s="84"/>
      <c r="J20" s="84"/>
    </row>
    <row r="21" spans="2:10" ht="14.25" customHeight="1">
      <c r="B21" s="84"/>
      <c r="C21" s="84"/>
      <c r="D21" s="84"/>
      <c r="E21" s="84"/>
      <c r="F21" s="84"/>
      <c r="G21" s="84"/>
      <c r="H21" s="84"/>
      <c r="I21" s="84"/>
      <c r="J21" s="84"/>
    </row>
    <row r="22" spans="2:10" ht="14.25" customHeight="1">
      <c r="B22" s="84"/>
      <c r="C22" s="84"/>
      <c r="D22" s="84"/>
      <c r="E22" s="84"/>
      <c r="F22" s="84"/>
      <c r="G22" s="84"/>
      <c r="H22" s="84"/>
      <c r="I22" s="84"/>
      <c r="J22" s="84"/>
    </row>
    <row r="23" spans="2:10" ht="14.25" customHeight="1">
      <c r="B23" s="84"/>
      <c r="C23" s="84"/>
      <c r="D23" s="84"/>
      <c r="E23" s="84"/>
      <c r="F23" s="84"/>
      <c r="G23" s="84"/>
      <c r="H23" s="84"/>
      <c r="I23" s="84"/>
      <c r="J23" s="84"/>
    </row>
    <row r="24" spans="2:10" ht="149.25" customHeight="1">
      <c r="B24" s="84"/>
      <c r="C24" s="84"/>
      <c r="D24" s="84"/>
      <c r="E24" s="84"/>
      <c r="F24" s="84"/>
      <c r="G24" s="84"/>
      <c r="H24" s="84"/>
      <c r="I24" s="84"/>
      <c r="J24" s="84"/>
    </row>
    <row r="25" spans="2:10" ht="14.25" customHeight="1"/>
    <row r="26" spans="2:10" ht="14.25" customHeight="1"/>
    <row r="27" spans="2:10" ht="14.25" customHeight="1"/>
    <row r="28" spans="2:10" ht="14.25" customHeight="1"/>
    <row r="29" spans="2:10" ht="14.25" customHeight="1"/>
    <row r="30" spans="2:10" ht="14.25" customHeight="1"/>
    <row r="31" spans="2:10" ht="14.25" customHeight="1"/>
    <row r="32" spans="2:10"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5:J24"/>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1000"/>
  <sheetViews>
    <sheetView workbookViewId="0"/>
  </sheetViews>
  <sheetFormatPr baseColWidth="10" defaultColWidth="11.19921875" defaultRowHeight="15" customHeight="1"/>
  <cols>
    <col min="1" max="7" width="6.796875" customWidth="1"/>
    <col min="8" max="8" width="16.69921875" customWidth="1"/>
    <col min="9" max="13" width="6.796875" customWidth="1"/>
    <col min="14" max="14" width="11.59765625" customWidth="1"/>
    <col min="15" max="17" width="6.796875" customWidth="1"/>
    <col min="18" max="18" width="24.3984375" customWidth="1"/>
  </cols>
  <sheetData>
    <row r="1" spans="1:18" ht="14.25" customHeight="1">
      <c r="A1" s="101"/>
      <c r="B1" s="81"/>
      <c r="C1" s="81"/>
      <c r="D1" s="81"/>
      <c r="E1" s="81"/>
      <c r="F1" s="81"/>
      <c r="G1" s="82"/>
      <c r="H1" s="138" t="s">
        <v>844</v>
      </c>
      <c r="I1" s="81"/>
      <c r="J1" s="81"/>
      <c r="K1" s="81"/>
      <c r="L1" s="82"/>
      <c r="M1" s="93" t="s">
        <v>845</v>
      </c>
      <c r="N1" s="81"/>
      <c r="O1" s="81"/>
      <c r="P1" s="81"/>
      <c r="Q1" s="81"/>
      <c r="R1" s="82"/>
    </row>
    <row r="2" spans="1:18" ht="14.25" customHeight="1">
      <c r="A2" s="83"/>
      <c r="B2" s="84"/>
      <c r="C2" s="84"/>
      <c r="D2" s="84"/>
      <c r="E2" s="84"/>
      <c r="F2" s="84"/>
      <c r="G2" s="85"/>
      <c r="H2" s="83"/>
      <c r="I2" s="84"/>
      <c r="J2" s="84"/>
      <c r="K2" s="84"/>
      <c r="L2" s="85"/>
      <c r="M2" s="83"/>
      <c r="N2" s="84"/>
      <c r="O2" s="84"/>
      <c r="P2" s="84"/>
      <c r="Q2" s="84"/>
      <c r="R2" s="85"/>
    </row>
    <row r="3" spans="1:18" ht="14.25" customHeight="1">
      <c r="A3" s="83"/>
      <c r="B3" s="84"/>
      <c r="C3" s="84"/>
      <c r="D3" s="84"/>
      <c r="E3" s="84"/>
      <c r="F3" s="84"/>
      <c r="G3" s="85"/>
      <c r="H3" s="83"/>
      <c r="I3" s="84"/>
      <c r="J3" s="84"/>
      <c r="K3" s="84"/>
      <c r="L3" s="85"/>
      <c r="M3" s="83"/>
      <c r="N3" s="84"/>
      <c r="O3" s="84"/>
      <c r="P3" s="84"/>
      <c r="Q3" s="84"/>
      <c r="R3" s="85"/>
    </row>
    <row r="4" spans="1:18" ht="14.25" customHeight="1">
      <c r="A4" s="83"/>
      <c r="B4" s="84"/>
      <c r="C4" s="84"/>
      <c r="D4" s="84"/>
      <c r="E4" s="84"/>
      <c r="F4" s="84"/>
      <c r="G4" s="85"/>
      <c r="H4" s="83"/>
      <c r="I4" s="84"/>
      <c r="J4" s="84"/>
      <c r="K4" s="84"/>
      <c r="L4" s="85"/>
      <c r="M4" s="83"/>
      <c r="N4" s="84"/>
      <c r="O4" s="84"/>
      <c r="P4" s="84"/>
      <c r="Q4" s="84"/>
      <c r="R4" s="85"/>
    </row>
    <row r="5" spans="1:18" ht="14.25" customHeight="1">
      <c r="A5" s="83"/>
      <c r="B5" s="84"/>
      <c r="C5" s="84"/>
      <c r="D5" s="84"/>
      <c r="E5" s="84"/>
      <c r="F5" s="84"/>
      <c r="G5" s="85"/>
      <c r="H5" s="83"/>
      <c r="I5" s="84"/>
      <c r="J5" s="84"/>
      <c r="K5" s="84"/>
      <c r="L5" s="85"/>
      <c r="M5" s="83"/>
      <c r="N5" s="84"/>
      <c r="O5" s="84"/>
      <c r="P5" s="84"/>
      <c r="Q5" s="84"/>
      <c r="R5" s="85"/>
    </row>
    <row r="6" spans="1:18" ht="14.25" customHeight="1">
      <c r="A6" s="86"/>
      <c r="B6" s="87"/>
      <c r="C6" s="87"/>
      <c r="D6" s="87"/>
      <c r="E6" s="87"/>
      <c r="F6" s="87"/>
      <c r="G6" s="88"/>
      <c r="H6" s="86"/>
      <c r="I6" s="87"/>
      <c r="J6" s="87"/>
      <c r="K6" s="87"/>
      <c r="L6" s="88"/>
      <c r="M6" s="86"/>
      <c r="N6" s="87"/>
      <c r="O6" s="87"/>
      <c r="P6" s="87"/>
      <c r="Q6" s="87"/>
      <c r="R6" s="88"/>
    </row>
    <row r="7" spans="1:18" ht="14.25" customHeight="1">
      <c r="A7" s="138" t="s">
        <v>846</v>
      </c>
      <c r="B7" s="82"/>
      <c r="C7" s="93" t="s">
        <v>847</v>
      </c>
      <c r="D7" s="81"/>
      <c r="E7" s="81"/>
      <c r="F7" s="81"/>
      <c r="G7" s="82"/>
      <c r="H7" s="134" t="s">
        <v>848</v>
      </c>
      <c r="I7" s="82"/>
      <c r="J7" s="91" t="s">
        <v>4</v>
      </c>
      <c r="K7" s="81"/>
      <c r="L7" s="82"/>
      <c r="M7" s="138" t="s">
        <v>849</v>
      </c>
      <c r="N7" s="82"/>
      <c r="O7" s="93">
        <v>2023</v>
      </c>
      <c r="P7" s="81"/>
      <c r="Q7" s="81"/>
      <c r="R7" s="82"/>
    </row>
    <row r="8" spans="1:18" ht="14.25" customHeight="1">
      <c r="A8" s="83"/>
      <c r="B8" s="85"/>
      <c r="C8" s="83"/>
      <c r="D8" s="84"/>
      <c r="E8" s="84"/>
      <c r="F8" s="84"/>
      <c r="G8" s="85"/>
      <c r="H8" s="83"/>
      <c r="I8" s="85"/>
      <c r="J8" s="83"/>
      <c r="K8" s="84"/>
      <c r="L8" s="85"/>
      <c r="M8" s="83"/>
      <c r="N8" s="85"/>
      <c r="O8" s="83"/>
      <c r="P8" s="84"/>
      <c r="Q8" s="84"/>
      <c r="R8" s="85"/>
    </row>
    <row r="9" spans="1:18" ht="14.25" customHeight="1">
      <c r="A9" s="83"/>
      <c r="B9" s="85"/>
      <c r="C9" s="83"/>
      <c r="D9" s="84"/>
      <c r="E9" s="84"/>
      <c r="F9" s="84"/>
      <c r="G9" s="85"/>
      <c r="H9" s="83"/>
      <c r="I9" s="85"/>
      <c r="J9" s="83"/>
      <c r="K9" s="84"/>
      <c r="L9" s="85"/>
      <c r="M9" s="83"/>
      <c r="N9" s="85"/>
      <c r="O9" s="83"/>
      <c r="P9" s="84"/>
      <c r="Q9" s="84"/>
      <c r="R9" s="85"/>
    </row>
    <row r="10" spans="1:18" ht="14.25" customHeight="1">
      <c r="A10" s="86"/>
      <c r="B10" s="88"/>
      <c r="C10" s="86"/>
      <c r="D10" s="87"/>
      <c r="E10" s="87"/>
      <c r="F10" s="87"/>
      <c r="G10" s="88"/>
      <c r="H10" s="86"/>
      <c r="I10" s="88"/>
      <c r="J10" s="86"/>
      <c r="K10" s="87"/>
      <c r="L10" s="88"/>
      <c r="M10" s="86"/>
      <c r="N10" s="88"/>
      <c r="O10" s="86"/>
      <c r="P10" s="87"/>
      <c r="Q10" s="87"/>
      <c r="R10" s="88"/>
    </row>
    <row r="11" spans="1:18" ht="14.25" customHeight="1">
      <c r="A11" s="138" t="s">
        <v>850</v>
      </c>
      <c r="B11" s="81"/>
      <c r="C11" s="81"/>
      <c r="D11" s="82"/>
      <c r="E11" s="91" t="s">
        <v>851</v>
      </c>
      <c r="F11" s="81"/>
      <c r="G11" s="81"/>
      <c r="H11" s="81"/>
      <c r="I11" s="81"/>
      <c r="J11" s="81"/>
      <c r="K11" s="81"/>
      <c r="L11" s="81"/>
      <c r="M11" s="81"/>
      <c r="N11" s="81"/>
      <c r="O11" s="81"/>
      <c r="P11" s="81"/>
      <c r="Q11" s="81"/>
      <c r="R11" s="82"/>
    </row>
    <row r="12" spans="1:18" ht="14.25" customHeight="1">
      <c r="A12" s="83"/>
      <c r="B12" s="84"/>
      <c r="C12" s="84"/>
      <c r="D12" s="85"/>
      <c r="E12" s="83"/>
      <c r="F12" s="84"/>
      <c r="G12" s="84"/>
      <c r="H12" s="84"/>
      <c r="I12" s="84"/>
      <c r="J12" s="84"/>
      <c r="K12" s="84"/>
      <c r="L12" s="84"/>
      <c r="M12" s="84"/>
      <c r="N12" s="84"/>
      <c r="O12" s="84"/>
      <c r="P12" s="84"/>
      <c r="Q12" s="84"/>
      <c r="R12" s="85"/>
    </row>
    <row r="13" spans="1:18" ht="14.25" customHeight="1">
      <c r="A13" s="86"/>
      <c r="B13" s="87"/>
      <c r="C13" s="87"/>
      <c r="D13" s="88"/>
      <c r="E13" s="86"/>
      <c r="F13" s="87"/>
      <c r="G13" s="87"/>
      <c r="H13" s="87"/>
      <c r="I13" s="87"/>
      <c r="J13" s="87"/>
      <c r="K13" s="87"/>
      <c r="L13" s="87"/>
      <c r="M13" s="87"/>
      <c r="N13" s="87"/>
      <c r="O13" s="87"/>
      <c r="P13" s="87"/>
      <c r="Q13" s="87"/>
      <c r="R13" s="88"/>
    </row>
    <row r="14" spans="1:18" ht="27" customHeight="1">
      <c r="A14" s="118" t="s">
        <v>852</v>
      </c>
      <c r="B14" s="78"/>
      <c r="C14" s="99" t="s">
        <v>1016</v>
      </c>
      <c r="D14" s="77"/>
      <c r="E14" s="77"/>
      <c r="F14" s="77"/>
      <c r="G14" s="77"/>
      <c r="H14" s="77"/>
      <c r="I14" s="77"/>
      <c r="J14" s="77"/>
      <c r="K14" s="77"/>
      <c r="L14" s="77"/>
      <c r="M14" s="77"/>
      <c r="N14" s="77"/>
      <c r="O14" s="77"/>
      <c r="P14" s="77"/>
      <c r="Q14" s="77"/>
      <c r="R14" s="78"/>
    </row>
    <row r="15" spans="1:18" ht="31.5" customHeight="1">
      <c r="A15" s="118" t="s">
        <v>854</v>
      </c>
      <c r="B15" s="77"/>
      <c r="C15" s="78"/>
      <c r="D15" s="99" t="s">
        <v>1017</v>
      </c>
      <c r="E15" s="77"/>
      <c r="F15" s="77"/>
      <c r="G15" s="77"/>
      <c r="H15" s="77"/>
      <c r="I15" s="77"/>
      <c r="J15" s="77"/>
      <c r="K15" s="77"/>
      <c r="L15" s="77"/>
      <c r="M15" s="77"/>
      <c r="N15" s="77"/>
      <c r="O15" s="77"/>
      <c r="P15" s="77"/>
      <c r="Q15" s="77"/>
      <c r="R15" s="78"/>
    </row>
    <row r="16" spans="1:18" ht="31.5" customHeight="1">
      <c r="A16" s="118" t="s">
        <v>856</v>
      </c>
      <c r="B16" s="78"/>
      <c r="C16" s="99"/>
      <c r="D16" s="77"/>
      <c r="E16" s="78"/>
      <c r="F16" s="118" t="s">
        <v>857</v>
      </c>
      <c r="G16" s="77"/>
      <c r="H16" s="78"/>
      <c r="I16" s="2"/>
      <c r="J16" s="118" t="s">
        <v>858</v>
      </c>
      <c r="K16" s="77"/>
      <c r="L16" s="78"/>
      <c r="M16" s="99"/>
      <c r="N16" s="78"/>
      <c r="O16" s="118" t="s">
        <v>859</v>
      </c>
      <c r="P16" s="77"/>
      <c r="Q16" s="78"/>
      <c r="R16" s="2"/>
    </row>
    <row r="17" spans="1:26" ht="34.5" customHeight="1">
      <c r="A17" s="118" t="s">
        <v>860</v>
      </c>
      <c r="B17" s="78"/>
      <c r="C17" s="99" t="s">
        <v>1018</v>
      </c>
      <c r="D17" s="77"/>
      <c r="E17" s="77"/>
      <c r="F17" s="77"/>
      <c r="G17" s="77"/>
      <c r="H17" s="78"/>
      <c r="I17" s="99" t="s">
        <v>862</v>
      </c>
      <c r="J17" s="77"/>
      <c r="K17" s="77"/>
      <c r="L17" s="77"/>
      <c r="M17" s="77"/>
      <c r="N17" s="78"/>
      <c r="O17" s="99" t="s">
        <v>1019</v>
      </c>
      <c r="P17" s="77"/>
      <c r="Q17" s="77"/>
      <c r="R17" s="78"/>
    </row>
    <row r="18" spans="1:26" ht="34.5" customHeight="1">
      <c r="A18" s="118" t="s">
        <v>19</v>
      </c>
      <c r="B18" s="77"/>
      <c r="C18" s="78"/>
      <c r="D18" s="99" t="s">
        <v>1020</v>
      </c>
      <c r="E18" s="77"/>
      <c r="F18" s="77"/>
      <c r="G18" s="77"/>
      <c r="H18" s="78"/>
      <c r="I18" s="99" t="s">
        <v>1021</v>
      </c>
      <c r="J18" s="77"/>
      <c r="K18" s="77"/>
      <c r="L18" s="77"/>
      <c r="M18" s="77"/>
      <c r="N18" s="78"/>
      <c r="O18" s="99" t="s">
        <v>1022</v>
      </c>
      <c r="P18" s="77"/>
      <c r="Q18" s="77"/>
      <c r="R18" s="78"/>
    </row>
    <row r="19" spans="1:26" ht="195" customHeight="1">
      <c r="A19" s="127" t="s">
        <v>867</v>
      </c>
      <c r="B19" s="77"/>
      <c r="C19" s="78"/>
      <c r="D19" s="114" t="s">
        <v>1023</v>
      </c>
      <c r="E19" s="77"/>
      <c r="F19" s="77"/>
      <c r="G19" s="77"/>
      <c r="H19" s="78"/>
      <c r="I19" s="114" t="s">
        <v>1024</v>
      </c>
      <c r="J19" s="77"/>
      <c r="K19" s="77"/>
      <c r="L19" s="77"/>
      <c r="M19" s="77"/>
      <c r="N19" s="78"/>
      <c r="O19" s="114" t="s">
        <v>1025</v>
      </c>
      <c r="P19" s="77"/>
      <c r="Q19" s="77"/>
      <c r="R19" s="78"/>
    </row>
    <row r="20" spans="1:26" ht="159" customHeight="1">
      <c r="A20" s="127" t="s">
        <v>871</v>
      </c>
      <c r="B20" s="77"/>
      <c r="C20" s="78"/>
      <c r="D20" s="114" t="s">
        <v>1026</v>
      </c>
      <c r="E20" s="77"/>
      <c r="F20" s="77"/>
      <c r="G20" s="77"/>
      <c r="H20" s="78"/>
      <c r="I20" s="114" t="s">
        <v>1027</v>
      </c>
      <c r="J20" s="77"/>
      <c r="K20" s="77"/>
      <c r="L20" s="77"/>
      <c r="M20" s="77"/>
      <c r="N20" s="78"/>
      <c r="O20" s="114" t="s">
        <v>1028</v>
      </c>
      <c r="P20" s="77"/>
      <c r="Q20" s="77"/>
      <c r="R20" s="78"/>
    </row>
    <row r="21" spans="1:26" ht="103.5" customHeight="1">
      <c r="A21" s="127" t="s">
        <v>875</v>
      </c>
      <c r="B21" s="77"/>
      <c r="C21" s="77"/>
      <c r="D21" s="92" t="s">
        <v>1029</v>
      </c>
      <c r="E21" s="77"/>
      <c r="F21" s="77"/>
      <c r="G21" s="77"/>
      <c r="H21" s="78"/>
      <c r="I21" s="92" t="s">
        <v>1030</v>
      </c>
      <c r="J21" s="77"/>
      <c r="K21" s="77"/>
      <c r="L21" s="77"/>
      <c r="M21" s="77"/>
      <c r="N21" s="78"/>
      <c r="O21" s="92" t="s">
        <v>1031</v>
      </c>
      <c r="P21" s="77"/>
      <c r="Q21" s="77"/>
      <c r="R21" s="78"/>
    </row>
    <row r="22" spans="1:26" ht="106.5" customHeight="1">
      <c r="A22" s="118" t="s">
        <v>879</v>
      </c>
      <c r="B22" s="77"/>
      <c r="C22" s="78"/>
      <c r="D22" s="123" t="s">
        <v>1032</v>
      </c>
      <c r="E22" s="87"/>
      <c r="F22" s="87"/>
      <c r="G22" s="87"/>
      <c r="H22" s="88"/>
      <c r="I22" s="123" t="s">
        <v>1033</v>
      </c>
      <c r="J22" s="87"/>
      <c r="K22" s="87"/>
      <c r="L22" s="87"/>
      <c r="M22" s="87"/>
      <c r="N22" s="88"/>
      <c r="O22" s="123" t="s">
        <v>1034</v>
      </c>
      <c r="P22" s="87"/>
      <c r="Q22" s="87"/>
      <c r="R22" s="88"/>
    </row>
    <row r="23" spans="1:26" ht="126" customHeight="1">
      <c r="A23" s="128" t="s">
        <v>883</v>
      </c>
      <c r="B23" s="77"/>
      <c r="C23" s="78"/>
      <c r="D23" s="116" t="s">
        <v>1035</v>
      </c>
      <c r="E23" s="77"/>
      <c r="F23" s="77"/>
      <c r="G23" s="77"/>
      <c r="H23" s="78"/>
      <c r="I23" s="116" t="s">
        <v>1036</v>
      </c>
      <c r="J23" s="77"/>
      <c r="K23" s="77"/>
      <c r="L23" s="77"/>
      <c r="M23" s="77"/>
      <c r="N23" s="78"/>
      <c r="O23" s="116" t="s">
        <v>1037</v>
      </c>
      <c r="P23" s="77"/>
      <c r="Q23" s="77"/>
      <c r="R23" s="78"/>
      <c r="S23" s="72"/>
      <c r="T23" s="72"/>
      <c r="U23" s="72"/>
      <c r="V23" s="72"/>
      <c r="W23" s="72"/>
      <c r="X23" s="72"/>
      <c r="Y23" s="72"/>
      <c r="Z23" s="72"/>
    </row>
    <row r="24" spans="1:26" ht="182.25" customHeight="1">
      <c r="A24" s="129" t="s">
        <v>887</v>
      </c>
      <c r="B24" s="77"/>
      <c r="C24" s="78"/>
      <c r="D24" s="116" t="s">
        <v>1038</v>
      </c>
      <c r="E24" s="77"/>
      <c r="F24" s="77"/>
      <c r="G24" s="77"/>
      <c r="H24" s="78"/>
      <c r="I24" s="116" t="s">
        <v>1039</v>
      </c>
      <c r="J24" s="77"/>
      <c r="K24" s="77"/>
      <c r="L24" s="77"/>
      <c r="M24" s="77"/>
      <c r="N24" s="78"/>
      <c r="O24" s="116" t="s">
        <v>1040</v>
      </c>
      <c r="P24" s="77"/>
      <c r="Q24" s="77"/>
      <c r="R24" s="78"/>
    </row>
    <row r="25" spans="1:26" ht="37.5" customHeight="1">
      <c r="A25" s="127" t="s">
        <v>891</v>
      </c>
      <c r="B25" s="77"/>
      <c r="C25" s="78"/>
      <c r="D25" s="92" t="s">
        <v>892</v>
      </c>
      <c r="E25" s="77"/>
      <c r="F25" s="77"/>
      <c r="G25" s="77"/>
      <c r="H25" s="78"/>
      <c r="I25" s="115" t="s">
        <v>893</v>
      </c>
      <c r="J25" s="77"/>
      <c r="K25" s="77"/>
      <c r="L25" s="77"/>
      <c r="M25" s="77"/>
      <c r="N25" s="78"/>
      <c r="O25" s="115" t="s">
        <v>894</v>
      </c>
      <c r="P25" s="77"/>
      <c r="Q25" s="77"/>
      <c r="R25" s="78"/>
    </row>
    <row r="26" spans="1:26" ht="14.25" customHeight="1">
      <c r="A26" s="131" t="s">
        <v>895</v>
      </c>
      <c r="B26" s="81"/>
      <c r="C26" s="82"/>
      <c r="D26" s="91" t="s">
        <v>896</v>
      </c>
      <c r="E26" s="81"/>
      <c r="F26" s="81"/>
      <c r="G26" s="81"/>
      <c r="H26" s="82"/>
      <c r="I26" s="91" t="s">
        <v>897</v>
      </c>
      <c r="J26" s="81"/>
      <c r="K26" s="81"/>
      <c r="L26" s="81"/>
      <c r="M26" s="81"/>
      <c r="N26" s="82"/>
      <c r="O26" s="124" t="s">
        <v>898</v>
      </c>
      <c r="P26" s="81"/>
      <c r="Q26" s="81"/>
      <c r="R26" s="82"/>
    </row>
    <row r="27" spans="1:26" ht="14.25" customHeight="1">
      <c r="A27" s="132"/>
      <c r="B27" s="84"/>
      <c r="C27" s="85"/>
      <c r="D27" s="83"/>
      <c r="E27" s="84"/>
      <c r="F27" s="84"/>
      <c r="G27" s="84"/>
      <c r="H27" s="85"/>
      <c r="I27" s="83"/>
      <c r="J27" s="84"/>
      <c r="K27" s="84"/>
      <c r="L27" s="84"/>
      <c r="M27" s="84"/>
      <c r="N27" s="85"/>
      <c r="O27" s="83"/>
      <c r="P27" s="84"/>
      <c r="Q27" s="84"/>
      <c r="R27" s="85"/>
    </row>
    <row r="28" spans="1:26" ht="14.25" customHeight="1">
      <c r="A28" s="132"/>
      <c r="B28" s="84"/>
      <c r="C28" s="85"/>
      <c r="D28" s="83"/>
      <c r="E28" s="84"/>
      <c r="F28" s="84"/>
      <c r="G28" s="84"/>
      <c r="H28" s="85"/>
      <c r="I28" s="83"/>
      <c r="J28" s="84"/>
      <c r="K28" s="84"/>
      <c r="L28" s="84"/>
      <c r="M28" s="84"/>
      <c r="N28" s="85"/>
      <c r="O28" s="83"/>
      <c r="P28" s="84"/>
      <c r="Q28" s="84"/>
      <c r="R28" s="85"/>
    </row>
    <row r="29" spans="1:26" ht="14.25" customHeight="1">
      <c r="A29" s="132"/>
      <c r="B29" s="84"/>
      <c r="C29" s="85"/>
      <c r="D29" s="83"/>
      <c r="E29" s="84"/>
      <c r="F29" s="84"/>
      <c r="G29" s="84"/>
      <c r="H29" s="85"/>
      <c r="I29" s="83"/>
      <c r="J29" s="84"/>
      <c r="K29" s="84"/>
      <c r="L29" s="84"/>
      <c r="M29" s="84"/>
      <c r="N29" s="85"/>
      <c r="O29" s="83"/>
      <c r="P29" s="84"/>
      <c r="Q29" s="84"/>
      <c r="R29" s="85"/>
    </row>
    <row r="30" spans="1:26" ht="14.25" customHeight="1">
      <c r="A30" s="132"/>
      <c r="B30" s="84"/>
      <c r="C30" s="85"/>
      <c r="D30" s="83"/>
      <c r="E30" s="84"/>
      <c r="F30" s="84"/>
      <c r="G30" s="84"/>
      <c r="H30" s="85"/>
      <c r="I30" s="83"/>
      <c r="J30" s="84"/>
      <c r="K30" s="84"/>
      <c r="L30" s="84"/>
      <c r="M30" s="84"/>
      <c r="N30" s="85"/>
      <c r="O30" s="83"/>
      <c r="P30" s="84"/>
      <c r="Q30" s="84"/>
      <c r="R30" s="85"/>
    </row>
    <row r="31" spans="1:26" ht="264.75" customHeight="1">
      <c r="A31" s="133"/>
      <c r="B31" s="87"/>
      <c r="C31" s="88"/>
      <c r="D31" s="86"/>
      <c r="E31" s="87"/>
      <c r="F31" s="87"/>
      <c r="G31" s="87"/>
      <c r="H31" s="88"/>
      <c r="I31" s="86"/>
      <c r="J31" s="87"/>
      <c r="K31" s="87"/>
      <c r="L31" s="87"/>
      <c r="M31" s="87"/>
      <c r="N31" s="88"/>
      <c r="O31" s="86"/>
      <c r="P31" s="87"/>
      <c r="Q31" s="87"/>
      <c r="R31" s="88"/>
    </row>
    <row r="32" spans="1:26" ht="14.25" customHeight="1">
      <c r="A32" s="134" t="s">
        <v>899</v>
      </c>
      <c r="B32" s="81"/>
      <c r="C32" s="82"/>
      <c r="D32" s="89" t="s">
        <v>901</v>
      </c>
      <c r="E32" s="81"/>
      <c r="F32" s="81"/>
      <c r="G32" s="81"/>
      <c r="H32" s="82"/>
      <c r="I32" s="89" t="s">
        <v>901</v>
      </c>
      <c r="J32" s="81"/>
      <c r="K32" s="81"/>
      <c r="L32" s="81"/>
      <c r="M32" s="81"/>
      <c r="N32" s="82"/>
      <c r="O32" s="89" t="s">
        <v>901</v>
      </c>
      <c r="P32" s="81"/>
      <c r="Q32" s="81"/>
      <c r="R32" s="82"/>
    </row>
    <row r="33" spans="1:18" ht="14.25" customHeight="1">
      <c r="A33" s="83"/>
      <c r="B33" s="84"/>
      <c r="C33" s="85"/>
      <c r="D33" s="83"/>
      <c r="E33" s="84"/>
      <c r="F33" s="84"/>
      <c r="G33" s="84"/>
      <c r="H33" s="85"/>
      <c r="I33" s="83"/>
      <c r="J33" s="84"/>
      <c r="K33" s="84"/>
      <c r="L33" s="84"/>
      <c r="M33" s="84"/>
      <c r="N33" s="85"/>
      <c r="O33" s="83"/>
      <c r="P33" s="84"/>
      <c r="Q33" s="84"/>
      <c r="R33" s="85"/>
    </row>
    <row r="34" spans="1:18" ht="14.25" customHeight="1">
      <c r="A34" s="83"/>
      <c r="B34" s="84"/>
      <c r="C34" s="85"/>
      <c r="D34" s="83"/>
      <c r="E34" s="84"/>
      <c r="F34" s="84"/>
      <c r="G34" s="84"/>
      <c r="H34" s="85"/>
      <c r="I34" s="83"/>
      <c r="J34" s="84"/>
      <c r="K34" s="84"/>
      <c r="L34" s="84"/>
      <c r="M34" s="84"/>
      <c r="N34" s="85"/>
      <c r="O34" s="83"/>
      <c r="P34" s="84"/>
      <c r="Q34" s="84"/>
      <c r="R34" s="85"/>
    </row>
    <row r="35" spans="1:18" ht="14.25" customHeight="1">
      <c r="A35" s="83"/>
      <c r="B35" s="84"/>
      <c r="C35" s="85"/>
      <c r="D35" s="83"/>
      <c r="E35" s="84"/>
      <c r="F35" s="84"/>
      <c r="G35" s="84"/>
      <c r="H35" s="85"/>
      <c r="I35" s="83"/>
      <c r="J35" s="84"/>
      <c r="K35" s="84"/>
      <c r="L35" s="84"/>
      <c r="M35" s="84"/>
      <c r="N35" s="85"/>
      <c r="O35" s="83"/>
      <c r="P35" s="84"/>
      <c r="Q35" s="84"/>
      <c r="R35" s="85"/>
    </row>
    <row r="36" spans="1:18" ht="14.25" customHeight="1">
      <c r="A36" s="83"/>
      <c r="B36" s="84"/>
      <c r="C36" s="85"/>
      <c r="D36" s="83"/>
      <c r="E36" s="84"/>
      <c r="F36" s="84"/>
      <c r="G36" s="84"/>
      <c r="H36" s="85"/>
      <c r="I36" s="83"/>
      <c r="J36" s="84"/>
      <c r="K36" s="84"/>
      <c r="L36" s="84"/>
      <c r="M36" s="84"/>
      <c r="N36" s="85"/>
      <c r="O36" s="83"/>
      <c r="P36" s="84"/>
      <c r="Q36" s="84"/>
      <c r="R36" s="85"/>
    </row>
    <row r="37" spans="1:18" ht="183" customHeight="1">
      <c r="A37" s="86"/>
      <c r="B37" s="87"/>
      <c r="C37" s="88"/>
      <c r="D37" s="86"/>
      <c r="E37" s="87"/>
      <c r="F37" s="87"/>
      <c r="G37" s="87"/>
      <c r="H37" s="88"/>
      <c r="I37" s="86"/>
      <c r="J37" s="87"/>
      <c r="K37" s="87"/>
      <c r="L37" s="87"/>
      <c r="M37" s="87"/>
      <c r="N37" s="88"/>
      <c r="O37" s="86"/>
      <c r="P37" s="87"/>
      <c r="Q37" s="87"/>
      <c r="R37" s="88"/>
    </row>
    <row r="38" spans="1:18" ht="80.25" customHeight="1">
      <c r="A38" s="129" t="s">
        <v>902</v>
      </c>
      <c r="B38" s="77"/>
      <c r="C38" s="78"/>
      <c r="D38" s="116" t="s">
        <v>1041</v>
      </c>
      <c r="E38" s="77"/>
      <c r="F38" s="77"/>
      <c r="G38" s="77"/>
      <c r="H38" s="78"/>
      <c r="I38" s="116" t="s">
        <v>1042</v>
      </c>
      <c r="J38" s="77"/>
      <c r="K38" s="77"/>
      <c r="L38" s="77"/>
      <c r="M38" s="77"/>
      <c r="N38" s="78"/>
      <c r="O38" s="116" t="s">
        <v>1043</v>
      </c>
      <c r="P38" s="77"/>
      <c r="Q38" s="77"/>
      <c r="R38" s="78"/>
    </row>
    <row r="39" spans="1:18" ht="65.25" customHeight="1">
      <c r="A39" s="129" t="s">
        <v>906</v>
      </c>
      <c r="B39" s="77"/>
      <c r="C39" s="78"/>
      <c r="D39" s="125" t="s">
        <v>1044</v>
      </c>
      <c r="E39" s="77"/>
      <c r="F39" s="77"/>
      <c r="G39" s="77"/>
      <c r="H39" s="78"/>
      <c r="I39" s="125" t="s">
        <v>1045</v>
      </c>
      <c r="J39" s="77"/>
      <c r="K39" s="77"/>
      <c r="L39" s="77"/>
      <c r="M39" s="77"/>
      <c r="N39" s="78"/>
      <c r="O39" s="125" t="s">
        <v>1046</v>
      </c>
      <c r="P39" s="77"/>
      <c r="Q39" s="77"/>
      <c r="R39" s="78"/>
    </row>
    <row r="40" spans="1:18" ht="137.25" customHeight="1">
      <c r="A40" s="129" t="s">
        <v>908</v>
      </c>
      <c r="B40" s="77"/>
      <c r="C40" s="78"/>
      <c r="D40" s="125" t="s">
        <v>1047</v>
      </c>
      <c r="E40" s="77"/>
      <c r="F40" s="77"/>
      <c r="G40" s="77"/>
      <c r="H40" s="78"/>
      <c r="I40" s="125" t="s">
        <v>1047</v>
      </c>
      <c r="J40" s="77"/>
      <c r="K40" s="77"/>
      <c r="L40" s="77"/>
      <c r="M40" s="77"/>
      <c r="N40" s="78"/>
      <c r="O40" s="125" t="s">
        <v>1047</v>
      </c>
      <c r="P40" s="77"/>
      <c r="Q40" s="77"/>
      <c r="R40" s="78"/>
    </row>
    <row r="41" spans="1:18" ht="144" customHeight="1">
      <c r="A41" s="129" t="s">
        <v>910</v>
      </c>
      <c r="B41" s="77"/>
      <c r="C41" s="78"/>
      <c r="D41" s="140" t="s">
        <v>909</v>
      </c>
      <c r="E41" s="77"/>
      <c r="F41" s="77"/>
      <c r="G41" s="77"/>
      <c r="H41" s="78"/>
      <c r="I41" s="140" t="s">
        <v>909</v>
      </c>
      <c r="J41" s="77"/>
      <c r="K41" s="77"/>
      <c r="L41" s="77"/>
      <c r="M41" s="77"/>
      <c r="N41" s="78"/>
      <c r="O41" s="140" t="s">
        <v>909</v>
      </c>
      <c r="P41" s="77"/>
      <c r="Q41" s="77"/>
      <c r="R41" s="78"/>
    </row>
    <row r="42" spans="1:18" ht="170.25" customHeight="1">
      <c r="A42" s="135" t="s">
        <v>911</v>
      </c>
      <c r="B42" s="136"/>
      <c r="C42" s="137"/>
      <c r="D42" s="124" t="s">
        <v>1048</v>
      </c>
      <c r="E42" s="81"/>
      <c r="F42" s="81"/>
      <c r="G42" s="81"/>
      <c r="H42" s="82"/>
      <c r="I42" s="124" t="s">
        <v>1048</v>
      </c>
      <c r="J42" s="81"/>
      <c r="K42" s="81"/>
      <c r="L42" s="81"/>
      <c r="M42" s="81"/>
      <c r="N42" s="82"/>
      <c r="O42" s="124" t="s">
        <v>1048</v>
      </c>
      <c r="P42" s="81"/>
      <c r="Q42" s="81"/>
      <c r="R42" s="82"/>
    </row>
    <row r="43" spans="1:18" ht="48" customHeight="1">
      <c r="A43" s="127" t="s">
        <v>913</v>
      </c>
      <c r="B43" s="77"/>
      <c r="C43" s="78"/>
      <c r="D43" s="99"/>
      <c r="E43" s="77"/>
      <c r="F43" s="77"/>
      <c r="G43" s="77"/>
      <c r="H43" s="78"/>
      <c r="I43" s="99"/>
      <c r="J43" s="77"/>
      <c r="K43" s="77"/>
      <c r="L43" s="77"/>
      <c r="M43" s="77"/>
      <c r="N43" s="78"/>
      <c r="O43" s="99"/>
      <c r="P43" s="77"/>
      <c r="Q43" s="77"/>
      <c r="R43" s="78"/>
    </row>
    <row r="44" spans="1:18" ht="55.5" customHeight="1">
      <c r="A44" s="127" t="s">
        <v>914</v>
      </c>
      <c r="B44" s="77"/>
      <c r="C44" s="78"/>
      <c r="D44" s="99"/>
      <c r="E44" s="77"/>
      <c r="F44" s="77"/>
      <c r="G44" s="77"/>
      <c r="H44" s="78"/>
      <c r="I44" s="99"/>
      <c r="J44" s="77"/>
      <c r="K44" s="77"/>
      <c r="L44" s="77"/>
      <c r="M44" s="77"/>
      <c r="N44" s="78"/>
      <c r="O44" s="99"/>
      <c r="P44" s="77"/>
      <c r="Q44" s="77"/>
      <c r="R44" s="78"/>
    </row>
    <row r="45" spans="1:18" ht="40.5" customHeight="1">
      <c r="A45" s="130" t="s">
        <v>915</v>
      </c>
      <c r="B45" s="77"/>
      <c r="C45" s="78"/>
      <c r="D45" s="122" t="s">
        <v>916</v>
      </c>
      <c r="E45" s="77"/>
      <c r="F45" s="77"/>
      <c r="G45" s="77"/>
      <c r="H45" s="78"/>
      <c r="I45" s="99"/>
      <c r="J45" s="77"/>
      <c r="K45" s="77"/>
      <c r="L45" s="77"/>
      <c r="M45" s="77"/>
      <c r="N45" s="78"/>
      <c r="O45" s="99"/>
      <c r="P45" s="77"/>
      <c r="Q45" s="77"/>
      <c r="R45" s="78"/>
    </row>
    <row r="46" spans="1:18" ht="43.5" customHeight="1">
      <c r="A46" s="127" t="s">
        <v>917</v>
      </c>
      <c r="B46" s="77"/>
      <c r="C46" s="78"/>
      <c r="D46" s="122" t="s">
        <v>916</v>
      </c>
      <c r="E46" s="77"/>
      <c r="F46" s="77"/>
      <c r="G46" s="77"/>
      <c r="H46" s="78"/>
      <c r="I46" s="99"/>
      <c r="J46" s="77"/>
      <c r="K46" s="77"/>
      <c r="L46" s="77"/>
      <c r="M46" s="77"/>
      <c r="N46" s="78"/>
      <c r="O46" s="99"/>
      <c r="P46" s="77"/>
      <c r="Q46" s="77"/>
      <c r="R46" s="78"/>
    </row>
    <row r="47" spans="1:18" ht="43.5" customHeight="1">
      <c r="A47" s="130" t="s">
        <v>918</v>
      </c>
      <c r="B47" s="77"/>
      <c r="C47" s="78"/>
      <c r="D47" s="99"/>
      <c r="E47" s="77"/>
      <c r="F47" s="77"/>
      <c r="G47" s="77"/>
      <c r="H47" s="78"/>
      <c r="I47" s="99"/>
      <c r="J47" s="77"/>
      <c r="K47" s="77"/>
      <c r="L47" s="77"/>
      <c r="M47" s="77"/>
      <c r="N47" s="78"/>
      <c r="O47" s="99"/>
      <c r="P47" s="77"/>
      <c r="Q47" s="77"/>
      <c r="R47" s="78"/>
    </row>
    <row r="48" spans="1:18" ht="46.5" customHeight="1">
      <c r="A48" s="130" t="s">
        <v>919</v>
      </c>
      <c r="B48" s="77"/>
      <c r="C48" s="78"/>
      <c r="D48" s="99"/>
      <c r="E48" s="77"/>
      <c r="F48" s="77"/>
      <c r="G48" s="77"/>
      <c r="H48" s="78"/>
      <c r="I48" s="99"/>
      <c r="J48" s="77"/>
      <c r="K48" s="77"/>
      <c r="L48" s="77"/>
      <c r="M48" s="77"/>
      <c r="N48" s="78"/>
      <c r="O48" s="99"/>
      <c r="P48" s="77"/>
      <c r="Q48" s="77"/>
      <c r="R48" s="78"/>
    </row>
    <row r="49" spans="1:18" ht="14.25" customHeight="1">
      <c r="A49" s="118" t="s">
        <v>920</v>
      </c>
      <c r="B49" s="77"/>
      <c r="C49" s="78"/>
      <c r="D49" s="99"/>
      <c r="E49" s="77"/>
      <c r="F49" s="77"/>
      <c r="G49" s="77"/>
      <c r="H49" s="78"/>
      <c r="I49" s="99"/>
      <c r="J49" s="77"/>
      <c r="K49" s="77"/>
      <c r="L49" s="77"/>
      <c r="M49" s="77"/>
      <c r="N49" s="78"/>
      <c r="O49" s="99"/>
      <c r="P49" s="77"/>
      <c r="Q49" s="77"/>
      <c r="R49" s="78"/>
    </row>
    <row r="50" spans="1:18" ht="14.25" customHeight="1"/>
    <row r="51" spans="1:18" ht="14.25" customHeight="1"/>
    <row r="52" spans="1:18" ht="14.25" customHeight="1"/>
    <row r="53" spans="1:18" ht="14.25" customHeight="1"/>
    <row r="54" spans="1:18" ht="14.25" customHeight="1"/>
    <row r="55" spans="1:18" ht="14.25" customHeight="1"/>
    <row r="56" spans="1:18" ht="14.25" customHeight="1"/>
    <row r="57" spans="1:18" ht="14.25" customHeight="1"/>
    <row r="58" spans="1:18" ht="14.25" customHeight="1"/>
    <row r="59" spans="1:18" ht="14.25" customHeight="1"/>
    <row r="60" spans="1:18" ht="14.25" customHeight="1"/>
    <row r="61" spans="1:18" ht="14.25" customHeight="1"/>
    <row r="62" spans="1:18" ht="14.25" customHeight="1"/>
    <row r="63" spans="1:18" ht="14.25" customHeight="1"/>
    <row r="64" spans="1:18"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3">
    <mergeCell ref="O44:R44"/>
    <mergeCell ref="D45:H45"/>
    <mergeCell ref="I45:N45"/>
    <mergeCell ref="O45:R45"/>
    <mergeCell ref="D47:H47"/>
    <mergeCell ref="D48:H48"/>
    <mergeCell ref="I48:N48"/>
    <mergeCell ref="O48:R48"/>
    <mergeCell ref="D49:H49"/>
    <mergeCell ref="I49:N49"/>
    <mergeCell ref="O49:R49"/>
    <mergeCell ref="D46:H46"/>
    <mergeCell ref="I46:N46"/>
    <mergeCell ref="O46:R46"/>
    <mergeCell ref="I47:N47"/>
    <mergeCell ref="O47:R47"/>
    <mergeCell ref="D22:H22"/>
    <mergeCell ref="D23:H23"/>
    <mergeCell ref="D24:H24"/>
    <mergeCell ref="D25:H25"/>
    <mergeCell ref="D26:H31"/>
    <mergeCell ref="A43:C43"/>
    <mergeCell ref="A44:C44"/>
    <mergeCell ref="D44:H44"/>
    <mergeCell ref="I44:N44"/>
    <mergeCell ref="O7:R10"/>
    <mergeCell ref="A1:G6"/>
    <mergeCell ref="H1:L6"/>
    <mergeCell ref="M1:R6"/>
    <mergeCell ref="A7:B10"/>
    <mergeCell ref="C7:G10"/>
    <mergeCell ref="H7:I10"/>
    <mergeCell ref="J7:L10"/>
    <mergeCell ref="A11:D13"/>
    <mergeCell ref="E11:R13"/>
    <mergeCell ref="A49:C49"/>
    <mergeCell ref="A26:C31"/>
    <mergeCell ref="A32:C37"/>
    <mergeCell ref="A38:C38"/>
    <mergeCell ref="A39:C39"/>
    <mergeCell ref="A40:C40"/>
    <mergeCell ref="A41:C41"/>
    <mergeCell ref="A42:C42"/>
    <mergeCell ref="M7:N10"/>
    <mergeCell ref="A14:B14"/>
    <mergeCell ref="C14:R14"/>
    <mergeCell ref="A15:C15"/>
    <mergeCell ref="D15:R15"/>
    <mergeCell ref="A16:B16"/>
    <mergeCell ref="O16:Q16"/>
    <mergeCell ref="C16:E16"/>
    <mergeCell ref="F16:H16"/>
    <mergeCell ref="A17:B17"/>
    <mergeCell ref="C17:H17"/>
    <mergeCell ref="A18:C18"/>
    <mergeCell ref="D18:H18"/>
    <mergeCell ref="D19:H19"/>
    <mergeCell ref="D20:H20"/>
    <mergeCell ref="D21:H21"/>
    <mergeCell ref="A19:C19"/>
    <mergeCell ref="A20:C20"/>
    <mergeCell ref="A21:C21"/>
    <mergeCell ref="A22:C22"/>
    <mergeCell ref="A23:C23"/>
    <mergeCell ref="A24:C24"/>
    <mergeCell ref="A25:C25"/>
    <mergeCell ref="A47:C47"/>
    <mergeCell ref="A48:C48"/>
    <mergeCell ref="A45:C45"/>
    <mergeCell ref="A46:C46"/>
    <mergeCell ref="I43:N43"/>
    <mergeCell ref="O43:R43"/>
    <mergeCell ref="D41:H41"/>
    <mergeCell ref="I41:N41"/>
    <mergeCell ref="O41:R41"/>
    <mergeCell ref="D42:H42"/>
    <mergeCell ref="I42:N42"/>
    <mergeCell ref="O42:R42"/>
    <mergeCell ref="D43:H43"/>
    <mergeCell ref="D40:H40"/>
    <mergeCell ref="I40:N40"/>
    <mergeCell ref="O40:R40"/>
    <mergeCell ref="D32:H37"/>
    <mergeCell ref="D38:H38"/>
    <mergeCell ref="I38:N38"/>
    <mergeCell ref="O38:R38"/>
    <mergeCell ref="D39:H39"/>
    <mergeCell ref="I39:N39"/>
    <mergeCell ref="O39:R39"/>
    <mergeCell ref="I21:N21"/>
    <mergeCell ref="O21:R21"/>
    <mergeCell ref="I22:N22"/>
    <mergeCell ref="O22:R22"/>
    <mergeCell ref="I26:N31"/>
    <mergeCell ref="I32:N37"/>
    <mergeCell ref="O32:R37"/>
    <mergeCell ref="I23:N23"/>
    <mergeCell ref="O23:R23"/>
    <mergeCell ref="I24:N24"/>
    <mergeCell ref="O24:R24"/>
    <mergeCell ref="I25:N25"/>
    <mergeCell ref="O25:R25"/>
    <mergeCell ref="O26:R31"/>
    <mergeCell ref="J16:L16"/>
    <mergeCell ref="M16:N16"/>
    <mergeCell ref="I17:N17"/>
    <mergeCell ref="O17:R17"/>
    <mergeCell ref="I18:N18"/>
    <mergeCell ref="O18:R18"/>
    <mergeCell ref="O19:R19"/>
    <mergeCell ref="I19:N19"/>
    <mergeCell ref="I20:N20"/>
    <mergeCell ref="O20:R20"/>
  </mergeCells>
  <pageMargins left="0.7" right="0.7" top="0.75" bottom="0.75" header="0" footer="0"/>
  <pageSetup orientation="portrait"/>
  <drawing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1000"/>
  <sheetViews>
    <sheetView workbookViewId="0"/>
  </sheetViews>
  <sheetFormatPr baseColWidth="10" defaultColWidth="11.19921875" defaultRowHeight="15" customHeight="1"/>
  <cols>
    <col min="1" max="7" width="6.796875" customWidth="1"/>
    <col min="8" max="8" width="16.69921875" customWidth="1"/>
    <col min="9" max="13" width="6.796875" customWidth="1"/>
    <col min="14" max="14" width="11.59765625" customWidth="1"/>
    <col min="15" max="17" width="6.796875" customWidth="1"/>
    <col min="18" max="18" width="24.3984375" customWidth="1"/>
  </cols>
  <sheetData>
    <row r="1" spans="1:18" ht="14.25" customHeight="1">
      <c r="A1" s="101"/>
      <c r="B1" s="81"/>
      <c r="C1" s="81"/>
      <c r="D1" s="81"/>
      <c r="E1" s="81"/>
      <c r="F1" s="81"/>
      <c r="G1" s="82"/>
      <c r="H1" s="138" t="s">
        <v>844</v>
      </c>
      <c r="I1" s="81"/>
      <c r="J1" s="81"/>
      <c r="K1" s="81"/>
      <c r="L1" s="82"/>
      <c r="M1" s="93" t="s">
        <v>845</v>
      </c>
      <c r="N1" s="81"/>
      <c r="O1" s="81"/>
      <c r="P1" s="81"/>
      <c r="Q1" s="81"/>
      <c r="R1" s="82"/>
    </row>
    <row r="2" spans="1:18" ht="14.25" customHeight="1">
      <c r="A2" s="83"/>
      <c r="B2" s="84"/>
      <c r="C2" s="84"/>
      <c r="D2" s="84"/>
      <c r="E2" s="84"/>
      <c r="F2" s="84"/>
      <c r="G2" s="85"/>
      <c r="H2" s="83"/>
      <c r="I2" s="84"/>
      <c r="J2" s="84"/>
      <c r="K2" s="84"/>
      <c r="L2" s="85"/>
      <c r="M2" s="83"/>
      <c r="N2" s="84"/>
      <c r="O2" s="84"/>
      <c r="P2" s="84"/>
      <c r="Q2" s="84"/>
      <c r="R2" s="85"/>
    </row>
    <row r="3" spans="1:18" ht="14.25" customHeight="1">
      <c r="A3" s="83"/>
      <c r="B3" s="84"/>
      <c r="C3" s="84"/>
      <c r="D3" s="84"/>
      <c r="E3" s="84"/>
      <c r="F3" s="84"/>
      <c r="G3" s="85"/>
      <c r="H3" s="83"/>
      <c r="I3" s="84"/>
      <c r="J3" s="84"/>
      <c r="K3" s="84"/>
      <c r="L3" s="85"/>
      <c r="M3" s="83"/>
      <c r="N3" s="84"/>
      <c r="O3" s="84"/>
      <c r="P3" s="84"/>
      <c r="Q3" s="84"/>
      <c r="R3" s="85"/>
    </row>
    <row r="4" spans="1:18" ht="14.25" customHeight="1">
      <c r="A4" s="83"/>
      <c r="B4" s="84"/>
      <c r="C4" s="84"/>
      <c r="D4" s="84"/>
      <c r="E4" s="84"/>
      <c r="F4" s="84"/>
      <c r="G4" s="85"/>
      <c r="H4" s="83"/>
      <c r="I4" s="84"/>
      <c r="J4" s="84"/>
      <c r="K4" s="84"/>
      <c r="L4" s="85"/>
      <c r="M4" s="83"/>
      <c r="N4" s="84"/>
      <c r="O4" s="84"/>
      <c r="P4" s="84"/>
      <c r="Q4" s="84"/>
      <c r="R4" s="85"/>
    </row>
    <row r="5" spans="1:18" ht="14.25" customHeight="1">
      <c r="A5" s="83"/>
      <c r="B5" s="84"/>
      <c r="C5" s="84"/>
      <c r="D5" s="84"/>
      <c r="E5" s="84"/>
      <c r="F5" s="84"/>
      <c r="G5" s="85"/>
      <c r="H5" s="83"/>
      <c r="I5" s="84"/>
      <c r="J5" s="84"/>
      <c r="K5" s="84"/>
      <c r="L5" s="85"/>
      <c r="M5" s="83"/>
      <c r="N5" s="84"/>
      <c r="O5" s="84"/>
      <c r="P5" s="84"/>
      <c r="Q5" s="84"/>
      <c r="R5" s="85"/>
    </row>
    <row r="6" spans="1:18" ht="14.25" customHeight="1">
      <c r="A6" s="86"/>
      <c r="B6" s="87"/>
      <c r="C6" s="87"/>
      <c r="D6" s="87"/>
      <c r="E6" s="87"/>
      <c r="F6" s="87"/>
      <c r="G6" s="88"/>
      <c r="H6" s="86"/>
      <c r="I6" s="87"/>
      <c r="J6" s="87"/>
      <c r="K6" s="87"/>
      <c r="L6" s="88"/>
      <c r="M6" s="86"/>
      <c r="N6" s="87"/>
      <c r="O6" s="87"/>
      <c r="P6" s="87"/>
      <c r="Q6" s="87"/>
      <c r="R6" s="88"/>
    </row>
    <row r="7" spans="1:18" ht="14.25" customHeight="1">
      <c r="A7" s="138" t="s">
        <v>846</v>
      </c>
      <c r="B7" s="82"/>
      <c r="C7" s="93" t="s">
        <v>847</v>
      </c>
      <c r="D7" s="81"/>
      <c r="E7" s="81"/>
      <c r="F7" s="81"/>
      <c r="G7" s="82"/>
      <c r="H7" s="134" t="s">
        <v>848</v>
      </c>
      <c r="I7" s="82"/>
      <c r="J7" s="91" t="s">
        <v>4</v>
      </c>
      <c r="K7" s="81"/>
      <c r="L7" s="82"/>
      <c r="M7" s="138" t="s">
        <v>849</v>
      </c>
      <c r="N7" s="82"/>
      <c r="O7" s="93">
        <v>2023</v>
      </c>
      <c r="P7" s="81"/>
      <c r="Q7" s="81"/>
      <c r="R7" s="82"/>
    </row>
    <row r="8" spans="1:18" ht="14.25" customHeight="1">
      <c r="A8" s="83"/>
      <c r="B8" s="85"/>
      <c r="C8" s="83"/>
      <c r="D8" s="84"/>
      <c r="E8" s="84"/>
      <c r="F8" s="84"/>
      <c r="G8" s="85"/>
      <c r="H8" s="83"/>
      <c r="I8" s="85"/>
      <c r="J8" s="83"/>
      <c r="K8" s="84"/>
      <c r="L8" s="85"/>
      <c r="M8" s="83"/>
      <c r="N8" s="85"/>
      <c r="O8" s="83"/>
      <c r="P8" s="84"/>
      <c r="Q8" s="84"/>
      <c r="R8" s="85"/>
    </row>
    <row r="9" spans="1:18" ht="14.25" customHeight="1">
      <c r="A9" s="83"/>
      <c r="B9" s="85"/>
      <c r="C9" s="83"/>
      <c r="D9" s="84"/>
      <c r="E9" s="84"/>
      <c r="F9" s="84"/>
      <c r="G9" s="85"/>
      <c r="H9" s="83"/>
      <c r="I9" s="85"/>
      <c r="J9" s="83"/>
      <c r="K9" s="84"/>
      <c r="L9" s="85"/>
      <c r="M9" s="83"/>
      <c r="N9" s="85"/>
      <c r="O9" s="83"/>
      <c r="P9" s="84"/>
      <c r="Q9" s="84"/>
      <c r="R9" s="85"/>
    </row>
    <row r="10" spans="1:18" ht="14.25" customHeight="1">
      <c r="A10" s="86"/>
      <c r="B10" s="88"/>
      <c r="C10" s="86"/>
      <c r="D10" s="87"/>
      <c r="E10" s="87"/>
      <c r="F10" s="87"/>
      <c r="G10" s="88"/>
      <c r="H10" s="86"/>
      <c r="I10" s="88"/>
      <c r="J10" s="86"/>
      <c r="K10" s="87"/>
      <c r="L10" s="88"/>
      <c r="M10" s="86"/>
      <c r="N10" s="88"/>
      <c r="O10" s="86"/>
      <c r="P10" s="87"/>
      <c r="Q10" s="87"/>
      <c r="R10" s="88"/>
    </row>
    <row r="11" spans="1:18" ht="14.25" customHeight="1">
      <c r="A11" s="138" t="s">
        <v>850</v>
      </c>
      <c r="B11" s="81"/>
      <c r="C11" s="81"/>
      <c r="D11" s="82"/>
      <c r="E11" s="91" t="s">
        <v>851</v>
      </c>
      <c r="F11" s="81"/>
      <c r="G11" s="81"/>
      <c r="H11" s="81"/>
      <c r="I11" s="81"/>
      <c r="J11" s="81"/>
      <c r="K11" s="81"/>
      <c r="L11" s="81"/>
      <c r="M11" s="81"/>
      <c r="N11" s="81"/>
      <c r="O11" s="81"/>
      <c r="P11" s="81"/>
      <c r="Q11" s="81"/>
      <c r="R11" s="82"/>
    </row>
    <row r="12" spans="1:18" ht="14.25" customHeight="1">
      <c r="A12" s="83"/>
      <c r="B12" s="84"/>
      <c r="C12" s="84"/>
      <c r="D12" s="85"/>
      <c r="E12" s="83"/>
      <c r="F12" s="84"/>
      <c r="G12" s="84"/>
      <c r="H12" s="84"/>
      <c r="I12" s="84"/>
      <c r="J12" s="84"/>
      <c r="K12" s="84"/>
      <c r="L12" s="84"/>
      <c r="M12" s="84"/>
      <c r="N12" s="84"/>
      <c r="O12" s="84"/>
      <c r="P12" s="84"/>
      <c r="Q12" s="84"/>
      <c r="R12" s="85"/>
    </row>
    <row r="13" spans="1:18" ht="14.25" customHeight="1">
      <c r="A13" s="86"/>
      <c r="B13" s="87"/>
      <c r="C13" s="87"/>
      <c r="D13" s="88"/>
      <c r="E13" s="86"/>
      <c r="F13" s="87"/>
      <c r="G13" s="87"/>
      <c r="H13" s="87"/>
      <c r="I13" s="87"/>
      <c r="J13" s="87"/>
      <c r="K13" s="87"/>
      <c r="L13" s="87"/>
      <c r="M13" s="87"/>
      <c r="N13" s="87"/>
      <c r="O13" s="87"/>
      <c r="P13" s="87"/>
      <c r="Q13" s="87"/>
      <c r="R13" s="88"/>
    </row>
    <row r="14" spans="1:18" ht="27" customHeight="1">
      <c r="A14" s="118" t="s">
        <v>852</v>
      </c>
      <c r="B14" s="78"/>
      <c r="C14" s="99" t="s">
        <v>1016</v>
      </c>
      <c r="D14" s="77"/>
      <c r="E14" s="77"/>
      <c r="F14" s="77"/>
      <c r="G14" s="77"/>
      <c r="H14" s="77"/>
      <c r="I14" s="77"/>
      <c r="J14" s="77"/>
      <c r="K14" s="77"/>
      <c r="L14" s="77"/>
      <c r="M14" s="77"/>
      <c r="N14" s="77"/>
      <c r="O14" s="77"/>
      <c r="P14" s="77"/>
      <c r="Q14" s="77"/>
      <c r="R14" s="78"/>
    </row>
    <row r="15" spans="1:18" ht="31.5" customHeight="1">
      <c r="A15" s="118" t="s">
        <v>854</v>
      </c>
      <c r="B15" s="77"/>
      <c r="C15" s="78"/>
      <c r="D15" s="99" t="s">
        <v>1017</v>
      </c>
      <c r="E15" s="77"/>
      <c r="F15" s="77"/>
      <c r="G15" s="77"/>
      <c r="H15" s="77"/>
      <c r="I15" s="77"/>
      <c r="J15" s="77"/>
      <c r="K15" s="77"/>
      <c r="L15" s="77"/>
      <c r="M15" s="77"/>
      <c r="N15" s="77"/>
      <c r="O15" s="77"/>
      <c r="P15" s="77"/>
      <c r="Q15" s="77"/>
      <c r="R15" s="78"/>
    </row>
    <row r="16" spans="1:18" ht="31.5" customHeight="1">
      <c r="A16" s="118" t="s">
        <v>856</v>
      </c>
      <c r="B16" s="78"/>
      <c r="C16" s="99"/>
      <c r="D16" s="77"/>
      <c r="E16" s="78"/>
      <c r="F16" s="118" t="s">
        <v>857</v>
      </c>
      <c r="G16" s="77"/>
      <c r="H16" s="78"/>
      <c r="I16" s="2"/>
      <c r="J16" s="118" t="s">
        <v>858</v>
      </c>
      <c r="K16" s="77"/>
      <c r="L16" s="78"/>
      <c r="M16" s="99"/>
      <c r="N16" s="78"/>
      <c r="O16" s="118" t="s">
        <v>859</v>
      </c>
      <c r="P16" s="77"/>
      <c r="Q16" s="78"/>
      <c r="R16" s="2"/>
    </row>
    <row r="17" spans="1:26" ht="34.5" customHeight="1">
      <c r="A17" s="118" t="s">
        <v>860</v>
      </c>
      <c r="B17" s="78"/>
      <c r="C17" s="99" t="s">
        <v>1049</v>
      </c>
      <c r="D17" s="77"/>
      <c r="E17" s="77"/>
      <c r="F17" s="77"/>
      <c r="G17" s="77"/>
      <c r="H17" s="78"/>
      <c r="I17" s="99" t="s">
        <v>862</v>
      </c>
      <c r="J17" s="77"/>
      <c r="K17" s="77"/>
      <c r="L17" s="77"/>
      <c r="M17" s="77"/>
      <c r="N17" s="78"/>
      <c r="O17" s="99" t="s">
        <v>1019</v>
      </c>
      <c r="P17" s="77"/>
      <c r="Q17" s="77"/>
      <c r="R17" s="78"/>
    </row>
    <row r="18" spans="1:26" ht="34.5" customHeight="1">
      <c r="A18" s="118" t="s">
        <v>19</v>
      </c>
      <c r="B18" s="77"/>
      <c r="C18" s="78"/>
      <c r="D18" s="99" t="s">
        <v>1050</v>
      </c>
      <c r="E18" s="77"/>
      <c r="F18" s="77"/>
      <c r="G18" s="77"/>
      <c r="H18" s="78"/>
      <c r="I18" s="99" t="s">
        <v>1021</v>
      </c>
      <c r="J18" s="77"/>
      <c r="K18" s="77"/>
      <c r="L18" s="77"/>
      <c r="M18" s="77"/>
      <c r="N18" s="78"/>
      <c r="O18" s="99" t="s">
        <v>1022</v>
      </c>
      <c r="P18" s="77"/>
      <c r="Q18" s="77"/>
      <c r="R18" s="78"/>
    </row>
    <row r="19" spans="1:26" ht="195" customHeight="1">
      <c r="A19" s="127" t="s">
        <v>867</v>
      </c>
      <c r="B19" s="77"/>
      <c r="C19" s="78"/>
      <c r="D19" s="114" t="s">
        <v>1051</v>
      </c>
      <c r="E19" s="77"/>
      <c r="F19" s="77"/>
      <c r="G19" s="77"/>
      <c r="H19" s="78"/>
      <c r="I19" s="114" t="s">
        <v>1052</v>
      </c>
      <c r="J19" s="77"/>
      <c r="K19" s="77"/>
      <c r="L19" s="77"/>
      <c r="M19" s="77"/>
      <c r="N19" s="78"/>
      <c r="O19" s="114" t="s">
        <v>1053</v>
      </c>
      <c r="P19" s="77"/>
      <c r="Q19" s="77"/>
      <c r="R19" s="78"/>
    </row>
    <row r="20" spans="1:26" ht="159" customHeight="1">
      <c r="A20" s="127" t="s">
        <v>871</v>
      </c>
      <c r="B20" s="77"/>
      <c r="C20" s="78"/>
      <c r="D20" s="119" t="s">
        <v>1054</v>
      </c>
      <c r="E20" s="120"/>
      <c r="F20" s="120"/>
      <c r="G20" s="120"/>
      <c r="H20" s="121"/>
      <c r="I20" s="119" t="s">
        <v>1055</v>
      </c>
      <c r="J20" s="120"/>
      <c r="K20" s="120"/>
      <c r="L20" s="120"/>
      <c r="M20" s="120"/>
      <c r="N20" s="121"/>
      <c r="O20" s="119" t="s">
        <v>1056</v>
      </c>
      <c r="P20" s="120"/>
      <c r="Q20" s="120"/>
      <c r="R20" s="121"/>
    </row>
    <row r="21" spans="1:26" ht="93.75" customHeight="1">
      <c r="A21" s="127" t="s">
        <v>875</v>
      </c>
      <c r="B21" s="77"/>
      <c r="C21" s="77"/>
      <c r="D21" s="116" t="s">
        <v>1057</v>
      </c>
      <c r="E21" s="77"/>
      <c r="F21" s="77"/>
      <c r="G21" s="77"/>
      <c r="H21" s="78"/>
      <c r="I21" s="116" t="s">
        <v>1058</v>
      </c>
      <c r="J21" s="77"/>
      <c r="K21" s="77"/>
      <c r="L21" s="77"/>
      <c r="M21" s="77"/>
      <c r="N21" s="78"/>
      <c r="O21" s="92" t="s">
        <v>1059</v>
      </c>
      <c r="P21" s="77"/>
      <c r="Q21" s="77"/>
      <c r="R21" s="78"/>
    </row>
    <row r="22" spans="1:26" ht="106.5" customHeight="1">
      <c r="A22" s="118" t="s">
        <v>879</v>
      </c>
      <c r="B22" s="77"/>
      <c r="C22" s="78"/>
      <c r="D22" s="123" t="s">
        <v>1060</v>
      </c>
      <c r="E22" s="87"/>
      <c r="F22" s="87"/>
      <c r="G22" s="87"/>
      <c r="H22" s="88"/>
      <c r="I22" s="123" t="s">
        <v>1061</v>
      </c>
      <c r="J22" s="87"/>
      <c r="K22" s="87"/>
      <c r="L22" s="87"/>
      <c r="M22" s="87"/>
      <c r="N22" s="88"/>
      <c r="O22" s="123" t="s">
        <v>1062</v>
      </c>
      <c r="P22" s="87"/>
      <c r="Q22" s="87"/>
      <c r="R22" s="88"/>
    </row>
    <row r="23" spans="1:26" ht="126" customHeight="1">
      <c r="A23" s="128" t="s">
        <v>883</v>
      </c>
      <c r="B23" s="77"/>
      <c r="C23" s="78"/>
      <c r="D23" s="116" t="s">
        <v>1063</v>
      </c>
      <c r="E23" s="77"/>
      <c r="F23" s="77"/>
      <c r="G23" s="77"/>
      <c r="H23" s="78"/>
      <c r="I23" s="116" t="s">
        <v>1064</v>
      </c>
      <c r="J23" s="77"/>
      <c r="K23" s="77"/>
      <c r="L23" s="77"/>
      <c r="M23" s="77"/>
      <c r="N23" s="78"/>
      <c r="O23" s="116" t="s">
        <v>1065</v>
      </c>
      <c r="P23" s="77"/>
      <c r="Q23" s="77"/>
      <c r="R23" s="78"/>
      <c r="S23" s="72"/>
      <c r="T23" s="72"/>
      <c r="U23" s="72"/>
      <c r="V23" s="72"/>
      <c r="W23" s="72"/>
      <c r="X23" s="72"/>
      <c r="Y23" s="72"/>
      <c r="Z23" s="72"/>
    </row>
    <row r="24" spans="1:26" ht="182.25" customHeight="1">
      <c r="A24" s="129" t="s">
        <v>887</v>
      </c>
      <c r="B24" s="77"/>
      <c r="C24" s="78"/>
      <c r="D24" s="116" t="s">
        <v>1066</v>
      </c>
      <c r="E24" s="77"/>
      <c r="F24" s="77"/>
      <c r="G24" s="77"/>
      <c r="H24" s="78"/>
      <c r="I24" s="116" t="s">
        <v>1067</v>
      </c>
      <c r="J24" s="77"/>
      <c r="K24" s="77"/>
      <c r="L24" s="77"/>
      <c r="M24" s="77"/>
      <c r="N24" s="78"/>
      <c r="O24" s="116" t="s">
        <v>1068</v>
      </c>
      <c r="P24" s="77"/>
      <c r="Q24" s="77"/>
      <c r="R24" s="78"/>
    </row>
    <row r="25" spans="1:26" ht="37.5" customHeight="1">
      <c r="A25" s="127" t="s">
        <v>891</v>
      </c>
      <c r="B25" s="77"/>
      <c r="C25" s="78"/>
      <c r="D25" s="92" t="s">
        <v>892</v>
      </c>
      <c r="E25" s="77"/>
      <c r="F25" s="77"/>
      <c r="G25" s="77"/>
      <c r="H25" s="78"/>
      <c r="I25" s="115" t="s">
        <v>893</v>
      </c>
      <c r="J25" s="77"/>
      <c r="K25" s="77"/>
      <c r="L25" s="77"/>
      <c r="M25" s="77"/>
      <c r="N25" s="78"/>
      <c r="O25" s="115" t="s">
        <v>894</v>
      </c>
      <c r="P25" s="77"/>
      <c r="Q25" s="77"/>
      <c r="R25" s="78"/>
    </row>
    <row r="26" spans="1:26" ht="14.25" customHeight="1">
      <c r="A26" s="131" t="s">
        <v>895</v>
      </c>
      <c r="B26" s="81"/>
      <c r="C26" s="82"/>
      <c r="D26" s="91" t="s">
        <v>896</v>
      </c>
      <c r="E26" s="81"/>
      <c r="F26" s="81"/>
      <c r="G26" s="81"/>
      <c r="H26" s="82"/>
      <c r="I26" s="91" t="s">
        <v>897</v>
      </c>
      <c r="J26" s="81"/>
      <c r="K26" s="81"/>
      <c r="L26" s="81"/>
      <c r="M26" s="81"/>
      <c r="N26" s="82"/>
      <c r="O26" s="124" t="s">
        <v>898</v>
      </c>
      <c r="P26" s="81"/>
      <c r="Q26" s="81"/>
      <c r="R26" s="82"/>
    </row>
    <row r="27" spans="1:26" ht="14.25" customHeight="1">
      <c r="A27" s="132"/>
      <c r="B27" s="84"/>
      <c r="C27" s="85"/>
      <c r="D27" s="83"/>
      <c r="E27" s="84"/>
      <c r="F27" s="84"/>
      <c r="G27" s="84"/>
      <c r="H27" s="85"/>
      <c r="I27" s="83"/>
      <c r="J27" s="84"/>
      <c r="K27" s="84"/>
      <c r="L27" s="84"/>
      <c r="M27" s="84"/>
      <c r="N27" s="85"/>
      <c r="O27" s="83"/>
      <c r="P27" s="84"/>
      <c r="Q27" s="84"/>
      <c r="R27" s="85"/>
    </row>
    <row r="28" spans="1:26" ht="14.25" customHeight="1">
      <c r="A28" s="132"/>
      <c r="B28" s="84"/>
      <c r="C28" s="85"/>
      <c r="D28" s="83"/>
      <c r="E28" s="84"/>
      <c r="F28" s="84"/>
      <c r="G28" s="84"/>
      <c r="H28" s="85"/>
      <c r="I28" s="83"/>
      <c r="J28" s="84"/>
      <c r="K28" s="84"/>
      <c r="L28" s="84"/>
      <c r="M28" s="84"/>
      <c r="N28" s="85"/>
      <c r="O28" s="83"/>
      <c r="P28" s="84"/>
      <c r="Q28" s="84"/>
      <c r="R28" s="85"/>
    </row>
    <row r="29" spans="1:26" ht="14.25" customHeight="1">
      <c r="A29" s="132"/>
      <c r="B29" s="84"/>
      <c r="C29" s="85"/>
      <c r="D29" s="83"/>
      <c r="E29" s="84"/>
      <c r="F29" s="84"/>
      <c r="G29" s="84"/>
      <c r="H29" s="85"/>
      <c r="I29" s="83"/>
      <c r="J29" s="84"/>
      <c r="K29" s="84"/>
      <c r="L29" s="84"/>
      <c r="M29" s="84"/>
      <c r="N29" s="85"/>
      <c r="O29" s="83"/>
      <c r="P29" s="84"/>
      <c r="Q29" s="84"/>
      <c r="R29" s="85"/>
    </row>
    <row r="30" spans="1:26" ht="14.25" customHeight="1">
      <c r="A30" s="132"/>
      <c r="B30" s="84"/>
      <c r="C30" s="85"/>
      <c r="D30" s="83"/>
      <c r="E30" s="84"/>
      <c r="F30" s="84"/>
      <c r="G30" s="84"/>
      <c r="H30" s="85"/>
      <c r="I30" s="83"/>
      <c r="J30" s="84"/>
      <c r="K30" s="84"/>
      <c r="L30" s="84"/>
      <c r="M30" s="84"/>
      <c r="N30" s="85"/>
      <c r="O30" s="83"/>
      <c r="P30" s="84"/>
      <c r="Q30" s="84"/>
      <c r="R30" s="85"/>
    </row>
    <row r="31" spans="1:26" ht="249.75" customHeight="1">
      <c r="A31" s="133"/>
      <c r="B31" s="87"/>
      <c r="C31" s="88"/>
      <c r="D31" s="86"/>
      <c r="E31" s="87"/>
      <c r="F31" s="87"/>
      <c r="G31" s="87"/>
      <c r="H31" s="88"/>
      <c r="I31" s="86"/>
      <c r="J31" s="87"/>
      <c r="K31" s="87"/>
      <c r="L31" s="87"/>
      <c r="M31" s="87"/>
      <c r="N31" s="88"/>
      <c r="O31" s="86"/>
      <c r="P31" s="87"/>
      <c r="Q31" s="87"/>
      <c r="R31" s="88"/>
    </row>
    <row r="32" spans="1:26" ht="14.25" customHeight="1">
      <c r="A32" s="134" t="s">
        <v>899</v>
      </c>
      <c r="B32" s="81"/>
      <c r="C32" s="82"/>
      <c r="D32" s="89" t="s">
        <v>901</v>
      </c>
      <c r="E32" s="81"/>
      <c r="F32" s="81"/>
      <c r="G32" s="81"/>
      <c r="H32" s="82"/>
      <c r="I32" s="89" t="s">
        <v>901</v>
      </c>
      <c r="J32" s="81"/>
      <c r="K32" s="81"/>
      <c r="L32" s="81"/>
      <c r="M32" s="81"/>
      <c r="N32" s="82"/>
      <c r="O32" s="89" t="s">
        <v>901</v>
      </c>
      <c r="P32" s="81"/>
      <c r="Q32" s="81"/>
      <c r="R32" s="82"/>
    </row>
    <row r="33" spans="1:18" ht="14.25" customHeight="1">
      <c r="A33" s="83"/>
      <c r="B33" s="84"/>
      <c r="C33" s="85"/>
      <c r="D33" s="83"/>
      <c r="E33" s="84"/>
      <c r="F33" s="84"/>
      <c r="G33" s="84"/>
      <c r="H33" s="85"/>
      <c r="I33" s="83"/>
      <c r="J33" s="84"/>
      <c r="K33" s="84"/>
      <c r="L33" s="84"/>
      <c r="M33" s="84"/>
      <c r="N33" s="85"/>
      <c r="O33" s="83"/>
      <c r="P33" s="84"/>
      <c r="Q33" s="84"/>
      <c r="R33" s="85"/>
    </row>
    <row r="34" spans="1:18" ht="14.25" customHeight="1">
      <c r="A34" s="83"/>
      <c r="B34" s="84"/>
      <c r="C34" s="85"/>
      <c r="D34" s="83"/>
      <c r="E34" s="84"/>
      <c r="F34" s="84"/>
      <c r="G34" s="84"/>
      <c r="H34" s="85"/>
      <c r="I34" s="83"/>
      <c r="J34" s="84"/>
      <c r="K34" s="84"/>
      <c r="L34" s="84"/>
      <c r="M34" s="84"/>
      <c r="N34" s="85"/>
      <c r="O34" s="83"/>
      <c r="P34" s="84"/>
      <c r="Q34" s="84"/>
      <c r="R34" s="85"/>
    </row>
    <row r="35" spans="1:18" ht="14.25" customHeight="1">
      <c r="A35" s="83"/>
      <c r="B35" s="84"/>
      <c r="C35" s="85"/>
      <c r="D35" s="83"/>
      <c r="E35" s="84"/>
      <c r="F35" s="84"/>
      <c r="G35" s="84"/>
      <c r="H35" s="85"/>
      <c r="I35" s="83"/>
      <c r="J35" s="84"/>
      <c r="K35" s="84"/>
      <c r="L35" s="84"/>
      <c r="M35" s="84"/>
      <c r="N35" s="85"/>
      <c r="O35" s="83"/>
      <c r="P35" s="84"/>
      <c r="Q35" s="84"/>
      <c r="R35" s="85"/>
    </row>
    <row r="36" spans="1:18" ht="14.25" customHeight="1">
      <c r="A36" s="83"/>
      <c r="B36" s="84"/>
      <c r="C36" s="85"/>
      <c r="D36" s="83"/>
      <c r="E36" s="84"/>
      <c r="F36" s="84"/>
      <c r="G36" s="84"/>
      <c r="H36" s="85"/>
      <c r="I36" s="83"/>
      <c r="J36" s="84"/>
      <c r="K36" s="84"/>
      <c r="L36" s="84"/>
      <c r="M36" s="84"/>
      <c r="N36" s="85"/>
      <c r="O36" s="83"/>
      <c r="P36" s="84"/>
      <c r="Q36" s="84"/>
      <c r="R36" s="85"/>
    </row>
    <row r="37" spans="1:18" ht="183" customHeight="1">
      <c r="A37" s="86"/>
      <c r="B37" s="87"/>
      <c r="C37" s="88"/>
      <c r="D37" s="86"/>
      <c r="E37" s="87"/>
      <c r="F37" s="87"/>
      <c r="G37" s="87"/>
      <c r="H37" s="88"/>
      <c r="I37" s="86"/>
      <c r="J37" s="87"/>
      <c r="K37" s="87"/>
      <c r="L37" s="87"/>
      <c r="M37" s="87"/>
      <c r="N37" s="88"/>
      <c r="O37" s="86"/>
      <c r="P37" s="87"/>
      <c r="Q37" s="87"/>
      <c r="R37" s="88"/>
    </row>
    <row r="38" spans="1:18" ht="138.75" customHeight="1">
      <c r="A38" s="129" t="s">
        <v>902</v>
      </c>
      <c r="B38" s="77"/>
      <c r="C38" s="78"/>
      <c r="D38" s="125" t="s">
        <v>1069</v>
      </c>
      <c r="E38" s="77"/>
      <c r="F38" s="77"/>
      <c r="G38" s="77"/>
      <c r="H38" s="78"/>
      <c r="I38" s="99"/>
      <c r="J38" s="77"/>
      <c r="K38" s="77"/>
      <c r="L38" s="77"/>
      <c r="M38" s="77"/>
      <c r="N38" s="78"/>
      <c r="O38" s="99"/>
      <c r="P38" s="77"/>
      <c r="Q38" s="77"/>
      <c r="R38" s="78"/>
    </row>
    <row r="39" spans="1:18" ht="58.5" customHeight="1">
      <c r="A39" s="129" t="s">
        <v>906</v>
      </c>
      <c r="B39" s="77"/>
      <c r="C39" s="78"/>
      <c r="D39" s="125" t="s">
        <v>1070</v>
      </c>
      <c r="E39" s="77"/>
      <c r="F39" s="77"/>
      <c r="G39" s="77"/>
      <c r="H39" s="78"/>
      <c r="I39" s="125" t="s">
        <v>1071</v>
      </c>
      <c r="J39" s="77"/>
      <c r="K39" s="77"/>
      <c r="L39" s="77"/>
      <c r="M39" s="77"/>
      <c r="N39" s="78"/>
      <c r="O39" s="126" t="s">
        <v>1072</v>
      </c>
      <c r="P39" s="77"/>
      <c r="Q39" s="77"/>
      <c r="R39" s="78"/>
    </row>
    <row r="40" spans="1:18" ht="189" customHeight="1">
      <c r="A40" s="129" t="s">
        <v>908</v>
      </c>
      <c r="B40" s="77"/>
      <c r="C40" s="78"/>
      <c r="D40" s="114" t="s">
        <v>1073</v>
      </c>
      <c r="E40" s="77"/>
      <c r="F40" s="77"/>
      <c r="G40" s="77"/>
      <c r="H40" s="78"/>
      <c r="I40" s="141" t="s">
        <v>1047</v>
      </c>
      <c r="J40" s="77"/>
      <c r="K40" s="77"/>
      <c r="L40" s="77"/>
      <c r="M40" s="77"/>
      <c r="N40" s="78"/>
      <c r="O40" s="141" t="s">
        <v>1047</v>
      </c>
      <c r="P40" s="77"/>
      <c r="Q40" s="77"/>
      <c r="R40" s="78"/>
    </row>
    <row r="41" spans="1:18" ht="143.25" customHeight="1">
      <c r="A41" s="129" t="s">
        <v>910</v>
      </c>
      <c r="B41" s="77"/>
      <c r="C41" s="78"/>
      <c r="D41" s="141" t="s">
        <v>1074</v>
      </c>
      <c r="E41" s="77"/>
      <c r="F41" s="77"/>
      <c r="G41" s="77"/>
      <c r="H41" s="78"/>
      <c r="I41" s="126" t="s">
        <v>1075</v>
      </c>
      <c r="J41" s="77"/>
      <c r="K41" s="77"/>
      <c r="L41" s="77"/>
      <c r="M41" s="77"/>
      <c r="N41" s="78"/>
      <c r="O41" s="126" t="s">
        <v>1076</v>
      </c>
      <c r="P41" s="77"/>
      <c r="Q41" s="77"/>
      <c r="R41" s="78"/>
    </row>
    <row r="42" spans="1:18" ht="156.75" customHeight="1">
      <c r="A42" s="142" t="s">
        <v>911</v>
      </c>
      <c r="B42" s="136"/>
      <c r="C42" s="137"/>
      <c r="D42" s="124" t="s">
        <v>1048</v>
      </c>
      <c r="E42" s="81"/>
      <c r="F42" s="81"/>
      <c r="G42" s="81"/>
      <c r="H42" s="82"/>
      <c r="I42" s="124" t="s">
        <v>1048</v>
      </c>
      <c r="J42" s="81"/>
      <c r="K42" s="81"/>
      <c r="L42" s="81"/>
      <c r="M42" s="81"/>
      <c r="N42" s="82"/>
      <c r="O42" s="124" t="s">
        <v>1048</v>
      </c>
      <c r="P42" s="81"/>
      <c r="Q42" s="81"/>
      <c r="R42" s="82"/>
    </row>
    <row r="43" spans="1:18" ht="48" customHeight="1">
      <c r="A43" s="127" t="s">
        <v>913</v>
      </c>
      <c r="B43" s="77"/>
      <c r="C43" s="78"/>
      <c r="D43" s="99"/>
      <c r="E43" s="77"/>
      <c r="F43" s="77"/>
      <c r="G43" s="77"/>
      <c r="H43" s="78"/>
      <c r="I43" s="99"/>
      <c r="J43" s="77"/>
      <c r="K43" s="77"/>
      <c r="L43" s="77"/>
      <c r="M43" s="77"/>
      <c r="N43" s="78"/>
      <c r="O43" s="99"/>
      <c r="P43" s="77"/>
      <c r="Q43" s="77"/>
      <c r="R43" s="78"/>
    </row>
    <row r="44" spans="1:18" ht="55.5" customHeight="1">
      <c r="A44" s="127" t="s">
        <v>914</v>
      </c>
      <c r="B44" s="77"/>
      <c r="C44" s="78"/>
      <c r="D44" s="99"/>
      <c r="E44" s="77"/>
      <c r="F44" s="77"/>
      <c r="G44" s="77"/>
      <c r="H44" s="78"/>
      <c r="I44" s="99"/>
      <c r="J44" s="77"/>
      <c r="K44" s="77"/>
      <c r="L44" s="77"/>
      <c r="M44" s="77"/>
      <c r="N44" s="78"/>
      <c r="O44" s="99"/>
      <c r="P44" s="77"/>
      <c r="Q44" s="77"/>
      <c r="R44" s="78"/>
    </row>
    <row r="45" spans="1:18" ht="40.5" customHeight="1">
      <c r="A45" s="130" t="s">
        <v>915</v>
      </c>
      <c r="B45" s="77"/>
      <c r="C45" s="78"/>
      <c r="D45" s="122" t="s">
        <v>916</v>
      </c>
      <c r="E45" s="77"/>
      <c r="F45" s="77"/>
      <c r="G45" s="77"/>
      <c r="H45" s="78"/>
      <c r="I45" s="99"/>
      <c r="J45" s="77"/>
      <c r="K45" s="77"/>
      <c r="L45" s="77"/>
      <c r="M45" s="77"/>
      <c r="N45" s="78"/>
      <c r="O45" s="99"/>
      <c r="P45" s="77"/>
      <c r="Q45" s="77"/>
      <c r="R45" s="78"/>
    </row>
    <row r="46" spans="1:18" ht="43.5" customHeight="1">
      <c r="A46" s="127" t="s">
        <v>917</v>
      </c>
      <c r="B46" s="77"/>
      <c r="C46" s="78"/>
      <c r="D46" s="122" t="s">
        <v>916</v>
      </c>
      <c r="E46" s="77"/>
      <c r="F46" s="77"/>
      <c r="G46" s="77"/>
      <c r="H46" s="78"/>
      <c r="I46" s="99"/>
      <c r="J46" s="77"/>
      <c r="K46" s="77"/>
      <c r="L46" s="77"/>
      <c r="M46" s="77"/>
      <c r="N46" s="78"/>
      <c r="O46" s="99"/>
      <c r="P46" s="77"/>
      <c r="Q46" s="77"/>
      <c r="R46" s="78"/>
    </row>
    <row r="47" spans="1:18" ht="43.5" customHeight="1">
      <c r="A47" s="130" t="s">
        <v>918</v>
      </c>
      <c r="B47" s="77"/>
      <c r="C47" s="78"/>
      <c r="D47" s="99"/>
      <c r="E47" s="77"/>
      <c r="F47" s="77"/>
      <c r="G47" s="77"/>
      <c r="H47" s="78"/>
      <c r="I47" s="99"/>
      <c r="J47" s="77"/>
      <c r="K47" s="77"/>
      <c r="L47" s="77"/>
      <c r="M47" s="77"/>
      <c r="N47" s="78"/>
      <c r="O47" s="99"/>
      <c r="P47" s="77"/>
      <c r="Q47" s="77"/>
      <c r="R47" s="78"/>
    </row>
    <row r="48" spans="1:18" ht="46.5" customHeight="1">
      <c r="A48" s="130" t="s">
        <v>919</v>
      </c>
      <c r="B48" s="77"/>
      <c r="C48" s="78"/>
      <c r="D48" s="99"/>
      <c r="E48" s="77"/>
      <c r="F48" s="77"/>
      <c r="G48" s="77"/>
      <c r="H48" s="78"/>
      <c r="I48" s="99"/>
      <c r="J48" s="77"/>
      <c r="K48" s="77"/>
      <c r="L48" s="77"/>
      <c r="M48" s="77"/>
      <c r="N48" s="78"/>
      <c r="O48" s="99"/>
      <c r="P48" s="77"/>
      <c r="Q48" s="77"/>
      <c r="R48" s="78"/>
    </row>
    <row r="49" spans="1:18" ht="41.25" customHeight="1">
      <c r="A49" s="118" t="s">
        <v>920</v>
      </c>
      <c r="B49" s="77"/>
      <c r="C49" s="78"/>
      <c r="D49" s="99"/>
      <c r="E49" s="77"/>
      <c r="F49" s="77"/>
      <c r="G49" s="77"/>
      <c r="H49" s="78"/>
      <c r="I49" s="99"/>
      <c r="J49" s="77"/>
      <c r="K49" s="77"/>
      <c r="L49" s="77"/>
      <c r="M49" s="77"/>
      <c r="N49" s="78"/>
      <c r="O49" s="99"/>
      <c r="P49" s="77"/>
      <c r="Q49" s="77"/>
      <c r="R49" s="78"/>
    </row>
    <row r="50" spans="1:18" ht="14.25" customHeight="1"/>
    <row r="51" spans="1:18" ht="14.25" customHeight="1"/>
    <row r="52" spans="1:18" ht="14.25" customHeight="1"/>
    <row r="53" spans="1:18" ht="14.25" customHeight="1"/>
    <row r="54" spans="1:18" ht="14.25" customHeight="1"/>
    <row r="55" spans="1:18" ht="14.25" customHeight="1"/>
    <row r="56" spans="1:18" ht="14.25" customHeight="1"/>
    <row r="57" spans="1:18" ht="14.25" customHeight="1"/>
    <row r="58" spans="1:18" ht="14.25" customHeight="1"/>
    <row r="59" spans="1:18" ht="14.25" customHeight="1"/>
    <row r="60" spans="1:18" ht="14.25" customHeight="1"/>
    <row r="61" spans="1:18" ht="14.25" customHeight="1"/>
    <row r="62" spans="1:18" ht="14.25" customHeight="1"/>
    <row r="63" spans="1:18" ht="14.25" customHeight="1"/>
    <row r="64" spans="1:18"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3">
    <mergeCell ref="O44:R44"/>
    <mergeCell ref="D45:H45"/>
    <mergeCell ref="I45:N45"/>
    <mergeCell ref="O45:R45"/>
    <mergeCell ref="D47:H47"/>
    <mergeCell ref="D48:H48"/>
    <mergeCell ref="I48:N48"/>
    <mergeCell ref="O48:R48"/>
    <mergeCell ref="D49:H49"/>
    <mergeCell ref="I49:N49"/>
    <mergeCell ref="O49:R49"/>
    <mergeCell ref="D46:H46"/>
    <mergeCell ref="I46:N46"/>
    <mergeCell ref="O46:R46"/>
    <mergeCell ref="I47:N47"/>
    <mergeCell ref="O47:R47"/>
    <mergeCell ref="D22:H22"/>
    <mergeCell ref="D23:H23"/>
    <mergeCell ref="D24:H24"/>
    <mergeCell ref="D25:H25"/>
    <mergeCell ref="D26:H31"/>
    <mergeCell ref="A43:C43"/>
    <mergeCell ref="A44:C44"/>
    <mergeCell ref="D44:H44"/>
    <mergeCell ref="I44:N44"/>
    <mergeCell ref="O7:R10"/>
    <mergeCell ref="A1:G6"/>
    <mergeCell ref="H1:L6"/>
    <mergeCell ref="M1:R6"/>
    <mergeCell ref="A7:B10"/>
    <mergeCell ref="C7:G10"/>
    <mergeCell ref="H7:I10"/>
    <mergeCell ref="J7:L10"/>
    <mergeCell ref="A11:D13"/>
    <mergeCell ref="E11:R13"/>
    <mergeCell ref="A49:C49"/>
    <mergeCell ref="A26:C31"/>
    <mergeCell ref="A32:C37"/>
    <mergeCell ref="A38:C38"/>
    <mergeCell ref="A39:C39"/>
    <mergeCell ref="A40:C40"/>
    <mergeCell ref="A41:C41"/>
    <mergeCell ref="A42:C42"/>
    <mergeCell ref="M7:N10"/>
    <mergeCell ref="A14:B14"/>
    <mergeCell ref="C14:R14"/>
    <mergeCell ref="A15:C15"/>
    <mergeCell ref="D15:R15"/>
    <mergeCell ref="A16:B16"/>
    <mergeCell ref="O16:Q16"/>
    <mergeCell ref="C16:E16"/>
    <mergeCell ref="F16:H16"/>
    <mergeCell ref="A17:B17"/>
    <mergeCell ref="C17:H17"/>
    <mergeCell ref="A18:C18"/>
    <mergeCell ref="D18:H18"/>
    <mergeCell ref="D19:H19"/>
    <mergeCell ref="D20:H20"/>
    <mergeCell ref="D21:H21"/>
    <mergeCell ref="A19:C19"/>
    <mergeCell ref="A20:C20"/>
    <mergeCell ref="A21:C21"/>
    <mergeCell ref="A22:C22"/>
    <mergeCell ref="A23:C23"/>
    <mergeCell ref="A24:C24"/>
    <mergeCell ref="A25:C25"/>
    <mergeCell ref="A47:C47"/>
    <mergeCell ref="A48:C48"/>
    <mergeCell ref="A45:C45"/>
    <mergeCell ref="A46:C46"/>
    <mergeCell ref="I43:N43"/>
    <mergeCell ref="O43:R43"/>
    <mergeCell ref="D41:H41"/>
    <mergeCell ref="I41:N41"/>
    <mergeCell ref="O41:R41"/>
    <mergeCell ref="D42:H42"/>
    <mergeCell ref="I42:N42"/>
    <mergeCell ref="O42:R42"/>
    <mergeCell ref="D43:H43"/>
    <mergeCell ref="D40:H40"/>
    <mergeCell ref="I40:N40"/>
    <mergeCell ref="O40:R40"/>
    <mergeCell ref="D32:H37"/>
    <mergeCell ref="D38:H38"/>
    <mergeCell ref="I38:N38"/>
    <mergeCell ref="O38:R38"/>
    <mergeCell ref="D39:H39"/>
    <mergeCell ref="I39:N39"/>
    <mergeCell ref="O39:R39"/>
    <mergeCell ref="I21:N21"/>
    <mergeCell ref="O21:R21"/>
    <mergeCell ref="I22:N22"/>
    <mergeCell ref="O22:R22"/>
    <mergeCell ref="I26:N31"/>
    <mergeCell ref="I32:N37"/>
    <mergeCell ref="O32:R37"/>
    <mergeCell ref="I23:N23"/>
    <mergeCell ref="O23:R23"/>
    <mergeCell ref="I24:N24"/>
    <mergeCell ref="O24:R24"/>
    <mergeCell ref="I25:N25"/>
    <mergeCell ref="O25:R25"/>
    <mergeCell ref="O26:R31"/>
    <mergeCell ref="J16:L16"/>
    <mergeCell ref="M16:N16"/>
    <mergeCell ref="I17:N17"/>
    <mergeCell ref="O17:R17"/>
    <mergeCell ref="I18:N18"/>
    <mergeCell ref="O18:R18"/>
    <mergeCell ref="O19:R19"/>
    <mergeCell ref="I19:N19"/>
    <mergeCell ref="I20:N20"/>
    <mergeCell ref="O20:R20"/>
  </mergeCells>
  <pageMargins left="0.7" right="0.7" top="0.75" bottom="0.75" header="0" footer="0"/>
  <pageSetup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25</vt:i4>
      </vt:variant>
      <vt:variant>
        <vt:lpstr>Rangos con nombre</vt:lpstr>
      </vt:variant>
      <vt:variant>
        <vt:i4>20</vt:i4>
      </vt:variant>
    </vt:vector>
  </HeadingPairs>
  <TitlesOfParts>
    <vt:vector size="45" baseType="lpstr">
      <vt:lpstr>Home</vt:lpstr>
      <vt:lpstr>Planeacion 10°</vt:lpstr>
      <vt:lpstr>Tabla dinámica 1</vt:lpstr>
      <vt:lpstr>Hoja 1</vt:lpstr>
      <vt:lpstr>S1</vt:lpstr>
      <vt:lpstr>Hoja 3</vt:lpstr>
      <vt:lpstr>S2</vt:lpstr>
      <vt:lpstr>S3</vt:lpstr>
      <vt:lpstr>S4</vt:lpstr>
      <vt:lpstr>S5</vt:lpstr>
      <vt:lpstr>S6</vt:lpstr>
      <vt:lpstr>S7</vt:lpstr>
      <vt:lpstr>S8</vt:lpstr>
      <vt:lpstr>S9</vt:lpstr>
      <vt:lpstr>S10</vt:lpstr>
      <vt:lpstr>S11</vt:lpstr>
      <vt:lpstr>Curriculo Escrito 11</vt:lpstr>
      <vt:lpstr>Planeacion 8°</vt:lpstr>
      <vt:lpstr>Planeacion 9°</vt:lpstr>
      <vt:lpstr>Planeacion 11°</vt:lpstr>
      <vt:lpstr>S12</vt:lpstr>
      <vt:lpstr>Copia de S7</vt:lpstr>
      <vt:lpstr>Mindfulness</vt:lpstr>
      <vt:lpstr>Curriculo Escrito 9</vt:lpstr>
      <vt:lpstr>Curriculo Escrito 8</vt:lpstr>
      <vt:lpstr>apple</vt:lpstr>
      <vt:lpstr>banana</vt:lpstr>
      <vt:lpstr>'Copia de S7'!COST</vt:lpstr>
      <vt:lpstr>COST</vt:lpstr>
      <vt:lpstr>'S1'!Fruit</vt:lpstr>
      <vt:lpstr>'S2'!Fruit</vt:lpstr>
      <vt:lpstr>'S3'!Fruit</vt:lpstr>
      <vt:lpstr>grades</vt:lpstr>
      <vt:lpstr>'S1'!Month</vt:lpstr>
      <vt:lpstr>'S2'!Month</vt:lpstr>
      <vt:lpstr>'S3'!Month</vt:lpstr>
      <vt:lpstr>pear</vt:lpstr>
      <vt:lpstr>'S1'!SALES</vt:lpstr>
      <vt:lpstr>'S2'!SALES</vt:lpstr>
      <vt:lpstr>'S3'!SALES</vt:lpstr>
      <vt:lpstr>'S1'!SALESMAN</vt:lpstr>
      <vt:lpstr>'S2'!SALESMAN</vt:lpstr>
      <vt:lpstr>'S3'!SALESMAN</vt:lpstr>
      <vt:lpstr>'S11'!tblemployees</vt:lpstr>
      <vt:lpstr>tblemployees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Marving Bustinza</cp:lastModifiedBy>
  <dcterms:created xsi:type="dcterms:W3CDTF">2024-06-13T21:18:40Z</dcterms:created>
  <dcterms:modified xsi:type="dcterms:W3CDTF">2024-06-13T21:18:41Z</dcterms:modified>
</cp:coreProperties>
</file>