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C0DAF1B6-B77F-41D8-A3A9-2EC67DD9E959}" xr6:coauthVersionLast="47" xr6:coauthVersionMax="47" xr10:uidLastSave="{00000000-0000-0000-0000-000000000000}"/>
  <bookViews>
    <workbookView xWindow="-110" yWindow="-110" windowWidth="19420" windowHeight="10300" tabRatio="618" firstSheet="1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65" r:id="rId8"/>
    <pivotCache cacheId="66" r:id="rId9"/>
    <pivotCache cacheId="67" r:id="rId10"/>
    <pivotCache cacheId="68" r:id="rId11"/>
    <pivotCache cacheId="69" r:id="rId12"/>
    <pivotCache cacheId="70" r:id="rId13"/>
    <pivotCache cacheId="71" r:id="rId14"/>
    <pivotCache cacheId="72" r:id="rId15"/>
    <pivotCache cacheId="73" r:id="rId16"/>
    <pivotCache cacheId="74" r:id="rId17"/>
    <pivotCache cacheId="75" r:id="rId18"/>
    <pivotCache cacheId="76" r:id="rId19"/>
  </pivotCaches>
  <extLst>
    <ext xmlns:x14="http://schemas.microsoft.com/office/spreadsheetml/2009/9/main" uri="{876F7934-8845-4945-9796-88D515C7AA90}">
      <x14:pivotCaches>
        <pivotCache cacheId="77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" i="228" l="1"/>
  <c r="BV5" i="228"/>
  <c r="BV6" i="228"/>
  <c r="BV7" i="228"/>
  <c r="BV8" i="228"/>
  <c r="BV9" i="228"/>
  <c r="BV10" i="228"/>
  <c r="BV11" i="228"/>
  <c r="BV12" i="228"/>
  <c r="BV13" i="228"/>
  <c r="BV14" i="228"/>
  <c r="BV15" i="228"/>
  <c r="BV16" i="228"/>
  <c r="BV17" i="228"/>
  <c r="BV18" i="228"/>
  <c r="BV19" i="228"/>
  <c r="BV20" i="228"/>
  <c r="BV21" i="228"/>
  <c r="BV22" i="228"/>
  <c r="BV23" i="228"/>
  <c r="BV24" i="228"/>
  <c r="BV25" i="228"/>
  <c r="BV26" i="228"/>
  <c r="BV27" i="228"/>
  <c r="BV28" i="228"/>
  <c r="BV29" i="228"/>
  <c r="BV30" i="228"/>
  <c r="BV31" i="228"/>
  <c r="BV32" i="228"/>
  <c r="BV33" i="228"/>
  <c r="BV34" i="228"/>
  <c r="BV35" i="228"/>
  <c r="BV36" i="228"/>
  <c r="BV37" i="228"/>
  <c r="BV38" i="228"/>
  <c r="BV39" i="228"/>
  <c r="BV40" i="228"/>
  <c r="BV41" i="228"/>
  <c r="BV42" i="228"/>
  <c r="BV43" i="228"/>
  <c r="BV44" i="228"/>
  <c r="BV45" i="228"/>
  <c r="BV46" i="228"/>
  <c r="BV47" i="228"/>
  <c r="BV48" i="228"/>
  <c r="BV49" i="228"/>
  <c r="BV50" i="228"/>
  <c r="BV51" i="228"/>
  <c r="BV52" i="228"/>
  <c r="BV53" i="228"/>
  <c r="BV54" i="228"/>
  <c r="BV55" i="228"/>
  <c r="BV56" i="228"/>
  <c r="BV57" i="228"/>
  <c r="BV58" i="228"/>
  <c r="BV59" i="228"/>
  <c r="BV60" i="228"/>
  <c r="BV61" i="228"/>
  <c r="BV62" i="228"/>
  <c r="BV63" i="228"/>
  <c r="BV64" i="228"/>
  <c r="BV65" i="228"/>
  <c r="BV66" i="228"/>
  <c r="BV67" i="228"/>
  <c r="BV68" i="228"/>
  <c r="BV69" i="228"/>
  <c r="BV70" i="228"/>
  <c r="BV71" i="228"/>
  <c r="BV72" i="228"/>
  <c r="BV73" i="228"/>
  <c r="BV74" i="228"/>
  <c r="BV75" i="228"/>
  <c r="BV76" i="228"/>
  <c r="BV77" i="228"/>
  <c r="BV78" i="228"/>
  <c r="BV79" i="228"/>
  <c r="BV80" i="228"/>
  <c r="BV81" i="228"/>
  <c r="BV82" i="228"/>
  <c r="BV83" i="228"/>
  <c r="BV84" i="228"/>
  <c r="BV85" i="228"/>
  <c r="BV86" i="228"/>
  <c r="BV87" i="228"/>
  <c r="BV88" i="228"/>
  <c r="BV89" i="228"/>
  <c r="BV90" i="228"/>
  <c r="BV91" i="228"/>
  <c r="BV92" i="228"/>
  <c r="BV93" i="228"/>
  <c r="BV94" i="228"/>
  <c r="BV95" i="228"/>
  <c r="BV96" i="228"/>
  <c r="BV97" i="228"/>
  <c r="BV98" i="228"/>
  <c r="BV99" i="228"/>
  <c r="BV100" i="228"/>
  <c r="BV101" i="228"/>
  <c r="BV102" i="228"/>
  <c r="BV103" i="228"/>
  <c r="BV104" i="228"/>
  <c r="BV105" i="228"/>
  <c r="BV106" i="228"/>
  <c r="BV107" i="228"/>
  <c r="BV108" i="228"/>
  <c r="BV109" i="228"/>
  <c r="BV110" i="228"/>
  <c r="BV111" i="228"/>
  <c r="BV112" i="228"/>
  <c r="BV113" i="228"/>
  <c r="BV114" i="228"/>
  <c r="BV115" i="228"/>
  <c r="BV116" i="228"/>
  <c r="BV117" i="228"/>
  <c r="BV118" i="228"/>
  <c r="BV119" i="228"/>
  <c r="BV120" i="228"/>
  <c r="BV121" i="228"/>
  <c r="BV122" i="228"/>
  <c r="BV123" i="228"/>
  <c r="BV124" i="228"/>
  <c r="BV125" i="228"/>
  <c r="BV126" i="228"/>
  <c r="BV127" i="228"/>
  <c r="BV128" i="228"/>
  <c r="BV129" i="228"/>
  <c r="BV130" i="228"/>
  <c r="BV131" i="228"/>
  <c r="BV132" i="228"/>
  <c r="BV133" i="228"/>
  <c r="BV134" i="228"/>
  <c r="BV135" i="228"/>
  <c r="BV136" i="228"/>
  <c r="BV137" i="228"/>
  <c r="BV138" i="228"/>
  <c r="BV139" i="228"/>
  <c r="BV140" i="228"/>
  <c r="BV141" i="228"/>
  <c r="BV142" i="228"/>
  <c r="BV143" i="228"/>
  <c r="BV144" i="228"/>
  <c r="BV145" i="228"/>
  <c r="BV146" i="228"/>
  <c r="BV147" i="228"/>
  <c r="BV148" i="228"/>
  <c r="BV149" i="228"/>
  <c r="BV150" i="228"/>
  <c r="BV151" i="228"/>
  <c r="BV152" i="228"/>
  <c r="BV153" i="228"/>
  <c r="BV154" i="228"/>
  <c r="BV155" i="228"/>
  <c r="BV156" i="228"/>
  <c r="BV157" i="228"/>
  <c r="BV158" i="228"/>
  <c r="BV159" i="228"/>
  <c r="BV160" i="228"/>
  <c r="BV161" i="228"/>
  <c r="BV162" i="228"/>
  <c r="BV163" i="228"/>
  <c r="BV164" i="228"/>
  <c r="BV165" i="228"/>
  <c r="BV166" i="228"/>
  <c r="BV167" i="228"/>
  <c r="BV168" i="228"/>
  <c r="BV169" i="228"/>
  <c r="BV170" i="228"/>
  <c r="BV171" i="228"/>
  <c r="BV172" i="228"/>
  <c r="BV173" i="228"/>
  <c r="BV174" i="228"/>
  <c r="BV175" i="228"/>
  <c r="BV176" i="228"/>
  <c r="BV177" i="228"/>
  <c r="BV178" i="228"/>
  <c r="BV179" i="228"/>
  <c r="BV180" i="228"/>
  <c r="BV181" i="228"/>
  <c r="BV182" i="228"/>
  <c r="BV183" i="228"/>
  <c r="BV184" i="228"/>
  <c r="BV185" i="228"/>
  <c r="BV186" i="228"/>
  <c r="BV187" i="228"/>
  <c r="BV188" i="228"/>
  <c r="BV189" i="228"/>
  <c r="BV190" i="228"/>
  <c r="BV191" i="228"/>
  <c r="BV192" i="228"/>
  <c r="BV193" i="228"/>
  <c r="BV194" i="228"/>
  <c r="BV195" i="228"/>
  <c r="BV196" i="228"/>
  <c r="BV197" i="228"/>
  <c r="BV198" i="228"/>
  <c r="BV199" i="228"/>
  <c r="BV200" i="228"/>
  <c r="BV201" i="228"/>
  <c r="BV202" i="228"/>
  <c r="BV203" i="228"/>
  <c r="BV204" i="228"/>
  <c r="BV205" i="228"/>
  <c r="BV206" i="228"/>
  <c r="BV207" i="228"/>
  <c r="BV208" i="228"/>
  <c r="BV209" i="228"/>
  <c r="BV210" i="228"/>
  <c r="BV211" i="228"/>
  <c r="BV212" i="228"/>
  <c r="BV213" i="228"/>
  <c r="BV214" i="228"/>
  <c r="BV215" i="228"/>
  <c r="BV216" i="228"/>
  <c r="BV217" i="228"/>
  <c r="BV218" i="228"/>
  <c r="BV219" i="228"/>
  <c r="BV220" i="228"/>
  <c r="BV221" i="228"/>
  <c r="BV222" i="228"/>
  <c r="BV223" i="228"/>
  <c r="BV224" i="228"/>
  <c r="BV3" i="228"/>
  <c r="AP103" i="242"/>
  <c r="AO103" i="242"/>
  <c r="AN103" i="242"/>
  <c r="AL103" i="242"/>
  <c r="AK103" i="242"/>
  <c r="AJ103" i="242"/>
  <c r="G43" i="242"/>
  <c r="F43" i="242" l="1"/>
  <c r="E43" i="242"/>
  <c r="E67" i="242"/>
  <c r="E55" i="242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BK212" i="228" l="1"/>
  <c r="BJ212" i="228"/>
  <c r="BE212" i="228"/>
  <c r="BD212" i="228"/>
  <c r="BC212" i="228"/>
  <c r="BA212" i="228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2" i="228"/>
  <c r="BB211" i="228"/>
  <c r="BB210" i="228"/>
  <c r="AV222" i="228"/>
  <c r="BX222" i="228" s="1"/>
  <c r="AW221" i="228"/>
  <c r="AI221" i="228" s="1"/>
  <c r="CB221" i="228" s="1"/>
  <c r="AV221" i="228"/>
  <c r="AW219" i="228"/>
  <c r="AV217" i="228"/>
  <c r="AV216" i="228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Z217" i="228" s="1"/>
  <c r="Y216" i="228"/>
  <c r="X216" i="228"/>
  <c r="Z216" i="228" s="1"/>
  <c r="Y211" i="228"/>
  <c r="X211" i="228"/>
  <c r="Z211" i="228" s="1"/>
  <c r="Y210" i="228"/>
  <c r="X210" i="228"/>
  <c r="Z210" i="228" s="1"/>
  <c r="S222" i="228"/>
  <c r="S221" i="228"/>
  <c r="S211" i="228"/>
  <c r="S210" i="228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J54" i="237" a="1"/>
  <c r="J54" i="237" s="1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U210" i="228" s="1"/>
  <c r="I211" i="228"/>
  <c r="U211" i="228" s="1"/>
  <c r="I212" i="228"/>
  <c r="U212" i="228" s="1"/>
  <c r="I213" i="228"/>
  <c r="AM213" i="228" s="1"/>
  <c r="I214" i="228"/>
  <c r="AM214" i="228" s="1"/>
  <c r="I215" i="228"/>
  <c r="AM215" i="228" s="1"/>
  <c r="I216" i="228"/>
  <c r="AM216" i="228" s="1"/>
  <c r="I217" i="228"/>
  <c r="AM217" i="228" s="1"/>
  <c r="I218" i="228"/>
  <c r="U218" i="228" s="1"/>
  <c r="I219" i="228"/>
  <c r="I220" i="228"/>
  <c r="U220" i="228" s="1"/>
  <c r="I221" i="228"/>
  <c r="I222" i="228"/>
  <c r="U222" i="228" s="1"/>
  <c r="I223" i="228"/>
  <c r="U223" i="228" s="1"/>
  <c r="I224" i="228"/>
  <c r="AM224" i="228" s="1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U216" i="228"/>
  <c r="Z212" i="228"/>
  <c r="Z213" i="228"/>
  <c r="Z214" i="228"/>
  <c r="Z215" i="228"/>
  <c r="Z218" i="228"/>
  <c r="Z219" i="228"/>
  <c r="Z220" i="228"/>
  <c r="Z221" i="228"/>
  <c r="Z222" i="228"/>
  <c r="Z223" i="228"/>
  <c r="Z224" i="228"/>
  <c r="AA211" i="228"/>
  <c r="AA212" i="228"/>
  <c r="AA213" i="228"/>
  <c r="AA214" i="228"/>
  <c r="AA215" i="228"/>
  <c r="AA217" i="228"/>
  <c r="AA218" i="228"/>
  <c r="AA219" i="228"/>
  <c r="AA220" i="228"/>
  <c r="AA221" i="228"/>
  <c r="AA222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6" i="228"/>
  <c r="AZ216" i="228" s="1"/>
  <c r="AI217" i="228"/>
  <c r="CB217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2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7" i="228"/>
  <c r="BR218" i="228"/>
  <c r="BR219" i="228"/>
  <c r="BR220" i="228"/>
  <c r="BR223" i="228"/>
  <c r="BR224" i="228"/>
  <c r="BT210" i="228"/>
  <c r="BU210" i="228" s="1"/>
  <c r="BT211" i="228"/>
  <c r="BU211" i="228" s="1"/>
  <c r="BT212" i="228"/>
  <c r="BU212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1" i="228"/>
  <c r="BX212" i="228"/>
  <c r="BX213" i="228"/>
  <c r="BX214" i="228"/>
  <c r="BX215" i="228"/>
  <c r="BX216" i="228"/>
  <c r="BX217" i="228"/>
  <c r="BX218" i="228"/>
  <c r="BX219" i="228"/>
  <c r="BX220" i="228"/>
  <c r="BX221" i="228"/>
  <c r="BX223" i="228"/>
  <c r="BX224" i="228"/>
  <c r="U217" i="228" l="1"/>
  <c r="BQ218" i="228"/>
  <c r="CH219" i="228" a="1"/>
  <c r="CH219" i="228" s="1"/>
  <c r="BW216" i="228"/>
  <c r="BW215" i="228"/>
  <c r="AZ217" i="228"/>
  <c r="AZ219" i="228"/>
  <c r="AZ220" i="228"/>
  <c r="AZ221" i="228"/>
  <c r="AZ224" i="228"/>
  <c r="AQ216" i="228"/>
  <c r="AQ217" i="228"/>
  <c r="BY217" i="228"/>
  <c r="BZ217" i="228" s="1"/>
  <c r="BQ215" i="228"/>
  <c r="CH218" i="228" a="1"/>
  <c r="CH218" i="228" s="1"/>
  <c r="CH215" i="228" a="1"/>
  <c r="CH215" i="228" s="1"/>
  <c r="BR211" i="228"/>
  <c r="BY211" i="228" s="1"/>
  <c r="BZ211" i="228" s="1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CF217" i="228"/>
  <c r="BW219" i="228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W224" i="228"/>
  <c r="BW223" i="228"/>
  <c r="AJ212" i="228"/>
  <c r="AK217" i="228"/>
  <c r="BQ220" i="228"/>
  <c r="BW214" i="228"/>
  <c r="AT219" i="228"/>
  <c r="BW213" i="228"/>
  <c r="BQ213" i="228"/>
  <c r="AT218" i="228"/>
  <c r="BW212" i="228"/>
  <c r="AM212" i="228"/>
  <c r="AQ212" i="228" s="1"/>
  <c r="BW211" i="228"/>
  <c r="AM211" i="228"/>
  <c r="AQ211" i="228" s="1"/>
  <c r="CF216" i="228"/>
  <c r="CH216" i="228" a="1"/>
  <c r="CH216" i="228" s="1"/>
  <c r="BW218" i="228"/>
  <c r="BW217" i="228"/>
  <c r="U215" i="228"/>
  <c r="CA219" i="228"/>
  <c r="CC219" i="228" s="1"/>
  <c r="CA218" i="228"/>
  <c r="CA217" i="228"/>
  <c r="CC217" i="228" s="1"/>
  <c r="CD217" i="228" s="1"/>
  <c r="CG217" i="228" s="1"/>
  <c r="CI217" i="228" s="1"/>
  <c r="BY214" i="228"/>
  <c r="BZ214" i="228" s="1"/>
  <c r="AT217" i="228"/>
  <c r="CA216" i="228"/>
  <c r="AT216" i="228"/>
  <c r="AJ217" i="228"/>
  <c r="AK220" i="228"/>
  <c r="AJ216" i="228"/>
  <c r="AK219" i="228"/>
  <c r="CF223" i="228"/>
  <c r="CA221" i="228"/>
  <c r="CC221" i="228" s="1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BQ217" i="228"/>
  <c r="AU216" i="228"/>
  <c r="AS220" i="228"/>
  <c r="AQ215" i="228"/>
  <c r="CA224" i="228"/>
  <c r="CC224" i="228" s="1"/>
  <c r="CA212" i="228"/>
  <c r="BY218" i="228"/>
  <c r="BZ218" i="228" s="1"/>
  <c r="AS219" i="228"/>
  <c r="AQ214" i="228"/>
  <c r="CF213" i="228"/>
  <c r="CB215" i="228"/>
  <c r="CA215" i="228"/>
  <c r="AT224" i="228"/>
  <c r="AS221" i="228"/>
  <c r="AM222" i="228"/>
  <c r="BY216" i="228"/>
  <c r="BZ216" i="228" s="1"/>
  <c r="AT223" i="228"/>
  <c r="AS215" i="228"/>
  <c r="AM220" i="228"/>
  <c r="AQ220" i="228" s="1"/>
  <c r="AK216" i="228"/>
  <c r="AS218" i="228"/>
  <c r="AQ213" i="228"/>
  <c r="CB214" i="228"/>
  <c r="CA223" i="228"/>
  <c r="CA211" i="228"/>
  <c r="CF220" i="228"/>
  <c r="BY215" i="228"/>
  <c r="BZ215" i="228" s="1"/>
  <c r="AS217" i="228"/>
  <c r="BY220" i="228"/>
  <c r="BZ220" i="228" s="1"/>
  <c r="BW221" i="228"/>
  <c r="AM219" i="228"/>
  <c r="AQ219" i="228" s="1"/>
  <c r="CF219" i="228"/>
  <c r="CA220" i="228"/>
  <c r="CC220" i="228" s="1"/>
  <c r="BW220" i="228"/>
  <c r="CF212" i="228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AJ221" i="228"/>
  <c r="U221" i="228"/>
  <c r="AS213" i="228"/>
  <c r="AJ219" i="228"/>
  <c r="CH223" i="228" a="1"/>
  <c r="CH223" i="228" s="1"/>
  <c r="CF218" i="228"/>
  <c r="CB218" i="228"/>
  <c r="BQ224" i="228"/>
  <c r="BQ212" i="228"/>
  <c r="AT221" i="228"/>
  <c r="AS224" i="228"/>
  <c r="AS212" i="228"/>
  <c r="AM221" i="228"/>
  <c r="AQ221" i="228" s="1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H220" i="228" s="1"/>
  <c r="CF224" i="228"/>
  <c r="CB212" i="228"/>
  <c r="AT215" i="228"/>
  <c r="AQ224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W222" i="228" l="1"/>
  <c r="AJ210" i="228"/>
  <c r="AS222" i="228"/>
  <c r="AJ222" i="228"/>
  <c r="CF221" i="228"/>
  <c r="CA210" i="228"/>
  <c r="CC210" i="228" s="1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21" i="228"/>
  <c r="CG221" i="228" s="1"/>
  <c r="CI221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E217" i="228"/>
  <c r="CC212" i="228"/>
  <c r="CD212" i="228" s="1"/>
  <c r="CE221" i="228" l="1"/>
  <c r="CC222" i="228"/>
  <c r="CE219" i="228"/>
  <c r="CD210" i="228"/>
  <c r="CG224" i="228"/>
  <c r="CI224" i="228" s="1"/>
  <c r="CD222" i="228"/>
  <c r="CE222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G210" i="228"/>
  <c r="CI210" i="228" s="1"/>
  <c r="CE210" i="228"/>
  <c r="CG222" i="228"/>
  <c r="CI222" i="228" s="1"/>
  <c r="AI102" i="242" l="1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I199" i="228"/>
  <c r="CA199" i="228" s="1"/>
  <c r="AL199" i="228"/>
  <c r="AL200" i="228"/>
  <c r="AI201" i="228"/>
  <c r="AL201" i="228"/>
  <c r="AI202" i="228"/>
  <c r="AL202" i="228"/>
  <c r="AL203" i="228"/>
  <c r="AI204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I194" i="228"/>
  <c r="I195" i="228"/>
  <c r="U195" i="228" s="1"/>
  <c r="I196" i="228"/>
  <c r="AM196" i="228" s="1"/>
  <c r="I197" i="228"/>
  <c r="I198" i="228"/>
  <c r="AM198" i="228" s="1"/>
  <c r="I199" i="228"/>
  <c r="AM199" i="228" s="1"/>
  <c r="I200" i="228"/>
  <c r="I201" i="228"/>
  <c r="AM201" i="228" s="1"/>
  <c r="I202" i="228"/>
  <c r="AM202" i="228" s="1"/>
  <c r="I203" i="228"/>
  <c r="AM203" i="228" s="1"/>
  <c r="I204" i="228"/>
  <c r="I205" i="228"/>
  <c r="I206" i="228"/>
  <c r="U206" i="228" s="1"/>
  <c r="I207" i="228"/>
  <c r="AM207" i="228" s="1"/>
  <c r="I208" i="228"/>
  <c r="I209" i="228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199" i="228"/>
  <c r="AY201" i="228"/>
  <c r="AY202" i="228"/>
  <c r="AY203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199" i="228"/>
  <c r="BR201" i="228"/>
  <c r="BR202" i="228"/>
  <c r="BR204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199" i="228"/>
  <c r="BX201" i="228"/>
  <c r="BX202" i="228"/>
  <c r="BX205" i="228"/>
  <c r="BX206" i="228"/>
  <c r="BX207" i="228"/>
  <c r="BX208" i="228"/>
  <c r="BX209" i="228"/>
  <c r="Z204" i="228" l="1"/>
  <c r="AI200" i="228"/>
  <c r="BR203" i="228"/>
  <c r="BX203" i="228"/>
  <c r="Z199" i="228"/>
  <c r="Z200" i="228"/>
  <c r="BX200" i="228"/>
  <c r="BW207" i="228"/>
  <c r="BW206" i="228"/>
  <c r="BW196" i="228"/>
  <c r="BW195" i="228"/>
  <c r="BW194" i="228"/>
  <c r="BW199" i="228"/>
  <c r="BW193" i="228"/>
  <c r="BW198" i="228"/>
  <c r="BW201" i="228"/>
  <c r="BW202" i="228"/>
  <c r="BW203" i="228"/>
  <c r="BW200" i="228"/>
  <c r="Z203" i="228"/>
  <c r="AA203" i="228"/>
  <c r="AJ209" i="228"/>
  <c r="AM197" i="228"/>
  <c r="AQ197" i="228" s="1"/>
  <c r="U209" i="228"/>
  <c r="BY199" i="228"/>
  <c r="BZ199" i="228" s="1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AQ200" i="228" s="1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200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CH199" i="228" a="1"/>
  <c r="CH199" i="228" s="1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CF199" i="228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BY203" i="228"/>
  <c r="BZ203" i="228" s="1"/>
  <c r="AK206" i="228"/>
  <c r="CA208" i="228"/>
  <c r="CH202" i="228" a="1"/>
  <c r="CH202" i="228" s="1"/>
  <c r="AK201" i="228"/>
  <c r="AZ208" i="228"/>
  <c r="BQ202" i="228"/>
  <c r="AK199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AK200" i="228" s="1"/>
  <c r="BY198" i="228"/>
  <c r="BZ198" i="228" s="1"/>
  <c r="CH203" i="228" a="1"/>
  <c r="CH203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203" i="228"/>
  <c r="AQ203" i="228"/>
  <c r="AK198" i="228"/>
  <c r="AK205" i="228"/>
  <c r="AK193" i="228"/>
  <c r="CB209" i="228"/>
  <c r="AZ206" i="228"/>
  <c r="CA200" i="228"/>
  <c r="CA197" i="228"/>
  <c r="CF202" i="228"/>
  <c r="CA201" i="228"/>
  <c r="AZ207" i="228"/>
  <c r="CB207" i="228"/>
  <c r="CB197" i="228"/>
  <c r="AZ195" i="228"/>
  <c r="AZ194" i="228"/>
  <c r="AT200" i="228"/>
  <c r="AQ199" i="228"/>
  <c r="AT207" i="228"/>
  <c r="CA207" i="228"/>
  <c r="CA195" i="228"/>
  <c r="CB195" i="228"/>
  <c r="CA194" i="228"/>
  <c r="AA200" i="228"/>
  <c r="AT195" i="228"/>
  <c r="AS205" i="228"/>
  <c r="AS204" i="228"/>
  <c r="AQ207" i="228"/>
  <c r="U207" i="228"/>
  <c r="AS203" i="228"/>
  <c r="AS200" i="228"/>
  <c r="BW209" i="228"/>
  <c r="AT208" i="228"/>
  <c r="AQ19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BQ20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BY204" i="228"/>
  <c r="BZ204" i="228" s="1"/>
  <c r="U202" i="228"/>
  <c r="AQ202" i="228"/>
  <c r="CH205" i="228" a="1"/>
  <c r="CH205" i="228" s="1"/>
  <c r="CH193" i="228" a="1"/>
  <c r="CH193" i="228" s="1"/>
  <c r="CF203" i="228"/>
  <c r="CB199" i="228"/>
  <c r="CC199" i="228" s="1"/>
  <c r="CD199" i="228" s="1"/>
  <c r="AZ202" i="228"/>
  <c r="AS198" i="228"/>
  <c r="AQ201" i="228"/>
  <c r="U200" i="228"/>
  <c r="CF205" i="228"/>
  <c r="CB200" i="228"/>
  <c r="CB198" i="228"/>
  <c r="BQ193" i="228"/>
  <c r="AZ201" i="228"/>
  <c r="U199" i="228"/>
  <c r="AS199" i="228"/>
  <c r="CF201" i="228"/>
  <c r="CA202" i="228"/>
  <c r="BQ204" i="228"/>
  <c r="AZ200" i="228"/>
  <c r="CB202" i="228"/>
  <c r="CF204" i="228"/>
  <c r="U201" i="228"/>
  <c r="CC198" i="228" l="1"/>
  <c r="CD198" i="228" s="1"/>
  <c r="CG198" i="228" s="1"/>
  <c r="CI198" i="228" s="1"/>
  <c r="CC208" i="228"/>
  <c r="CD208" i="228" s="1"/>
  <c r="CE208" i="228" s="1"/>
  <c r="CC200" i="228"/>
  <c r="CD200" i="228" s="1"/>
  <c r="CG200" i="228" s="1"/>
  <c r="CI200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E198" i="228" l="1"/>
  <c r="CE200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AL3" i="228" l="1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AM4" i="228" s="1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U5" i="228" s="1"/>
  <c r="M5" i="228"/>
  <c r="Z5" i="228"/>
  <c r="AA5" i="228"/>
  <c r="AI5" i="228"/>
  <c r="CA5" i="228" s="1"/>
  <c r="AR5" i="228"/>
  <c r="AU5" i="228" s="1"/>
  <c r="AY5" i="228"/>
  <c r="BB5" i="228"/>
  <c r="BH5" i="228"/>
  <c r="BO5" i="228" s="1"/>
  <c r="BI5" i="228"/>
  <c r="BP5" i="228"/>
  <c r="BR5" i="228"/>
  <c r="BT5" i="228"/>
  <c r="BU5" i="228" s="1"/>
  <c r="C6" i="228"/>
  <c r="D6" i="228"/>
  <c r="I6" i="228"/>
  <c r="U6" i="228" s="1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U10" i="228" s="1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U13" i="228" s="1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AM15" i="228" s="1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U16" i="228" s="1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U19" i="228" s="1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M21" i="228"/>
  <c r="Z21" i="228"/>
  <c r="AA21" i="228"/>
  <c r="AI21" i="228"/>
  <c r="AR21" i="228"/>
  <c r="AU21" i="228" s="1"/>
  <c r="AY21" i="228"/>
  <c r="BB21" i="228"/>
  <c r="BF21" i="228"/>
  <c r="BX21" i="228" s="1"/>
  <c r="BG21" i="228"/>
  <c r="BH21" i="228"/>
  <c r="BI21" i="228"/>
  <c r="BP21" i="228"/>
  <c r="BR21" i="228"/>
  <c r="BT21" i="228"/>
  <c r="BU21" i="228" s="1"/>
  <c r="C22" i="228"/>
  <c r="D22" i="228"/>
  <c r="I22" i="228"/>
  <c r="U22" i="228" s="1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U23" i="228" s="1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U27" i="228" s="1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AM28" i="228" s="1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O28" i="228" s="1"/>
  <c r="BP28" i="228"/>
  <c r="BR28" i="228"/>
  <c r="BT28" i="228"/>
  <c r="BU28" i="228" s="1"/>
  <c r="C29" i="228"/>
  <c r="D29" i="228"/>
  <c r="I29" i="228"/>
  <c r="AM29" i="228" s="1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U34" i="228" s="1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AM36" i="228" s="1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M38" i="228"/>
  <c r="Z38" i="228"/>
  <c r="AA38" i="228"/>
  <c r="AI38" i="228"/>
  <c r="AR38" i="228"/>
  <c r="AY38" i="228"/>
  <c r="BB38" i="228"/>
  <c r="BF38" i="228"/>
  <c r="BO38" i="228" s="1"/>
  <c r="BG38" i="228"/>
  <c r="BI38" i="228"/>
  <c r="BP38" i="228"/>
  <c r="BR38" i="228"/>
  <c r="BT38" i="228"/>
  <c r="BU38" i="228" s="1"/>
  <c r="C39" i="228"/>
  <c r="D39" i="228"/>
  <c r="I39" i="228"/>
  <c r="U39" i="228" s="1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AM40" i="228" s="1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AM42" i="228" s="1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U43" i="228" s="1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M46" i="228"/>
  <c r="X46" i="228"/>
  <c r="Y46" i="228"/>
  <c r="AA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AM47" i="228" s="1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O50" i="228"/>
  <c r="BP50" i="228"/>
  <c r="BR50" i="228"/>
  <c r="BT50" i="228"/>
  <c r="BU50" i="228" s="1"/>
  <c r="C51" i="228"/>
  <c r="D51" i="228"/>
  <c r="I51" i="228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AM52" i="228" s="1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AM54" i="228" s="1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U56" i="228" s="1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M58" i="228"/>
  <c r="Z58" i="228"/>
  <c r="AA58" i="228"/>
  <c r="AI58" i="228"/>
  <c r="AR58" i="228"/>
  <c r="AU58" i="228" s="1"/>
  <c r="AY58" i="228"/>
  <c r="BB58" i="228"/>
  <c r="BG58" i="228"/>
  <c r="BX58" i="228" s="1"/>
  <c r="BI58" i="228"/>
  <c r="BP58" i="228"/>
  <c r="BR58" i="228"/>
  <c r="BT58" i="228"/>
  <c r="BU58" i="228" s="1"/>
  <c r="C59" i="228"/>
  <c r="D59" i="228"/>
  <c r="I59" i="228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U61" i="228" s="1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U62" i="228" s="1"/>
  <c r="M62" i="228"/>
  <c r="Z62" i="228"/>
  <c r="AA62" i="228"/>
  <c r="AI62" i="228"/>
  <c r="AR62" i="228"/>
  <c r="AU62" i="228" s="1"/>
  <c r="AY62" i="228"/>
  <c r="BB62" i="228"/>
  <c r="BF62" i="228"/>
  <c r="BX62" i="228" s="1"/>
  <c r="BG62" i="228"/>
  <c r="BH62" i="228"/>
  <c r="BI62" i="228"/>
  <c r="BP62" i="228"/>
  <c r="BR62" i="228"/>
  <c r="BT62" i="228"/>
  <c r="BU62" i="228" s="1"/>
  <c r="C63" i="228"/>
  <c r="D63" i="228"/>
  <c r="I63" i="228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U66" i="228" s="1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AM67" i="228" s="1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M69" i="228"/>
  <c r="Z69" i="228"/>
  <c r="AA69" i="228"/>
  <c r="AI69" i="228"/>
  <c r="AR69" i="228"/>
  <c r="AU69" i="228" s="1"/>
  <c r="AY69" i="228"/>
  <c r="BB69" i="228"/>
  <c r="BG69" i="228"/>
  <c r="BI69" i="228"/>
  <c r="BX69" i="228" s="1"/>
  <c r="BP69" i="228"/>
  <c r="BR69" i="228"/>
  <c r="BT69" i="228"/>
  <c r="BU69" i="228" s="1"/>
  <c r="C70" i="228"/>
  <c r="D70" i="228"/>
  <c r="J70" i="228"/>
  <c r="I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U71" i="228" s="1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M75" i="228"/>
  <c r="X75" i="228"/>
  <c r="AA75" i="228" s="1"/>
  <c r="Y75" i="228"/>
  <c r="AI75" i="228"/>
  <c r="AR75" i="228"/>
  <c r="AU75" i="228" s="1"/>
  <c r="AY75" i="228"/>
  <c r="BB75" i="228"/>
  <c r="BF75" i="228"/>
  <c r="BO75" i="228" s="1"/>
  <c r="BG75" i="228"/>
  <c r="BI75" i="228"/>
  <c r="BP75" i="228"/>
  <c r="BR75" i="228"/>
  <c r="BT75" i="228"/>
  <c r="BU75" i="228" s="1"/>
  <c r="C76" i="228"/>
  <c r="D76" i="228"/>
  <c r="I76" i="228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U82" i="228" s="1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U84" i="228" s="1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M87" i="228"/>
  <c r="Z87" i="228"/>
  <c r="AA87" i="228"/>
  <c r="AI87" i="228"/>
  <c r="AR87" i="228"/>
  <c r="AU87" i="228" s="1"/>
  <c r="AY87" i="228"/>
  <c r="BB87" i="228"/>
  <c r="BG87" i="228"/>
  <c r="BX87" i="228" s="1"/>
  <c r="BH87" i="228"/>
  <c r="BI87" i="228"/>
  <c r="BP87" i="228"/>
  <c r="BR87" i="228"/>
  <c r="BT87" i="228"/>
  <c r="BU87" i="228" s="1"/>
  <c r="C88" i="228"/>
  <c r="D88" i="228"/>
  <c r="I88" i="228"/>
  <c r="AM88" i="228" s="1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AM89" i="228" s="1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AM94" i="228" s="1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U95" i="228" s="1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U97" i="228" s="1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U98" i="228" s="1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AM100" i="228" s="1"/>
  <c r="M100" i="228"/>
  <c r="X100" i="228"/>
  <c r="Y100" i="228"/>
  <c r="AI100" i="228"/>
  <c r="AZ100" i="228" s="1"/>
  <c r="AR100" i="228"/>
  <c r="AY100" i="228"/>
  <c r="BB100" i="228"/>
  <c r="BG100" i="228"/>
  <c r="BO100" i="228" s="1"/>
  <c r="BI100" i="228"/>
  <c r="BP100" i="228"/>
  <c r="BR100" i="228"/>
  <c r="BT100" i="228"/>
  <c r="BU100" i="228" s="1"/>
  <c r="C101" i="228"/>
  <c r="D101" i="228"/>
  <c r="I101" i="228"/>
  <c r="U101" i="228" s="1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AM104" i="228" s="1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AM105" i="228" s="1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AM109" i="228" s="1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M113" i="228"/>
  <c r="Y113" i="228"/>
  <c r="Z113" i="228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AM116" i="228" s="1"/>
  <c r="M116" i="228"/>
  <c r="X116" i="228"/>
  <c r="AA116" i="228" s="1"/>
  <c r="Y116" i="228"/>
  <c r="Z116" i="228" s="1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U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U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U125" i="228" s="1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AM128" i="228" s="1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AM129" i="228" s="1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U130" i="228" s="1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U133" i="228" s="1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AM137" i="228" s="1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U138" i="228" s="1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U140" i="228" s="1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U141" i="228" s="1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M143" i="228"/>
  <c r="X143" i="228"/>
  <c r="AA143" i="228" s="1"/>
  <c r="Y143" i="228"/>
  <c r="Z143" i="228" s="1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AM144" i="228" s="1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AM146" i="228" s="1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U152" i="228" s="1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AM153" i="228" s="1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AM154" i="228" s="1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U157" i="228" s="1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U158" i="228" s="1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U159" i="228" s="1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O161" i="228" s="1"/>
  <c r="BG161" i="228"/>
  <c r="BJ161" i="228"/>
  <c r="BP161" i="228"/>
  <c r="BR161" i="228"/>
  <c r="BT161" i="228"/>
  <c r="BU161" i="228" s="1"/>
  <c r="CH99" i="228" l="1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AQ67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AQ52" i="228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AQ42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Q128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AQ28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AQ29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Q153" i="228"/>
  <c r="AZ152" i="228"/>
  <c r="AZ149" i="228"/>
  <c r="CA128" i="228"/>
  <c r="CC128" i="228" s="1"/>
  <c r="CD128" i="228" s="1"/>
  <c r="AS128" i="228"/>
  <c r="AT119" i="228"/>
  <c r="AQ88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AQ137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Q109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AQ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Q104" i="228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BY58" i="228"/>
  <c r="BZ58" i="228" s="1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AQ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AQ154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AQ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AQ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Q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AQ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Q94" i="228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Q36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AQ4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P186" i="228" s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AM163" i="228" s="1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AM164" i="228" s="1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AM165" i="228" s="1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AM166" i="228" s="1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U167" i="228" s="1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AM168" i="228" s="1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U170" i="228" s="1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U171" i="228" s="1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AM172" i="228" s="1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U173" i="228" s="1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AM174" i="228" s="1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AM175" i="228" s="1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U176" i="228" s="1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AM178" i="228" s="1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U179" i="228" s="1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U181" i="228" s="1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AM182" i="228" s="1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U183" i="228" s="1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AM184" i="228" s="1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U185" i="228" s="1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U186" i="228" s="1"/>
  <c r="M186" i="228"/>
  <c r="Z186" i="228"/>
  <c r="AA186" i="228"/>
  <c r="AR186" i="228"/>
  <c r="AU186" i="228" s="1"/>
  <c r="AY186" i="228"/>
  <c r="BR186" i="228"/>
  <c r="C187" i="228"/>
  <c r="D187" i="228"/>
  <c r="I187" i="228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AM188" i="228" s="1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AM189" i="228" s="1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AM190" i="228" s="1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AM191" i="228" s="1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U192" i="228" s="1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O186" i="228" l="1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AQ189" i="228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Q182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Q163" i="228"/>
  <c r="AK171" i="228"/>
  <c r="AK181" i="228"/>
  <c r="BQ192" i="228"/>
  <c r="AJ178" i="228"/>
  <c r="CA180" i="228"/>
  <c r="AK178" i="228"/>
  <c r="AK182" i="228"/>
  <c r="AZ188" i="228"/>
  <c r="AQ165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Q168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AQ184" i="228"/>
  <c r="BQ177" i="228"/>
  <c r="AK173" i="228"/>
  <c r="CF169" i="228"/>
  <c r="BQ179" i="228"/>
  <c r="CF162" i="228"/>
  <c r="U190" i="228"/>
  <c r="CA175" i="228"/>
  <c r="AZ175" i="228"/>
  <c r="CB175" i="228"/>
  <c r="AQ190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Q188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Q175" i="228"/>
  <c r="AT164" i="228"/>
  <c r="AQ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Q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Q172" i="228"/>
  <c r="AS172" i="228"/>
  <c r="AT172" i="228"/>
  <c r="BQ163" i="228"/>
  <c r="AQ191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AQ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<sst xmlns="http://schemas.openxmlformats.org/spreadsheetml/2006/main" count="7071" uniqueCount="599">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</sst>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9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  <xf numFmtId="4" fontId="0" fillId="0" borderId="43" xfId="0" applyNumberFormat="1" applyBorder="1"/>
    <xf numFmtId="3" fontId="0" fillId="40" borderId="0" xfId="0" applyNumberFormat="1" applyFill="1" applyAlignment="1">
      <alignment wrapText="1"/>
    </xf>
    <xf numFmtId="0" fontId="0" fillId="40" borderId="0" xfId="0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76" formatCode="0.00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5" formatCode="0.00\ %;\-0.00\ %;0.00\ %"/>
    </dxf>
    <dxf>
      <numFmt numFmtId="2" formatCode="0.00"/>
    </dxf>
    <dxf>
      <numFmt numFmtId="175" formatCode="0.00\ %;\-0.00\ %;0.00\ %"/>
    </dxf>
    <dxf>
      <numFmt numFmtId="2" formatCode="0.00"/>
    </dxf>
    <dxf>
      <numFmt numFmtId="3" formatCode="#,##0"/>
    </dxf>
    <dxf>
      <numFmt numFmtId="175" formatCode="0.00\ %;\-0.00\ %;0.00\ %"/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numFmt numFmtId="175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2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75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74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65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71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9">
      <pivotArea outline="0" collapsedLevelsAreSubtotals="1" fieldPosition="0"/>
    </format>
    <format dxfId="8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69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73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10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76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11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68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12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70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14">
      <pivotArea collapsedLevelsAreSubtotals="1" fieldPosition="0">
        <references count="1">
          <reference field="0" count="0"/>
        </references>
      </pivotArea>
    </format>
    <format dxfId="13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67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1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19" totalsRowShown="0" headerRowDxfId="119" headerRowBorderDxfId="118" tableBorderDxfId="117">
  <autoFilter ref="B2:I319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24" totalsRowShown="0" headerRowDxfId="108">
  <autoFilter ref="A2:CI224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2" totalsRowShown="0" headerRowDxfId="57" dataDxfId="56">
  <autoFilter ref="A1:Q12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175" dataDxfId="173" headerRowBorderDxfId="174" tableBorderDxfId="172">
  <autoFilter ref="R86:U191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19"/>
  <sheetViews>
    <sheetView topLeftCell="A291" zoomScaleNormal="100" workbookViewId="0">
      <selection activeCell="D313" sqref="D313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3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3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3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3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3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3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3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3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3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3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3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3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3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3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3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3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3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3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3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3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3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25"/>
  <sheetViews>
    <sheetView zoomScaleNormal="100" workbookViewId="0">
      <pane xSplit="7" ySplit="2" topLeftCell="BR213" activePane="bottomRight" state="frozen"/>
      <selection pane="topRight" activeCell="G1" sqref="G1"/>
      <selection pane="bottomLeft" activeCell="A3" sqref="A3"/>
      <selection pane="bottomRight" activeCell="BV3" sqref="BV3:BV224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SUBTOTAL(9,I2:I300)</f>
        <v>44603173.153846152</v>
      </c>
      <c r="J1" s="41">
        <f>SUBTOTAL(9,J2:J300)</f>
        <v>44010659.153846152</v>
      </c>
      <c r="K1" s="44"/>
      <c r="L1" s="35"/>
      <c r="M1" s="3"/>
      <c r="N1" s="3"/>
      <c r="O1" s="41">
        <f>SUBTOTAL(9,O2:O300)</f>
        <v>554214</v>
      </c>
      <c r="P1" s="41"/>
      <c r="Q1" s="41"/>
      <c r="R1" s="45">
        <f>SUBTOTAL(9,R2:R300)/J1</f>
        <v>2.2682868632126776E-2</v>
      </c>
      <c r="S1" s="41">
        <f>SUBTOTAL(9,S2:S300)</f>
        <v>13047.06</v>
      </c>
      <c r="T1" s="35">
        <f>SUBTOTAL(9,T2:T300)/I1</f>
        <v>0.88739605842565339</v>
      </c>
      <c r="U1" s="36">
        <f>+T1</f>
        <v>0.88739605842565339</v>
      </c>
      <c r="V1" s="41">
        <f>SUMPRODUCT(Tabla_master_rend[MG_suero],Tabla_master_rend[L_suero Total])</f>
        <v>58529.303205000011</v>
      </c>
      <c r="W1" s="41">
        <f>SUMPRODUCT(Tabla_master_rend[MP_suero],Tabla_master_rend[L_suero Total])</f>
        <v>348209.13422999985</v>
      </c>
      <c r="X1" s="41">
        <f>SUBTOTAL(9,X2:X300)</f>
        <v>31562345.250011571</v>
      </c>
      <c r="Y1" s="41">
        <f>SUBTOTAL(9,Y2:Y300)</f>
        <v>10682360</v>
      </c>
      <c r="Z1" s="45">
        <f>+X1/Y1</f>
        <v>2.9546228782789168</v>
      </c>
      <c r="AA1" s="41">
        <f>SUBTOTAL(9,AA2:AA300)</f>
        <v>8018334.7999884328</v>
      </c>
      <c r="AB1" s="3"/>
      <c r="AC1" s="34"/>
      <c r="AD1" s="41">
        <f>SUBTOTAL(9,AD2:AD300)</f>
        <v>529512</v>
      </c>
      <c r="AE1" s="41">
        <f>SUBTOTAL(9,AE2:AE300)</f>
        <v>0</v>
      </c>
      <c r="AF1" s="41"/>
      <c r="AG1" s="41"/>
      <c r="AH1" s="35">
        <f>+G1/15224</f>
        <v>8.4005517603783497E-2</v>
      </c>
      <c r="AI1" s="41">
        <f>SUBTOTAL(9,AI2:AI300)</f>
        <v>5027038.46</v>
      </c>
      <c r="AJ1" s="4">
        <f>+I1/AI1</f>
        <v>8.8726540504418878</v>
      </c>
      <c r="AK1" s="4">
        <f>+I1/(AI1-BR1)</f>
        <v>9.1743851911070085</v>
      </c>
      <c r="AL1" s="34"/>
      <c r="AM1" s="41">
        <f>SUBTOTAL(9,AM2:AM300)</f>
        <v>3302716.4570946917</v>
      </c>
      <c r="AN1" s="3"/>
      <c r="AO1" s="3"/>
      <c r="AP1" s="3"/>
      <c r="AQ1" s="4"/>
      <c r="AR1" s="41">
        <f>SUBTOTAL(9,AR2:AR300)</f>
        <v>399315.20000000007</v>
      </c>
      <c r="AS1" s="36"/>
      <c r="AT1" s="3"/>
      <c r="AU1" s="41">
        <f>SUBTOTAL(9,AU2:AU300)</f>
        <v>2994864</v>
      </c>
      <c r="AV1" s="41">
        <f>SUBTOTAL(9,AV2:AV300)</f>
        <v>8860.51</v>
      </c>
      <c r="AW1" s="41">
        <f>SUBTOTAL(9,AW2:AW300)</f>
        <v>20601.399999999998</v>
      </c>
      <c r="AX1" s="41">
        <f>SUBTOTAL(9,AX2:AX300)</f>
        <v>8395.299999999992</v>
      </c>
      <c r="AY1" s="41">
        <f>SUBTOTAL(9,AY2:AY300)</f>
        <v>37857.21</v>
      </c>
      <c r="AZ1" s="67">
        <f>+(AV1+AW1+AX1)/(AI1)</f>
        <v>7.5307181954601538E-3</v>
      </c>
      <c r="BA1" s="42">
        <f>SUBTOTAL(9,BA2:BA300)</f>
        <v>56810</v>
      </c>
      <c r="BB1" s="67">
        <f>+BA1/(BA1+BK1)</f>
        <v>1.1386637837621151E-2</v>
      </c>
      <c r="BC1" s="41">
        <f t="shared" ref="BC1:BN1" si="0">SUBTOTAL(9,BC2:BC300)</f>
        <v>694915</v>
      </c>
      <c r="BD1" s="41">
        <f t="shared" si="0"/>
        <v>675284</v>
      </c>
      <c r="BE1" s="41">
        <f t="shared" si="0"/>
        <v>4873625</v>
      </c>
      <c r="BF1" s="41">
        <f t="shared" si="0"/>
        <v>38591</v>
      </c>
      <c r="BG1" s="41">
        <f t="shared" si="0"/>
        <v>43455.100000000013</v>
      </c>
      <c r="BH1" s="41">
        <f t="shared" si="0"/>
        <v>5994.5999999999985</v>
      </c>
      <c r="BI1" s="41">
        <f t="shared" si="0"/>
        <v>50883.199999999968</v>
      </c>
      <c r="BJ1" s="41">
        <f t="shared" si="0"/>
        <v>19072</v>
      </c>
      <c r="BK1" s="41">
        <f t="shared" si="0"/>
        <v>4932371.2500000009</v>
      </c>
      <c r="BL1" s="41">
        <f t="shared" si="0"/>
        <v>249.42999999999992</v>
      </c>
      <c r="BM1" s="41">
        <f t="shared" si="0"/>
        <v>66013.670999999973</v>
      </c>
      <c r="BN1" s="41">
        <f t="shared" si="0"/>
        <v>4401.0999999999995</v>
      </c>
      <c r="BO1" s="67">
        <f>+BM1/BK1</f>
        <v>1.3383759586223353E-2</v>
      </c>
      <c r="BP1" s="67">
        <f>+BO1*(1-BZ1)</f>
        <v>8.7577322105909395E-3</v>
      </c>
      <c r="BQ1" s="67">
        <f>+BR1/AI1</f>
        <v>3.2888431691051753E-2</v>
      </c>
      <c r="BR1" s="41">
        <f>SUBTOTAL(9,BR2:BR300)</f>
        <v>165331.41099999999</v>
      </c>
      <c r="BS1" s="41">
        <f>SUBTOTAL(9,BS2:BS300)</f>
        <v>2349491.0700000003</v>
      </c>
      <c r="BT1" s="41">
        <f>SUBTOTAL(9,BT2:BT568)</f>
        <v>-18896.179999999968</v>
      </c>
      <c r="BU1" s="60">
        <f>+BT1/BK1</f>
        <v>-3.831053876976508E-3</v>
      </c>
      <c r="BV1" s="3"/>
      <c r="BW1" s="2" t="s">
        <v>49</v>
      </c>
      <c r="BX1" s="41">
        <f>SUBTOTAL(9,BX2:BX300)</f>
        <v>252663.10999999993</v>
      </c>
      <c r="BY1" s="41">
        <f>SUBTOTAL(9,BY2:BY300)</f>
        <v>87331.699000000051</v>
      </c>
      <c r="BZ1" s="46">
        <f>+BY1/BX1</f>
        <v>0.3456448351324421</v>
      </c>
      <c r="CA1" s="47">
        <v>6.4999999999999997E-3</v>
      </c>
      <c r="CB1" s="47">
        <v>0.01</v>
      </c>
      <c r="CC1" s="47">
        <v>1.0500000000000001E-2</v>
      </c>
      <c r="CD1" s="41">
        <f>SUBTOTAL(9,CD2:CD300)</f>
        <v>102526.44939169995</v>
      </c>
      <c r="CE1" s="46">
        <f>+CD1/AI1</f>
        <v>2.039499999999999E-2</v>
      </c>
      <c r="CF1" s="46">
        <f>+BR1/AI1</f>
        <v>3.2888431691051753E-2</v>
      </c>
      <c r="CG1" s="41">
        <f>SUBTOTAL(9,CG2:CG300)</f>
        <v>-62804.961608299971</v>
      </c>
      <c r="CH1" s="78"/>
      <c r="CI1" s="41">
        <f>SUBTOTAL(9,CI2:CI300)</f>
        <v>-81646.450090790066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16184.839083381563</v>
      </c>
      <c r="BW3" s="65">
        <f>+(Tabla_master_rend[[#This Row],[Coste_Leche_€]]-Tabla_master_rend[[#This Row],[Kg_MG_Nata]]*$CO$3)/Tabla_master_rend[[#This Row],[Kg_Queso_Blan]]</f>
        <v>3.5484407132193296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118691.40794554702</v>
      </c>
      <c r="BW4" s="65">
        <f>+(Tabla_master_rend[[#This Row],[Coste_Leche_€]]-Tabla_master_rend[[#This Row],[Kg_MG_Nata]]*$CO$3)/Tabla_master_rend[[#This Row],[Kg_Queso_Blan]]</f>
        <v>4.0098776084709993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131510.29325492779</v>
      </c>
      <c r="BW5" s="65">
        <f>+(Tabla_master_rend[[#This Row],[Coste_Leche_€]]-Tabla_master_rend[[#This Row],[Kg_MG_Nata]]*$CO$3)/Tabla_master_rend[[#This Row],[Kg_Queso_Blan]]</f>
        <v>3.6519192715336737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115960.03195517302</v>
      </c>
      <c r="BW6" s="65">
        <f>+(Tabla_master_rend[[#This Row],[Coste_Leche_€]]-Tabla_master_rend[[#This Row],[Kg_MG_Nata]]*$CO$3)/Tabla_master_rend[[#This Row],[Kg_Queso_Blan]]</f>
        <v>3.8202406597643779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105812.48101879208</v>
      </c>
      <c r="BW7" s="65">
        <f>+(Tabla_master_rend[[#This Row],[Coste_Leche_€]]-Tabla_master_rend[[#This Row],[Kg_MG_Nata]]*$CO$3)/Tabla_master_rend[[#This Row],[Kg_Queso_Blan]]</f>
        <v>4.2253940657974143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134225.10604050892</v>
      </c>
      <c r="BW8" s="65">
        <f>+(Tabla_master_rend[[#This Row],[Coste_Leche_€]]-Tabla_master_rend[[#This Row],[Kg_MG_Nata]]*$CO$3)/Tabla_master_rend[[#This Row],[Kg_Queso_Blan]]</f>
        <v>3.9061635898971478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125618.45075001456</v>
      </c>
      <c r="BW9" s="65">
        <f>+(Tabla_master_rend[[#This Row],[Coste_Leche_€]]-Tabla_master_rend[[#This Row],[Kg_MG_Nata]]*$CO$3)/Tabla_master_rend[[#This Row],[Kg_Queso_Blan]]</f>
        <v>3.888512847240404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22377.924875465109</v>
      </c>
      <c r="BW10" s="65">
        <f>+(Tabla_master_rend[[#This Row],[Coste_Leche_€]]-Tabla_master_rend[[#This Row],[Kg_MG_Nata]]*$CO$3)/Tabla_master_rend[[#This Row],[Kg_Queso_Blan]]</f>
        <v>3.9248907833892033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126094.12528765976</v>
      </c>
      <c r="BW11" s="65">
        <f>+(Tabla_master_rend[[#This Row],[Coste_Leche_€]]-Tabla_master_rend[[#This Row],[Kg_MG_Nata]]*$CO$3)/Tabla_master_rend[[#This Row],[Kg_Queso_Blan]]</f>
        <v>4.0102013745250904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129173.84617883377</v>
      </c>
      <c r="BW12" s="65">
        <f>+(Tabla_master_rend[[#This Row],[Coste_Leche_€]]-Tabla_master_rend[[#This Row],[Kg_MG_Nata]]*$CO$3)/Tabla_master_rend[[#This Row],[Kg_Queso_Blan]]</f>
        <v>3.9978869482745649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99945.483321068139</v>
      </c>
      <c r="BW13" s="65">
        <f>+(Tabla_master_rend[[#This Row],[Coste_Leche_€]]-Tabla_master_rend[[#This Row],[Kg_MG_Nata]]*$CO$3)/Tabla_master_rend[[#This Row],[Kg_Queso_Blan]]</f>
        <v>4.040788906507423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8328.7836408563217</v>
      </c>
      <c r="BW14" s="65">
        <f>+(Tabla_master_rend[[#This Row],[Coste_Leche_€]]-Tabla_master_rend[[#This Row],[Kg_MG_Nata]]*$CO$3)/Tabla_master_rend[[#This Row],[Kg_Queso_Blan]]</f>
        <v>4.6033620806616389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25781.145860249842</v>
      </c>
      <c r="BW15" s="65">
        <f>+(Tabla_master_rend[[#This Row],[Coste_Leche_€]]-Tabla_master_rend[[#This Row],[Kg_MG_Nata]]*$CO$3)/Tabla_master_rend[[#This Row],[Kg_Queso_Blan]]</f>
        <v>2.7118449227003638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12617.021250967699</v>
      </c>
      <c r="BW16" s="65">
        <f>+(Tabla_master_rend[[#This Row],[Coste_Leche_€]]-Tabla_master_rend[[#This Row],[Kg_MG_Nata]]*$CO$3)/Tabla_master_rend[[#This Row],[Kg_Queso_Blan]]</f>
        <v>4.2558587164929609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109351.31324281843</v>
      </c>
      <c r="BW17" s="65">
        <f>+(Tabla_master_rend[[#This Row],[Coste_Leche_€]]-Tabla_master_rend[[#This Row],[Kg_MG_Nata]]*$CO$3)/Tabla_master_rend[[#This Row],[Kg_Queso_Blan]]</f>
        <v>4.3720908160590026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143485.5275055517</v>
      </c>
      <c r="BW18" s="65">
        <f>+(Tabla_master_rend[[#This Row],[Coste_Leche_€]]-Tabla_master_rend[[#This Row],[Kg_MG_Nata]]*$CO$3)/Tabla_master_rend[[#This Row],[Kg_Queso_Blan]]</f>
        <v>3.8847831631235641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145181.77273465414</v>
      </c>
      <c r="BW19" s="65">
        <f>+(Tabla_master_rend[[#This Row],[Coste_Leche_€]]-Tabla_master_rend[[#This Row],[Kg_MG_Nata]]*$CO$3)/Tabla_master_rend[[#This Row],[Kg_Queso_Blan]]</f>
        <v>4.0643883335981004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127385.04263596646</v>
      </c>
      <c r="BW20" s="65">
        <f>+(Tabla_master_rend[[#This Row],[Coste_Leche_€]]-Tabla_master_rend[[#This Row],[Kg_MG_Nata]]*$CO$3)/Tabla_master_rend[[#This Row],[Kg_Queso_Blan]]</f>
        <v>3.8134729524594113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112026.53686145718</v>
      </c>
      <c r="BW21" s="65">
        <f>+(Tabla_master_rend[[#This Row],[Coste_Leche_€]]-Tabla_master_rend[[#This Row],[Kg_MG_Nata]]*$CO$3)/Tabla_master_rend[[#This Row],[Kg_Queso_Blan]]</f>
        <v>3.751198894452886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81967.410024935132</v>
      </c>
      <c r="BW22" s="65">
        <f>+(Tabla_master_rend[[#This Row],[Coste_Leche_€]]-Tabla_master_rend[[#This Row],[Kg_MG_Nata]]*$CO$3)/Tabla_master_rend[[#This Row],[Kg_Queso_Blan]]</f>
        <v>3.84996821389421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136393.39698447671</v>
      </c>
      <c r="BW23" s="65">
        <f>+(Tabla_master_rend[[#This Row],[Coste_Leche_€]]-Tabla_master_rend[[#This Row],[Kg_MG_Nata]]*$CO$3)/Tabla_master_rend[[#This Row],[Kg_Queso_Blan]]</f>
        <v>4.0655695373417267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61249.938443488201</v>
      </c>
      <c r="BW24" s="65">
        <f>+(Tabla_master_rend[[#This Row],[Coste_Leche_€]]-Tabla_master_rend[[#This Row],[Kg_MG_Nata]]*$CO$3)/Tabla_master_rend[[#This Row],[Kg_Queso_Blan]]</f>
        <v>3.7935759021589774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139768.96601204062</v>
      </c>
      <c r="BW25" s="65">
        <f>+(Tabla_master_rend[[#This Row],[Coste_Leche_€]]-Tabla_master_rend[[#This Row],[Kg_MG_Nata]]*$CO$3)/Tabla_master_rend[[#This Row],[Kg_Queso_Blan]]</f>
        <v>3.8627128920782337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131408.75373414269</v>
      </c>
      <c r="BW26" s="65">
        <f>+(Tabla_master_rend[[#This Row],[Coste_Leche_€]]-Tabla_master_rend[[#This Row],[Kg_MG_Nata]]*$CO$3)/Tabla_master_rend[[#This Row],[Kg_Queso_Blan]]</f>
        <v>4.2784884611926683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62533.403319075704</v>
      </c>
      <c r="BW27" s="65">
        <f>+(Tabla_master_rend[[#This Row],[Coste_Leche_€]]-Tabla_master_rend[[#This Row],[Kg_MG_Nata]]*$CO$3)/Tabla_master_rend[[#This Row],[Kg_Queso_Blan]]</f>
        <v>3.2660993620550589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142935.8373950324</v>
      </c>
      <c r="BW28" s="65">
        <f>+(Tabla_master_rend[[#This Row],[Coste_Leche_€]]-Tabla_master_rend[[#This Row],[Kg_MG_Nata]]*$CO$3)/Tabla_master_rend[[#This Row],[Kg_Queso_Blan]]</f>
        <v>4.0498462812238012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150016.59236083311</v>
      </c>
      <c r="BW29" s="65">
        <f>+(Tabla_master_rend[[#This Row],[Coste_Leche_€]]-Tabla_master_rend[[#This Row],[Kg_MG_Nata]]*$CO$3)/Tabla_master_rend[[#This Row],[Kg_Queso_Blan]]</f>
        <v>3.8232033173264748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128509.05856513289</v>
      </c>
      <c r="BW30" s="65">
        <f>+(Tabla_master_rend[[#This Row],[Coste_Leche_€]]-Tabla_master_rend[[#This Row],[Kg_MG_Nata]]*$CO$3)/Tabla_master_rend[[#This Row],[Kg_Queso_Blan]]</f>
        <v>4.1138904973252099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126187.79208866555</v>
      </c>
      <c r="BW31" s="65">
        <f>+(Tabla_master_rend[[#This Row],[Coste_Leche_€]]-Tabla_master_rend[[#This Row],[Kg_MG_Nata]]*$CO$3)/Tabla_master_rend[[#This Row],[Kg_Queso_Blan]]</f>
        <v>3.8346096666252034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145699.08734200793</v>
      </c>
      <c r="BW32" s="65">
        <f>+(Tabla_master_rend[[#This Row],[Coste_Leche_€]]-Tabla_master_rend[[#This Row],[Kg_MG_Nata]]*$CO$3)/Tabla_master_rend[[#This Row],[Kg_Queso_Blan]]</f>
        <v>4.2651714748697893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137586.04584028729</v>
      </c>
      <c r="BW33" s="65">
        <f>+(Tabla_master_rend[[#This Row],[Coste_Leche_€]]-Tabla_master_rend[[#This Row],[Kg_MG_Nata]]*$CO$3)/Tabla_master_rend[[#This Row],[Kg_Queso_Blan]]</f>
        <v>4.110852440557438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134844.06563602402</v>
      </c>
      <c r="BW34" s="65">
        <f>+(Tabla_master_rend[[#This Row],[Coste_Leche_€]]-Tabla_master_rend[[#This Row],[Kg_MG_Nata]]*$CO$3)/Tabla_master_rend[[#This Row],[Kg_Queso_Blan]]</f>
        <v>3.8204039332781252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132391.6741830234</v>
      </c>
      <c r="BW35" s="65">
        <f>+(Tabla_master_rend[[#This Row],[Coste_Leche_€]]-Tabla_master_rend[[#This Row],[Kg_MG_Nata]]*$CO$3)/Tabla_master_rend[[#This Row],[Kg_Queso_Blan]]</f>
        <v>3.8215321624125487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113915.20306880845</v>
      </c>
      <c r="BW36" s="65">
        <f>+(Tabla_master_rend[[#This Row],[Coste_Leche_€]]-Tabla_master_rend[[#This Row],[Kg_MG_Nata]]*$CO$3)/Tabla_master_rend[[#This Row],[Kg_Queso_Blan]]</f>
        <v>3.7461930342126903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131551.25927551286</v>
      </c>
      <c r="BW37" s="65">
        <f>+(Tabla_master_rend[[#This Row],[Coste_Leche_€]]-Tabla_master_rend[[#This Row],[Kg_MG_Nata]]*$CO$3)/Tabla_master_rend[[#This Row],[Kg_Queso_Blan]]</f>
        <v>4.1544697061549902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148169.70466047261</v>
      </c>
      <c r="BW38" s="65">
        <f>+(Tabla_master_rend[[#This Row],[Coste_Leche_€]]-Tabla_master_rend[[#This Row],[Kg_MG_Nata]]*$CO$3)/Tabla_master_rend[[#This Row],[Kg_Queso_Blan]]</f>
        <v>3.7957576075789121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127316.27692531674</v>
      </c>
      <c r="BW39" s="65">
        <f>+(Tabla_master_rend[[#This Row],[Coste_Leche_€]]-Tabla_master_rend[[#This Row],[Kg_MG_Nata]]*$CO$3)/Tabla_master_rend[[#This Row],[Kg_Queso_Blan]]</f>
        <v>4.0923512106653197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118150.18541900459</v>
      </c>
      <c r="BW40" s="65">
        <f>+(Tabla_master_rend[[#This Row],[Coste_Leche_€]]-Tabla_master_rend[[#This Row],[Kg_MG_Nata]]*$CO$3)/Tabla_master_rend[[#This Row],[Kg_Queso_Blan]]</f>
        <v>4.0473446459336309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114284.78311849681</v>
      </c>
      <c r="BW41" s="65">
        <f>+(Tabla_master_rend[[#This Row],[Coste_Leche_€]]-Tabla_master_rend[[#This Row],[Kg_MG_Nata]]*$CO$3)/Tabla_master_rend[[#This Row],[Kg_Queso_Blan]]</f>
        <v>3.7059592158050032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105684.6644917813</v>
      </c>
      <c r="BW42" s="65">
        <f>+(Tabla_master_rend[[#This Row],[Coste_Leche_€]]-Tabla_master_rend[[#This Row],[Kg_MG_Nata]]*$CO$3)/Tabla_master_rend[[#This Row],[Kg_Queso_Blan]]</f>
        <v>3.6074170761767901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16495.07133637759</v>
      </c>
      <c r="BW43" s="65">
        <f>+(Tabla_master_rend[[#This Row],[Coste_Leche_€]]-Tabla_master_rend[[#This Row],[Kg_MG_Nata]]*$CO$3)/Tabla_master_rend[[#This Row],[Kg_Queso_Blan]]</f>
        <v>3.6472492956783671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167274.87919020109</v>
      </c>
      <c r="BW44" s="65">
        <f>+(Tabla_master_rend[[#This Row],[Coste_Leche_€]]-Tabla_master_rend[[#This Row],[Kg_MG_Nata]]*$CO$3)/Tabla_master_rend[[#This Row],[Kg_Queso_Blan]]</f>
        <v>4.1781119223668766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92974.888172927982</v>
      </c>
      <c r="BW45" s="65">
        <f>+(Tabla_master_rend[[#This Row],[Coste_Leche_€]]-Tabla_master_rend[[#This Row],[Kg_MG_Nata]]*$CO$3)/Tabla_master_rend[[#This Row],[Kg_Queso_Blan]]</f>
        <v>2.7411482346626874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48315.074695803487</v>
      </c>
      <c r="BW46" s="65">
        <f>+(Tabla_master_rend[[#This Row],[Coste_Leche_€]]-Tabla_master_rend[[#This Row],[Kg_MG_Nata]]*$CO$3)/Tabla_master_rend[[#This Row],[Kg_Queso_Blan]]</f>
        <v>4.2874191942474296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89394.614414194351</v>
      </c>
      <c r="BW47" s="65">
        <f>+(Tabla_master_rend[[#This Row],[Coste_Leche_€]]-Tabla_master_rend[[#This Row],[Kg_MG_Nata]]*$CO$3)/Tabla_master_rend[[#This Row],[Kg_Queso_Blan]]</f>
        <v>3.9580353027160866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149647.79338760825</v>
      </c>
      <c r="BW48" s="65">
        <f>+(Tabla_master_rend[[#This Row],[Coste_Leche_€]]-Tabla_master_rend[[#This Row],[Kg_MG_Nata]]*$CO$3)/Tabla_master_rend[[#This Row],[Kg_Queso_Blan]]</f>
        <v>3.9525811492628811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166396.16707567355</v>
      </c>
      <c r="BW49" s="65">
        <f>+(Tabla_master_rend[[#This Row],[Coste_Leche_€]]-Tabla_master_rend[[#This Row],[Kg_MG_Nata]]*$CO$3)/Tabla_master_rend[[#This Row],[Kg_Queso_Blan]]</f>
        <v>3.8752732135132768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165081.62180468504</v>
      </c>
      <c r="BW50" s="65">
        <f>+(Tabla_master_rend[[#This Row],[Coste_Leche_€]]-Tabla_master_rend[[#This Row],[Kg_MG_Nata]]*$CO$3)/Tabla_master_rend[[#This Row],[Kg_Queso_Blan]]</f>
        <v>3.9100275322166311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168454.04441605334</v>
      </c>
      <c r="BW51" s="65">
        <f>+(Tabla_master_rend[[#This Row],[Coste_Leche_€]]-Tabla_master_rend[[#This Row],[Kg_MG_Nata]]*$CO$3)/Tabla_master_rend[[#This Row],[Kg_Queso_Blan]]</f>
        <v>4.0834074540174274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161796.76844184354</v>
      </c>
      <c r="BW52" s="65">
        <f>+(Tabla_master_rend[[#This Row],[Coste_Leche_€]]-Tabla_master_rend[[#This Row],[Kg_MG_Nata]]*$CO$3)/Tabla_master_rend[[#This Row],[Kg_Queso_Blan]]</f>
        <v>4.1129520207818606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170076.08859997216</v>
      </c>
      <c r="BW53" s="65">
        <f>+(Tabla_master_rend[[#This Row],[Coste_Leche_€]]-Tabla_master_rend[[#This Row],[Kg_MG_Nata]]*$CO$3)/Tabla_master_rend[[#This Row],[Kg_Queso_Blan]]</f>
        <v>4.0328749626895366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150268.32720044471</v>
      </c>
      <c r="BW54" s="65">
        <f>+(Tabla_master_rend[[#This Row],[Coste_Leche_€]]-Tabla_master_rend[[#This Row],[Kg_MG_Nata]]*$CO$3)/Tabla_master_rend[[#This Row],[Kg_Queso_Blan]]</f>
        <v>4.0032370011902456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153770.09059843016</v>
      </c>
      <c r="BW55" s="65">
        <f>+(Tabla_master_rend[[#This Row],[Coste_Leche_€]]-Tabla_master_rend[[#This Row],[Kg_MG_Nata]]*$CO$3)/Tabla_master_rend[[#This Row],[Kg_Queso_Blan]]</f>
        <v>3.8578251683717202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84076.544016592685</v>
      </c>
      <c r="BW56" s="65">
        <f>+(Tabla_master_rend[[#This Row],[Coste_Leche_€]]-Tabla_master_rend[[#This Row],[Kg_MG_Nata]]*$CO$3)/Tabla_master_rend[[#This Row],[Kg_Queso_Blan]]</f>
        <v>4.7377565382561704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66300.993108738898</v>
      </c>
      <c r="BW57" s="65">
        <f>+(Tabla_master_rend[[#This Row],[Coste_Leche_€]]-Tabla_master_rend[[#This Row],[Kg_MG_Nata]]*$CO$3)/Tabla_master_rend[[#This Row],[Kg_Queso_Blan]]</f>
        <v>4.1692154321684844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165912.52312260313</v>
      </c>
      <c r="BW58" s="65">
        <f>+(Tabla_master_rend[[#This Row],[Coste_Leche_€]]-Tabla_master_rend[[#This Row],[Kg_MG_Nata]]*$CO$3)/Tabla_master_rend[[#This Row],[Kg_Queso_Blan]]</f>
        <v>3.9852885252387145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164515.5874273098</v>
      </c>
      <c r="BW59" s="65">
        <f>+(Tabla_master_rend[[#This Row],[Coste_Leche_€]]-Tabla_master_rend[[#This Row],[Kg_MG_Nata]]*$CO$3)/Tabla_master_rend[[#This Row],[Kg_Queso_Blan]]</f>
        <v>3.9361486196784266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147421.69949330267</v>
      </c>
      <c r="BW60" s="65">
        <f>+(Tabla_master_rend[[#This Row],[Coste_Leche_€]]-Tabla_master_rend[[#This Row],[Kg_MG_Nata]]*$CO$3)/Tabla_master_rend[[#This Row],[Kg_Queso_Blan]]</f>
        <v>3.9320944089774725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164320.49547647467</v>
      </c>
      <c r="BW61" s="65">
        <f>+(Tabla_master_rend[[#This Row],[Coste_Leche_€]]-Tabla_master_rend[[#This Row],[Kg_MG_Nata]]*$CO$3)/Tabla_master_rend[[#This Row],[Kg_Queso_Blan]]</f>
        <v>3.9251529567062624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149252.71362129206</v>
      </c>
      <c r="BW62" s="65">
        <f>+(Tabla_master_rend[[#This Row],[Coste_Leche_€]]-Tabla_master_rend[[#This Row],[Kg_MG_Nata]]*$CO$3)/Tabla_master_rend[[#This Row],[Kg_Queso_Blan]]</f>
        <v>3.9680656291143035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151312.72736915344</v>
      </c>
      <c r="BW63" s="65">
        <f>+(Tabla_master_rend[[#This Row],[Coste_Leche_€]]-Tabla_master_rend[[#This Row],[Kg_MG_Nata]]*$CO$3)/Tabla_master_rend[[#This Row],[Kg_Queso_Blan]]</f>
        <v>4.2059088753473644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118314.66841038832</v>
      </c>
      <c r="BW64" s="65">
        <f>+(Tabla_master_rend[[#This Row],[Coste_Leche_€]]-Tabla_master_rend[[#This Row],[Kg_MG_Nata]]*$CO$3)/Tabla_master_rend[[#This Row],[Kg_Queso_Blan]]</f>
        <v>3.9414493345739996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114497.84427402398</v>
      </c>
      <c r="BW65" s="65">
        <f>+(Tabla_master_rend[[#This Row],[Coste_Leche_€]]-Tabla_master_rend[[#This Row],[Kg_MG_Nata]]*$CO$3)/Tabla_master_rend[[#This Row],[Kg_Queso_Blan]]</f>
        <v>3.7523418630841432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15791.145461301854</v>
      </c>
      <c r="BW66" s="65">
        <f>+(Tabla_master_rend[[#This Row],[Coste_Leche_€]]-Tabla_master_rend[[#This Row],[Kg_MG_Nata]]*$CO$3)/Tabla_master_rend[[#This Row],[Kg_Queso_Blan]]</f>
        <v>4.3199270343309113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118648.83094582385</v>
      </c>
      <c r="BW67" s="65">
        <f>+(Tabla_master_rend[[#This Row],[Coste_Leche_€]]-Tabla_master_rend[[#This Row],[Kg_MG_Nata]]*$CO$3)/Tabla_master_rend[[#This Row],[Kg_Queso_Blan]]</f>
        <v>3.9602429784848532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123669.13162524937</v>
      </c>
      <c r="BW68" s="65">
        <f>+(Tabla_master_rend[[#This Row],[Coste_Leche_€]]-Tabla_master_rend[[#This Row],[Kg_MG_Nata]]*$CO$3)/Tabla_master_rend[[#This Row],[Kg_Queso_Blan]]</f>
        <v>3.9857466373560704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155953.65528776098</v>
      </c>
      <c r="BW69" s="65">
        <f>+(Tabla_master_rend[[#This Row],[Coste_Leche_€]]-Tabla_master_rend[[#This Row],[Kg_MG_Nata]]*$CO$3)/Tabla_master_rend[[#This Row],[Kg_Queso_Blan]]</f>
        <v>3.844436173681105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130306.18927759091</v>
      </c>
      <c r="BW70" s="65">
        <f>+(Tabla_master_rend[[#This Row],[Coste_Leche_€]]-Tabla_master_rend[[#This Row],[Kg_MG_Nata]]*$CO$3)/Tabla_master_rend[[#This Row],[Kg_Queso_Blan]]</f>
        <v>4.6619342093009193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146422.16037995584</v>
      </c>
      <c r="BW71" s="65">
        <f>+(Tabla_master_rend[[#This Row],[Coste_Leche_€]]-Tabla_master_rend[[#This Row],[Kg_MG_Nata]]*$CO$3)/Tabla_master_rend[[#This Row],[Kg_Queso_Blan]]</f>
        <v>4.1667530701614153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164458.58323008846</v>
      </c>
      <c r="BW72" s="65">
        <f>+(Tabla_master_rend[[#This Row],[Coste_Leche_€]]-Tabla_master_rend[[#This Row],[Kg_MG_Nata]]*$CO$3)/Tabla_master_rend[[#This Row],[Kg_Queso_Blan]]</f>
        <v>3.8923017479385913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164009.42946922363</v>
      </c>
      <c r="BW73" s="65">
        <f>+(Tabla_master_rend[[#This Row],[Coste_Leche_€]]-Tabla_master_rend[[#This Row],[Kg_MG_Nata]]*$CO$3)/Tabla_master_rend[[#This Row],[Kg_Queso_Blan]]</f>
        <v>3.8032316533972677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41328.042985482229</v>
      </c>
      <c r="BW74" s="65">
        <f>+(Tabla_master_rend[[#This Row],[Coste_Leche_€]]-Tabla_master_rend[[#This Row],[Kg_MG_Nata]]*$CO$3)/Tabla_master_rend[[#This Row],[Kg_Queso_Blan]]</f>
        <v>3.8149101087397992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123016.04043467023</v>
      </c>
      <c r="BW75" s="65">
        <f>+(Tabla_master_rend[[#This Row],[Coste_Leche_€]]-Tabla_master_rend[[#This Row],[Kg_MG_Nata]]*$CO$3)/Tabla_master_rend[[#This Row],[Kg_Queso_Blan]]</f>
        <v>3.8157659178926462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159357.1989942705</v>
      </c>
      <c r="BW76" s="65">
        <f>+(Tabla_master_rend[[#This Row],[Coste_Leche_€]]-Tabla_master_rend[[#This Row],[Kg_MG_Nata]]*$CO$3)/Tabla_master_rend[[#This Row],[Kg_Queso_Blan]]</f>
        <v>4.1184746944128152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145268.37881721376</v>
      </c>
      <c r="BW77" s="65">
        <f>+(Tabla_master_rend[[#This Row],[Coste_Leche_€]]-Tabla_master_rend[[#This Row],[Kg_MG_Nata]]*$CO$3)/Tabla_master_rend[[#This Row],[Kg_Queso_Blan]]</f>
        <v>4.0482812824129635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40438.164609237887</v>
      </c>
      <c r="BW78" s="65">
        <f>+(Tabla_master_rend[[#This Row],[Coste_Leche_€]]-Tabla_master_rend[[#This Row],[Kg_MG_Nata]]*$CO$3)/Tabla_master_rend[[#This Row],[Kg_Queso_Blan]]</f>
        <v>4.1689508620285505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128114.11357685253</v>
      </c>
      <c r="BW79" s="65">
        <f>+(Tabla_master_rend[[#This Row],[Coste_Leche_€]]-Tabla_master_rend[[#This Row],[Kg_MG_Nata]]*$CO$3)/Tabla_master_rend[[#This Row],[Kg_Queso_Blan]]</f>
        <v>4.1092307980953819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166267.84497775158</v>
      </c>
      <c r="BW80" s="65">
        <f>+(Tabla_master_rend[[#This Row],[Coste_Leche_€]]-Tabla_master_rend[[#This Row],[Kg_MG_Nata]]*$CO$3)/Tabla_master_rend[[#This Row],[Kg_Queso_Blan]]</f>
        <v>4.3736981289164332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24662.358068299916</v>
      </c>
      <c r="BW81" s="65">
        <f>+(Tabla_master_rend[[#This Row],[Coste_Leche_€]]-Tabla_master_rend[[#This Row],[Kg_MG_Nata]]*$CO$3)/Tabla_master_rend[[#This Row],[Kg_Queso_Blan]]</f>
        <v>4.6356759659454108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145544.37440545243</v>
      </c>
      <c r="BW82" s="65">
        <f>+(Tabla_master_rend[[#This Row],[Coste_Leche_€]]-Tabla_master_rend[[#This Row],[Kg_MG_Nata]]*$CO$3)/Tabla_master_rend[[#This Row],[Kg_Queso_Blan]]</f>
        <v>4.0699256550829892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41719.391835373382</v>
      </c>
      <c r="BW83" s="65">
        <f>+(Tabla_master_rend[[#This Row],[Coste_Leche_€]]-Tabla_master_rend[[#This Row],[Kg_MG_Nata]]*$CO$3)/Tabla_master_rend[[#This Row],[Kg_Queso_Blan]]</f>
        <v>4.1023171814775949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126406.99224115974</v>
      </c>
      <c r="BW84" s="65">
        <f>+(Tabla_master_rend[[#This Row],[Coste_Leche_€]]-Tabla_master_rend[[#This Row],[Kg_MG_Nata]]*$CO$3)/Tabla_master_rend[[#This Row],[Kg_Queso_Blan]]</f>
        <v>4.0254353456976384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173170.77316725868</v>
      </c>
      <c r="BW85" s="65">
        <f>+(Tabla_master_rend[[#This Row],[Coste_Leche_€]]-Tabla_master_rend[[#This Row],[Kg_MG_Nata]]*$CO$3)/Tabla_master_rend[[#This Row],[Kg_Queso_Blan]]</f>
        <v>4.329283719615816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162018.52574672273</v>
      </c>
      <c r="BW86" s="65">
        <f>+(Tabla_master_rend[[#This Row],[Coste_Leche_€]]-Tabla_master_rend[[#This Row],[Kg_MG_Nata]]*$CO$3)/Tabla_master_rend[[#This Row],[Kg_Queso_Blan]]</f>
        <v>4.7822220192814484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169937.32026651752</v>
      </c>
      <c r="BW87" s="65">
        <f>+(Tabla_master_rend[[#This Row],[Coste_Leche_€]]-Tabla_master_rend[[#This Row],[Kg_MG_Nata]]*$CO$3)/Tabla_master_rend[[#This Row],[Kg_Queso_Blan]]</f>
        <v>4.2373690476181736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114044.41554376061</v>
      </c>
      <c r="BW88" s="65">
        <f>+(Tabla_master_rend[[#This Row],[Coste_Leche_€]]-Tabla_master_rend[[#This Row],[Kg_MG_Nata]]*$CO$3)/Tabla_master_rend[[#This Row],[Kg_Queso_Blan]]</f>
        <v>4.5099283654939786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168734.9678554835</v>
      </c>
      <c r="BW89" s="65">
        <f>+(Tabla_master_rend[[#This Row],[Coste_Leche_€]]-Tabla_master_rend[[#This Row],[Kg_MG_Nata]]*$CO$3)/Tabla_master_rend[[#This Row],[Kg_Queso_Blan]]</f>
        <v>4.4807671104331535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168231.19666345039</v>
      </c>
      <c r="BW90" s="65">
        <f>+(Tabla_master_rend[[#This Row],[Coste_Leche_€]]-Tabla_master_rend[[#This Row],[Kg_MG_Nata]]*$CO$3)/Tabla_master_rend[[#This Row],[Kg_Queso_Blan]]</f>
        <v>4.0121739624912012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164189.37044970389</v>
      </c>
      <c r="BW91" s="65">
        <f>+(Tabla_master_rend[[#This Row],[Coste_Leche_€]]-Tabla_master_rend[[#This Row],[Kg_MG_Nata]]*$CO$3)/Tabla_master_rend[[#This Row],[Kg_Queso_Blan]]</f>
        <v>4.324293228022678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134241.33875108382</v>
      </c>
      <c r="BW92" s="65">
        <f>+(Tabla_master_rend[[#This Row],[Coste_Leche_€]]-Tabla_master_rend[[#This Row],[Kg_MG_Nata]]*$CO$3)/Tabla_master_rend[[#This Row],[Kg_Queso_Blan]]</f>
        <v>4.4447170783443566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152941.18349197472</v>
      </c>
      <c r="BW93" s="65">
        <f>+(Tabla_master_rend[[#This Row],[Coste_Leche_€]]-Tabla_master_rend[[#This Row],[Kg_MG_Nata]]*$CO$3)/Tabla_master_rend[[#This Row],[Kg_Queso_Blan]]</f>
        <v>4.3079126446748681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122182.25249028325</v>
      </c>
      <c r="BW94" s="65">
        <f>+(Tabla_master_rend[[#This Row],[Coste_Leche_€]]-Tabla_master_rend[[#This Row],[Kg_MG_Nata]]*$CO$3)/Tabla_master_rend[[#This Row],[Kg_Queso_Blan]]</f>
        <v>3.4102324912929594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71188.849816638234</v>
      </c>
      <c r="BW95" s="65">
        <f>+(Tabla_master_rend[[#This Row],[Coste_Leche_€]]-Tabla_master_rend[[#This Row],[Kg_MG_Nata]]*$CO$3)/Tabla_master_rend[[#This Row],[Kg_Queso_Blan]]</f>
        <v>3.7202593739383469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43704.431563161961</v>
      </c>
      <c r="BW96" s="65">
        <f>+(Tabla_master_rend[[#This Row],[Coste_Leche_€]]-Tabla_master_rend[[#This Row],[Kg_MG_Nata]]*$CO$3)/Tabla_master_rend[[#This Row],[Kg_Queso_Blan]]</f>
        <v>3.7482814823165693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43273.641308405284</v>
      </c>
      <c r="BW97" s="65">
        <f>+(Tabla_master_rend[[#This Row],[Coste_Leche_€]]-Tabla_master_rend[[#This Row],[Kg_MG_Nata]]*$CO$3)/Tabla_master_rend[[#This Row],[Kg_Queso_Blan]]</f>
        <v>3.9624755587892864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134613.84561843224</v>
      </c>
      <c r="BW98" s="65">
        <f>+(Tabla_master_rend[[#This Row],[Coste_Leche_€]]-Tabla_master_rend[[#This Row],[Kg_MG_Nata]]*$CO$3)/Tabla_master_rend[[#This Row],[Kg_Queso_Blan]]</f>
        <v>4.4630057546949171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7348.7749340845658</v>
      </c>
      <c r="BW99" s="65">
        <f>+(Tabla_master_rend[[#This Row],[Coste_Leche_€]]-Tabla_master_rend[[#This Row],[Kg_MG_Nata]]*$CO$3)/Tabla_master_rend[[#This Row],[Kg_Queso_Blan]]</f>
        <v>4.4827746800468882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142938.74058858899</v>
      </c>
      <c r="BW100" s="65">
        <f>+(Tabla_master_rend[[#This Row],[Coste_Leche_€]]-Tabla_master_rend[[#This Row],[Kg_MG_Nata]]*$CO$3)/Tabla_master_rend[[#This Row],[Kg_Queso_Blan]]</f>
        <v>4.3250482448417245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157371.22774706667</v>
      </c>
      <c r="BW101" s="65">
        <f>+(Tabla_master_rend[[#This Row],[Coste_Leche_€]]-Tabla_master_rend[[#This Row],[Kg_MG_Nata]]*$CO$3)/Tabla_master_rend[[#This Row],[Kg_Queso_Blan]]</f>
        <v>3.9780094328928466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140788.84381132096</v>
      </c>
      <c r="BW102" s="65">
        <f>+(Tabla_master_rend[[#This Row],[Coste_Leche_€]]-Tabla_master_rend[[#This Row],[Kg_MG_Nata]]*$CO$3)/Tabla_master_rend[[#This Row],[Kg_Queso_Blan]]</f>
        <v>4.0773468087502911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144182.96420673918</v>
      </c>
      <c r="BW103" s="65">
        <f>+(Tabla_master_rend[[#This Row],[Coste_Leche_€]]-Tabla_master_rend[[#This Row],[Kg_MG_Nata]]*$CO$3)/Tabla_master_rend[[#This Row],[Kg_Queso_Blan]]</f>
        <v>4.0641120101946608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173831.89147775236</v>
      </c>
      <c r="BW104" s="65">
        <f>+(Tabla_master_rend[[#This Row],[Coste_Leche_€]]-Tabla_master_rend[[#This Row],[Kg_MG_Nata]]*$CO$3)/Tabla_master_rend[[#This Row],[Kg_Queso_Blan]]</f>
        <v>4.6752960323719996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140075.73320829513</v>
      </c>
      <c r="BW105" s="65">
        <f>+(Tabla_master_rend[[#This Row],[Coste_Leche_€]]-Tabla_master_rend[[#This Row],[Kg_MG_Nata]]*$CO$3)/Tabla_master_rend[[#This Row],[Kg_Queso_Blan]]</f>
        <v>4.2413063462007488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149996.23921993026</v>
      </c>
      <c r="BW106" s="65">
        <f>+(Tabla_master_rend[[#This Row],[Coste_Leche_€]]-Tabla_master_rend[[#This Row],[Kg_MG_Nata]]*$CO$3)/Tabla_master_rend[[#This Row],[Kg_Queso_Blan]]</f>
        <v>4.2418670368939839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119929.79083620409</v>
      </c>
      <c r="BW107" s="65">
        <f>+(Tabla_master_rend[[#This Row],[Coste_Leche_€]]-Tabla_master_rend[[#This Row],[Kg_MG_Nata]]*$CO$3)/Tabla_master_rend[[#This Row],[Kg_Queso_Blan]]</f>
        <v>4.3826252441860714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43632.952331261404</v>
      </c>
      <c r="BW108" s="65">
        <f>+(Tabla_master_rend[[#This Row],[Coste_Leche_€]]-Tabla_master_rend[[#This Row],[Kg_MG_Nata]]*$CO$3)/Tabla_master_rend[[#This Row],[Kg_Queso_Blan]]</f>
        <v>4.5086452689499357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125129.93291609395</v>
      </c>
      <c r="BW109" s="65">
        <f>+(Tabla_master_rend[[#This Row],[Coste_Leche_€]]-Tabla_master_rend[[#This Row],[Kg_MG_Nata]]*$CO$3)/Tabla_master_rend[[#This Row],[Kg_Queso_Blan]]</f>
        <v>4.5315222513767832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100201.48191249797</v>
      </c>
      <c r="BW110" s="65">
        <f>+(Tabla_master_rend[[#This Row],[Coste_Leche_€]]-Tabla_master_rend[[#This Row],[Kg_MG_Nata]]*$CO$3)/Tabla_master_rend[[#This Row],[Kg_Queso_Blan]]</f>
        <v>5.0126965947902109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48681.945861735789</v>
      </c>
      <c r="BW111" s="65">
        <f>+(Tabla_master_rend[[#This Row],[Coste_Leche_€]]-Tabla_master_rend[[#This Row],[Kg_MG_Nata]]*$CO$3)/Tabla_master_rend[[#This Row],[Kg_Queso_Blan]]</f>
        <v>4.7104038634494279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99686.944864487814</v>
      </c>
      <c r="BW112" s="65">
        <f>+(Tabla_master_rend[[#This Row],[Coste_Leche_€]]-Tabla_master_rend[[#This Row],[Kg_MG_Nata]]*$CO$3)/Tabla_master_rend[[#This Row],[Kg_Queso_Blan]]</f>
        <v>3.7326862245553292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39043.724249008999</v>
      </c>
      <c r="BW113" s="65">
        <f>+(Tabla_master_rend[[#This Row],[Coste_Leche_€]]-Tabla_master_rend[[#This Row],[Kg_MG_Nata]]*$CO$3)/Tabla_master_rend[[#This Row],[Kg_Queso_Blan]]</f>
        <v>3.7392112184762665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165159.01931129233</v>
      </c>
      <c r="BW114" s="65">
        <f>+(Tabla_master_rend[[#This Row],[Coste_Leche_€]]-Tabla_master_rend[[#This Row],[Kg_MG_Nata]]*$CO$3)/Tabla_master_rend[[#This Row],[Kg_Queso_Blan]]</f>
        <v>4.7154839847571743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7935.2570856404373</v>
      </c>
      <c r="BW115" s="65">
        <f>+(Tabla_master_rend[[#This Row],[Coste_Leche_€]]-Tabla_master_rend[[#This Row],[Kg_MG_Nata]]*$CO$3)/Tabla_master_rend[[#This Row],[Kg_Queso_Blan]]</f>
        <v>5.7266909856314197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124327.08853151077</v>
      </c>
      <c r="BW116" s="65">
        <f>+(Tabla_master_rend[[#This Row],[Coste_Leche_€]]-Tabla_master_rend[[#This Row],[Kg_MG_Nata]]*$CO$3)/Tabla_master_rend[[#This Row],[Kg_Queso_Blan]]</f>
        <v>5.0818226777304636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131246.11531568048</v>
      </c>
      <c r="BW117" s="65">
        <f>+(Tabla_master_rend[[#This Row],[Coste_Leche_€]]-Tabla_master_rend[[#This Row],[Kg_MG_Nata]]*$CO$3)/Tabla_master_rend[[#This Row],[Kg_Queso_Blan]]</f>
        <v>4.6061855800617266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38325.435852035756</v>
      </c>
      <c r="BW118" s="65">
        <f>+(Tabla_master_rend[[#This Row],[Coste_Leche_€]]-Tabla_master_rend[[#This Row],[Kg_MG_Nata]]*$CO$3)/Tabla_master_rend[[#This Row],[Kg_Queso_Blan]]</f>
        <v>5.5477729327297851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102328.82374328177</v>
      </c>
      <c r="BW119" s="65">
        <f>+(Tabla_master_rend[[#This Row],[Coste_Leche_€]]-Tabla_master_rend[[#This Row],[Kg_MG_Nata]]*$CO$3)/Tabla_master_rend[[#This Row],[Kg_Queso_Blan]]</f>
        <v>4.3047687693813046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110718.48818010559</v>
      </c>
      <c r="BW120" s="65">
        <f>+(Tabla_master_rend[[#This Row],[Coste_Leche_€]]-Tabla_master_rend[[#This Row],[Kg_MG_Nata]]*$CO$3)/Tabla_master_rend[[#This Row],[Kg_Queso_Blan]]</f>
        <v>4.1340040916228125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145054.92484656745</v>
      </c>
      <c r="BW121" s="65">
        <f>+(Tabla_master_rend[[#This Row],[Coste_Leche_€]]-Tabla_master_rend[[#This Row],[Kg_MG_Nata]]*$CO$3)/Tabla_master_rend[[#This Row],[Kg_Queso_Blan]]</f>
        <v>4.4266460126678346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108303.60554894045</v>
      </c>
      <c r="BW122" s="65">
        <f>+(Tabla_master_rend[[#This Row],[Coste_Leche_€]]-Tabla_master_rend[[#This Row],[Kg_MG_Nata]]*$CO$3)/Tabla_master_rend[[#This Row],[Kg_Queso_Blan]]</f>
        <v>4.1046374893362829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129800.78500312938</v>
      </c>
      <c r="BW123" s="65">
        <f>+(Tabla_master_rend[[#This Row],[Coste_Leche_€]]-Tabla_master_rend[[#This Row],[Kg_MG_Nata]]*$CO$3)/Tabla_master_rend[[#This Row],[Kg_Queso_Blan]]</f>
        <v>4.6805470560990017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9110.6424370924942</v>
      </c>
      <c r="BW124" s="65">
        <f>+(Tabla_master_rend[[#This Row],[Coste_Leche_€]]-Tabla_master_rend[[#This Row],[Kg_MG_Nata]]*$CO$3)/Tabla_master_rend[[#This Row],[Kg_Queso_Blan]]</f>
        <v>4.8412795829412199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91815.592279145523</v>
      </c>
      <c r="BW125" s="65">
        <f>+(Tabla_master_rend[[#This Row],[Coste_Leche_€]]-Tabla_master_rend[[#This Row],[Kg_MG_Nata]]*$CO$3)/Tabla_master_rend[[#This Row],[Kg_Queso_Blan]]</f>
        <v>4.290832539429041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144557.77620987673</v>
      </c>
      <c r="BW126" s="65">
        <f>+(Tabla_master_rend[[#This Row],[Coste_Leche_€]]-Tabla_master_rend[[#This Row],[Kg_MG_Nata]]*$CO$3)/Tabla_master_rend[[#This Row],[Kg_Queso_Blan]]</f>
        <v>4.5475613070453784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131697.67644978111</v>
      </c>
      <c r="BW127" s="65">
        <f>+(Tabla_master_rend[[#This Row],[Coste_Leche_€]]-Tabla_master_rend[[#This Row],[Kg_MG_Nata]]*$CO$3)/Tabla_master_rend[[#This Row],[Kg_Queso_Blan]]</f>
        <v>4.2294817554235964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80196.820671178619</v>
      </c>
      <c r="BW128" s="65">
        <f>+(Tabla_master_rend[[#This Row],[Coste_Leche_€]]-Tabla_master_rend[[#This Row],[Kg_MG_Nata]]*$CO$3)/Tabla_master_rend[[#This Row],[Kg_Queso_Blan]]</f>
        <v>4.3314697025552276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115631.36934874584</v>
      </c>
      <c r="BW129" s="65">
        <f>+(Tabla_master_rend[[#This Row],[Coste_Leche_€]]-Tabla_master_rend[[#This Row],[Kg_MG_Nata]]*$CO$3)/Tabla_master_rend[[#This Row],[Kg_Queso_Blan]]</f>
        <v>4.2666013937743337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88943.053374650393</v>
      </c>
      <c r="BW130" s="65">
        <f>+(Tabla_master_rend[[#This Row],[Coste_Leche_€]]-Tabla_master_rend[[#This Row],[Kg_MG_Nata]]*$CO$3)/Tabla_master_rend[[#This Row],[Kg_Queso_Blan]]</f>
        <v>4.2930146655195003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70279.648904266811</v>
      </c>
      <c r="BW131" s="65">
        <f>+(Tabla_master_rend[[#This Row],[Coste_Leche_€]]-Tabla_master_rend[[#This Row],[Kg_MG_Nata]]*$CO$3)/Tabla_master_rend[[#This Row],[Kg_Queso_Blan]]</f>
        <v>3.9992584664159523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108338.57896819455</v>
      </c>
      <c r="BW132" s="65">
        <f>+(Tabla_master_rend[[#This Row],[Coste_Leche_€]]-Tabla_master_rend[[#This Row],[Kg_MG_Nata]]*$CO$3)/Tabla_master_rend[[#This Row],[Kg_Queso_Blan]]</f>
        <v>4.4793605525577735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70078.429278801879</v>
      </c>
      <c r="BW133" s="65">
        <f>+(Tabla_master_rend[[#This Row],[Coste_Leche_€]]-Tabla_master_rend[[#This Row],[Kg_MG_Nata]]*$CO$3)/Tabla_master_rend[[#This Row],[Kg_Queso_Blan]]</f>
        <v>4.434481949959979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101595.44784703475</v>
      </c>
      <c r="BW134" s="65">
        <f>+(Tabla_master_rend[[#This Row],[Coste_Leche_€]]-Tabla_master_rend[[#This Row],[Kg_MG_Nata]]*$CO$3)/Tabla_master_rend[[#This Row],[Kg_Queso_Blan]]</f>
        <v>4.4354609613258305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76865.328510585387</v>
      </c>
      <c r="BW135" s="65">
        <f>+(Tabla_master_rend[[#This Row],[Coste_Leche_€]]-Tabla_master_rend[[#This Row],[Kg_MG_Nata]]*$CO$3)/Tabla_master_rend[[#This Row],[Kg_Queso_Blan]]</f>
        <v>3.7036059351216757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93516.560414682433</v>
      </c>
      <c r="BW136" s="65">
        <f>+(Tabla_master_rend[[#This Row],[Coste_Leche_€]]-Tabla_master_rend[[#This Row],[Kg_MG_Nata]]*$CO$3)/Tabla_master_rend[[#This Row],[Kg_Queso_Blan]]</f>
        <v>4.1271247249850029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79396.845435155366</v>
      </c>
      <c r="BW137" s="65">
        <f>+(Tabla_master_rend[[#This Row],[Coste_Leche_€]]-Tabla_master_rend[[#This Row],[Kg_MG_Nata]]*$CO$3)/Tabla_master_rend[[#This Row],[Kg_Queso_Blan]]</f>
        <v>3.4125392052905363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85130.254641212741</v>
      </c>
      <c r="BW138" s="65">
        <f>+(Tabla_master_rend[[#This Row],[Coste_Leche_€]]-Tabla_master_rend[[#This Row],[Kg_MG_Nata]]*$CO$3)/Tabla_master_rend[[#This Row],[Kg_Queso_Blan]]</f>
        <v>3.5040683514894799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7019.6112712945724</v>
      </c>
      <c r="BW139" s="65">
        <f>+(Tabla_master_rend[[#This Row],[Coste_Leche_€]]-Tabla_master_rend[[#This Row],[Kg_MG_Nata]]*$CO$3)/Tabla_master_rend[[#This Row],[Kg_Queso_Blan]]</f>
        <v>3.3398416353738827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84552.274225977933</v>
      </c>
      <c r="BW140" s="65">
        <f>+(Tabla_master_rend[[#This Row],[Coste_Leche_€]]-Tabla_master_rend[[#This Row],[Kg_MG_Nata]]*$CO$3)/Tabla_master_rend[[#This Row],[Kg_Queso_Blan]]</f>
        <v>4.362972201981191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48261.364672105599</v>
      </c>
      <c r="BW141" s="65">
        <f>+(Tabla_master_rend[[#This Row],[Coste_Leche_€]]-Tabla_master_rend[[#This Row],[Kg_MG_Nata]]*$CO$3)/Tabla_master_rend[[#This Row],[Kg_Queso_Blan]]</f>
        <v>3.5787481621383974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33660.37199672054</v>
      </c>
      <c r="BW142" s="65">
        <f>+(Tabla_master_rend[[#This Row],[Coste_Leche_€]]-Tabla_master_rend[[#This Row],[Kg_MG_Nata]]*$CO$3)/Tabla_master_rend[[#This Row],[Kg_Queso_Blan]]</f>
        <v>3.4943585514776689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83906.098829448514</v>
      </c>
      <c r="BW144" s="65">
        <f>+(Tabla_master_rend[[#This Row],[Coste_Leche_€]]-Tabla_master_rend[[#This Row],[Kg_MG_Nata]]*$CO$3)/Tabla_master_rend[[#This Row],[Kg_Queso_Blan]]</f>
        <v>4.3249359757077537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74878.089461501499</v>
      </c>
      <c r="BW145" s="65">
        <f>+(Tabla_master_rend[[#This Row],[Coste_Leche_€]]-Tabla_master_rend[[#This Row],[Kg_MG_Nata]]*$CO$3)/Tabla_master_rend[[#This Row],[Kg_Queso_Blan]]</f>
        <v>3.9183596401538239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96954.258242239506</v>
      </c>
      <c r="BW146" s="65">
        <f>+(Tabla_master_rend[[#This Row],[Coste_Leche_€]]-Tabla_master_rend[[#This Row],[Kg_MG_Nata]]*$CO$3)/Tabla_master_rend[[#This Row],[Kg_Queso_Blan]]</f>
        <v>4.2761746016555895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77865.04434771619</v>
      </c>
      <c r="BW147" s="65">
        <f>+(Tabla_master_rend[[#This Row],[Coste_Leche_€]]-Tabla_master_rend[[#This Row],[Kg_MG_Nata]]*$CO$3)/Tabla_master_rend[[#This Row],[Kg_Queso_Blan]]</f>
        <v>4.1551148151974937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33644.557763430545</v>
      </c>
      <c r="BW149" s="65">
        <f>+(Tabla_master_rend[[#This Row],[Coste_Leche_€]]-Tabla_master_rend[[#This Row],[Kg_MG_Nata]]*$CO$3)/Tabla_master_rend[[#This Row],[Kg_Queso_Blan]]</f>
        <v>3.4353011671065579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6730.0344415559775</v>
      </c>
      <c r="BW150" s="65">
        <f>+(Tabla_master_rend[[#This Row],[Coste_Leche_€]]-Tabla_master_rend[[#This Row],[Kg_MG_Nata]]*$CO$3)/Tabla_master_rend[[#This Row],[Kg_Queso_Blan]]</f>
        <v>3.4165147890234171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1" s="65">
        <f>+(Tabla_master_rend[[#This Row],[Coste_Leche_€]]-Tabla_master_rend[[#This Row],[Kg_MG_Nata]]*$CO$3)/Tabla_master_rend[[#This Row],[Kg_Queso_Blan]]</f>
        <v>3.4360773265160014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2" s="65">
        <f>+(Tabla_master_rend[[#This Row],[Coste_Leche_€]]-Tabla_master_rend[[#This Row],[Kg_MG_Nata]]*$CO$3)/Tabla_master_rend[[#This Row],[Kg_Queso_Blan]]</f>
        <v>3.3592526313096278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88649.830498366791</v>
      </c>
      <c r="BW153" s="65">
        <f>+(Tabla_master_rend[[#This Row],[Coste_Leche_€]]-Tabla_master_rend[[#This Row],[Kg_MG_Nata]]*$CO$3)/Tabla_master_rend[[#This Row],[Kg_Queso_Blan]]</f>
        <v>4.2927284506275676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79195.106214075247</v>
      </c>
      <c r="BW154" s="65">
        <f>+(Tabla_master_rend[[#This Row],[Coste_Leche_€]]-Tabla_master_rend[[#This Row],[Kg_MG_Nata]]*$CO$3)/Tabla_master_rend[[#This Row],[Kg_Queso_Blan]]</f>
        <v>4.2389302134495761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89741.27847987882</v>
      </c>
      <c r="BW155" s="65">
        <f>+(Tabla_master_rend[[#This Row],[Coste_Leche_€]]-Tabla_master_rend[[#This Row],[Kg_MG_Nata]]*$CO$3)/Tabla_master_rend[[#This Row],[Kg_Queso_Blan]]</f>
        <v>4.3876988826465677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53275.462430904037</v>
      </c>
      <c r="BW156" s="65">
        <f>+(Tabla_master_rend[[#This Row],[Coste_Leche_€]]-Tabla_master_rend[[#This Row],[Kg_MG_Nata]]*$CO$3)/Tabla_master_rend[[#This Row],[Kg_Queso_Blan]]</f>
        <v>3.97566567754905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41953.373956021431</v>
      </c>
      <c r="BW157" s="65">
        <f>+(Tabla_master_rend[[#This Row],[Coste_Leche_€]]-Tabla_master_rend[[#This Row],[Kg_MG_Nata]]*$CO$3)/Tabla_master_rend[[#This Row],[Kg_Queso_Blan]]</f>
        <v>4.2233652987628476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135524.26492658627</v>
      </c>
      <c r="BW158" s="65">
        <f>+(Tabla_master_rend[[#This Row],[Coste_Leche_€]]-Tabla_master_rend[[#This Row],[Kg_MG_Nata]]*$CO$3)/Tabla_master_rend[[#This Row],[Kg_Queso_Blan]]</f>
        <v>4.2938768032847952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122425.76625957193</v>
      </c>
      <c r="BW159" s="65">
        <f>+(Tabla_master_rend[[#This Row],[Coste_Leche_€]]-Tabla_master_rend[[#This Row],[Kg_MG_Nata]]*$CO$3)/Tabla_master_rend[[#This Row],[Kg_Queso_Blan]]</f>
        <v>3.9381306882720111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49256.643165645204</v>
      </c>
      <c r="BW160" s="65">
        <f>+(Tabla_master_rend[[#This Row],[Coste_Leche_€]]-Tabla_master_rend[[#This Row],[Kg_MG_Nata]]*$CO$3)/Tabla_master_rend[[#This Row],[Kg_Queso_Blan]]</f>
        <v>4.1450632847705586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60763.446859621159</v>
      </c>
      <c r="BW161" s="65">
        <f>+(Tabla_master_rend[[#This Row],[Coste_Leche_€]]-Tabla_master_rend[[#This Row],[Kg_MG_Nata]]*$CO$3)/Tabla_master_rend[[#This Row],[Kg_Queso_Blan]]</f>
        <v>3.724823998899756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87358.331642907578</v>
      </c>
      <c r="BW162" s="65">
        <f>+(Tabla_master_rend[[#This Row],[Coste_Leche_€]]-Tabla_master_rend[[#This Row],[Kg_MG_Nata]]*$CO$3)/Tabla_master_rend[[#This Row],[Kg_Queso_Blan]]</f>
        <v>3.3969557548600662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138179.84272774326</v>
      </c>
      <c r="BW163" s="65">
        <f>+(Tabla_master_rend[[#This Row],[Coste_Leche_€]]-Tabla_master_rend[[#This Row],[Kg_MG_Nata]]*$CO$3)/Tabla_master_rend[[#This Row],[Kg_Queso_Blan]]</f>
        <v>3.0701984794341164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84075.481905897948</v>
      </c>
      <c r="BW164" s="65">
        <f>+(Tabla_master_rend[[#This Row],[Coste_Leche_€]]-Tabla_master_rend[[#This Row],[Kg_MG_Nata]]*$CO$3)/Tabla_master_rend[[#This Row],[Kg_Queso_Blan]]</f>
        <v>3.2628343276991547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116591.11826261674</v>
      </c>
      <c r="BW165" s="65">
        <f>+(Tabla_master_rend[[#This Row],[Coste_Leche_€]]-Tabla_master_rend[[#This Row],[Kg_MG_Nata]]*$CO$3)/Tabla_master_rend[[#This Row],[Kg_Queso_Blan]]</f>
        <v>2.7331368984324826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96545.666191209908</v>
      </c>
      <c r="BW166" s="65">
        <f>+(Tabla_master_rend[[#This Row],[Coste_Leche_€]]-Tabla_master_rend[[#This Row],[Kg_MG_Nata]]*$CO$3)/Tabla_master_rend[[#This Row],[Kg_Queso_Blan]]</f>
        <v>2.6804207068733072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65747.2599625398</v>
      </c>
      <c r="BW167" s="65">
        <f>+(Tabla_master_rend[[#This Row],[Coste_Leche_€]]-Tabla_master_rend[[#This Row],[Kg_MG_Nata]]*$CO$3)/Tabla_master_rend[[#This Row],[Kg_Queso_Blan]]</f>
        <v>3.1401041362658608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137372.275714221</v>
      </c>
      <c r="BW168" s="65">
        <f>+(Tabla_master_rend[[#This Row],[Coste_Leche_€]]-Tabla_master_rend[[#This Row],[Kg_MG_Nata]]*$CO$3)/Tabla_master_rend[[#This Row],[Kg_Queso_Blan]]</f>
        <v>2.7233829487855448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131331.51670802574</v>
      </c>
      <c r="BW169" s="65">
        <f>+(Tabla_master_rend[[#This Row],[Coste_Leche_€]]-Tabla_master_rend[[#This Row],[Kg_MG_Nata]]*$CO$3)/Tabla_master_rend[[#This Row],[Kg_Queso_Blan]]</f>
        <v>3.1207120492761984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133420.32406204668</v>
      </c>
      <c r="BW170" s="65">
        <f>+(Tabla_master_rend[[#This Row],[Coste_Leche_€]]-Tabla_master_rend[[#This Row],[Kg_MG_Nata]]*$CO$3)/Tabla_master_rend[[#This Row],[Kg_Queso_Blan]]</f>
        <v>3.2361031453463212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87602.398287797376</v>
      </c>
      <c r="BW171" s="65">
        <f>+(Tabla_master_rend[[#This Row],[Coste_Leche_€]]-Tabla_master_rend[[#This Row],[Kg_MG_Nata]]*$CO$3)/Tabla_master_rend[[#This Row],[Kg_Queso_Blan]]</f>
        <v>2.8989286346630125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51474.400314433165</v>
      </c>
      <c r="BW172" s="65">
        <f>+(Tabla_master_rend[[#This Row],[Coste_Leche_€]]-Tabla_master_rend[[#This Row],[Kg_MG_Nata]]*$CO$3)/Tabla_master_rend[[#This Row],[Kg_Queso_Blan]]</f>
        <v>2.6914448346480238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91956.599814314293</v>
      </c>
      <c r="BW173" s="65">
        <f>+(Tabla_master_rend[[#This Row],[Coste_Leche_€]]-Tabla_master_rend[[#This Row],[Kg_MG_Nata]]*$CO$3)/Tabla_master_rend[[#This Row],[Kg_Queso_Blan]]</f>
        <v>3.3737628643528739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112969.11111294269</v>
      </c>
      <c r="BW174" s="65">
        <f>+(Tabla_master_rend[[#This Row],[Coste_Leche_€]]-Tabla_master_rend[[#This Row],[Kg_MG_Nata]]*$CO$3)/Tabla_master_rend[[#This Row],[Kg_Queso_Blan]]</f>
        <v>3.8152810597313844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72105.012766670683</v>
      </c>
      <c r="BW175" s="65">
        <f>+(Tabla_master_rend[[#This Row],[Coste_Leche_€]]-Tabla_master_rend[[#This Row],[Kg_MG_Nata]]*$CO$3)/Tabla_master_rend[[#This Row],[Kg_Queso_Blan]]</f>
        <v>4.1616419676888148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16389.735366039986</v>
      </c>
      <c r="BW176" s="65">
        <f>+(Tabla_master_rend[[#This Row],[Coste_Leche_€]]-Tabla_master_rend[[#This Row],[Kg_MG_Nata]]*$CO$3)/Tabla_master_rend[[#This Row],[Kg_Queso_Blan]]</f>
        <v>4.2566078671079843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15012.207</v>
      </c>
      <c r="BW177" s="65">
        <f>+(Tabla_master_rend[[#This Row],[Coste_Leche_€]]-Tabla_master_rend[[#This Row],[Kg_MG_Nata]]*$CO$3)/Tabla_master_rend[[#This Row],[Kg_Queso_Blan]]</f>
        <v>8.5992673302156071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16878.365999999998</v>
      </c>
      <c r="BW178" s="65">
        <f>+(Tabla_master_rend[[#This Row],[Coste_Leche_€]]-Tabla_master_rend[[#This Row],[Kg_MG_Nata]]*$CO$3)/Tabla_master_rend[[#This Row],[Kg_Queso_Blan]]</f>
        <v>7.5200595202434455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82055.980722860564</v>
      </c>
      <c r="BW179" s="65">
        <f>+(Tabla_master_rend[[#This Row],[Coste_Leche_€]]-Tabla_master_rend[[#This Row],[Kg_MG_Nata]]*$CO$3)/Tabla_master_rend[[#This Row],[Kg_Queso_Blan]]</f>
        <v>3.8847493970469977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71712.099010460617</v>
      </c>
      <c r="BW180" s="65">
        <f>+(Tabla_master_rend[[#This Row],[Coste_Leche_€]]-Tabla_master_rend[[#This Row],[Kg_MG_Nata]]*$CO$3)/Tabla_master_rend[[#This Row],[Kg_Queso_Blan]]</f>
        <v>3.6642161052237774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72188.800953750251</v>
      </c>
      <c r="BW181" s="65">
        <f>+(Tabla_master_rend[[#This Row],[Coste_Leche_€]]-Tabla_master_rend[[#This Row],[Kg_MG_Nata]]*$CO$3)/Tabla_master_rend[[#This Row],[Kg_Queso_Blan]]</f>
        <v>3.3402322929606543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55903.053933549738</v>
      </c>
      <c r="BW182" s="65">
        <f>+(Tabla_master_rend[[#This Row],[Coste_Leche_€]]-Tabla_master_rend[[#This Row],[Kg_MG_Nata]]*$CO$3)/Tabla_master_rend[[#This Row],[Kg_Queso_Blan]]</f>
        <v>3.1732767302826441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96183.236055041823</v>
      </c>
      <c r="BW183" s="65">
        <f>+(Tabla_master_rend[[#This Row],[Coste_Leche_€]]-Tabla_master_rend[[#This Row],[Kg_MG_Nata]]*$CO$3)/Tabla_master_rend[[#This Row],[Kg_Queso_Blan]]</f>
        <v>3.2005158663386997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119510.46059692734</v>
      </c>
      <c r="BW184" s="65">
        <f>+(Tabla_master_rend[[#This Row],[Coste_Leche_€]]-Tabla_master_rend[[#This Row],[Kg_MG_Nata]]*$CO$3)/Tabla_master_rend[[#This Row],[Kg_Queso_Blan]]</f>
        <v>3.2063084635074253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107482.46205231285</v>
      </c>
      <c r="BW185" s="65">
        <f>+(Tabla_master_rend[[#This Row],[Coste_Leche_€]]-Tabla_master_rend[[#This Row],[Kg_MG_Nata]]*$CO$3)/Tabla_master_rend[[#This Row],[Kg_Queso_Blan]]</f>
        <v>2.8063519966385448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120516.69562511542</v>
      </c>
      <c r="BW186" s="65">
        <f>+(Tabla_master_rend[[#This Row],[Coste_Leche_€]]-Tabla_master_rend[[#This Row],[Kg_MG_Nata]]*$CO$3)/Tabla_master_rend[[#This Row],[Kg_Queso_Blan]]</f>
        <v>3.2184544430226967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69994.679679446126</v>
      </c>
      <c r="BW187" s="65">
        <f>+(Tabla_master_rend[[#This Row],[Coste_Leche_€]]-Tabla_master_rend[[#This Row],[Kg_MG_Nata]]*$CO$3)/Tabla_master_rend[[#This Row],[Kg_Queso_Blan]]</f>
        <v>3.2849496920691923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89976.747186648616</v>
      </c>
      <c r="BW188" s="65">
        <f>+(Tabla_master_rend[[#This Row],[Coste_Leche_€]]-Tabla_master_rend[[#This Row],[Kg_MG_Nata]]*$CO$3)/Tabla_master_rend[[#This Row],[Kg_Queso_Blan]]</f>
        <v>2.8801443392134134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69068.648649627183</v>
      </c>
      <c r="BW189" s="65">
        <f>+(Tabla_master_rend[[#This Row],[Coste_Leche_€]]-Tabla_master_rend[[#This Row],[Kg_MG_Nata]]*$CO$3)/Tabla_master_rend[[#This Row],[Kg_Queso_Blan]]</f>
        <v>3.1956433812384462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73047.634038989636</v>
      </c>
      <c r="BW190" s="65">
        <f>+(Tabla_master_rend[[#This Row],[Coste_Leche_€]]-Tabla_master_rend[[#This Row],[Kg_MG_Nata]]*$CO$3)/Tabla_master_rend[[#This Row],[Kg_Queso_Blan]]</f>
        <v>3.2231691102638678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65184.607452928758</v>
      </c>
      <c r="BW191" s="65">
        <f>+(Tabla_master_rend[[#This Row],[Coste_Leche_€]]-Tabla_master_rend[[#This Row],[Kg_MG_Nata]]*$CO$3)/Tabla_master_rend[[#This Row],[Kg_Queso_Blan]]</f>
        <v>3.3041753681824311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68541.903471148718</v>
      </c>
      <c r="BW192" s="65">
        <f>+(Tabla_master_rend[[#This Row],[Coste_Leche_€]]-Tabla_master_rend[[#This Row],[Kg_MG_Nata]]*$CO$3)/Tabla_master_rend[[#This Row],[Kg_Queso_Blan]]</f>
        <v>2.8075361213063883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61957.418932135908</v>
      </c>
      <c r="BW193" s="65">
        <f>+(Tabla_master_rend[[#This Row],[Coste_Leche_€]]-Tabla_master_rend[[#This Row],[Kg_MG_Nata]]*$CO$3)/Tabla_master_rend[[#This Row],[Kg_Queso_Blan]]</f>
        <v>2.4735757532250924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92004.660595093723</v>
      </c>
      <c r="BW194" s="65">
        <f>+(Tabla_master_rend[[#This Row],[Coste_Leche_€]]-Tabla_master_rend[[#This Row],[Kg_MG_Nata]]*$CO$3)/Tabla_master_rend[[#This Row],[Kg_Queso_Blan]]</f>
        <v>2.2734982611849448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75949.121354046409</v>
      </c>
      <c r="BW195" s="65">
        <f>+(Tabla_master_rend[[#This Row],[Coste_Leche_€]]-Tabla_master_rend[[#This Row],[Kg_MG_Nata]]*$CO$3)/Tabla_master_rend[[#This Row],[Kg_Queso_Blan]]</f>
        <v>2.3052538985691711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58261.719696726737</v>
      </c>
      <c r="BW196" s="65">
        <f>+(Tabla_master_rend[[#This Row],[Coste_Leche_€]]-Tabla_master_rend[[#This Row],[Kg_MG_Nata]]*$CO$3)/Tabla_master_rend[[#This Row],[Kg_Queso_Blan]]</f>
        <v>2.3503204618106062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114907.39886757563</v>
      </c>
      <c r="BW197" s="65">
        <f>+(Tabla_master_rend[[#This Row],[Coste_Leche_€]]-Tabla_master_rend[[#This Row],[Kg_MG_Nata]]*$CO$3)/Tabla_master_rend[[#This Row],[Kg_Queso_Blan]]</f>
        <v>2.2273037651460306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99089.923884324991</v>
      </c>
      <c r="BW198" s="65">
        <f>+(Tabla_master_rend[[#This Row],[Coste_Leche_€]]-Tabla_master_rend[[#This Row],[Kg_MG_Nata]]*$CO$3)/Tabla_master_rend[[#This Row],[Kg_Queso_Blan]]</f>
        <v>2.1817033679943458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28405.812522260843</v>
      </c>
      <c r="BW199" s="65">
        <f>+(Tabla_master_rend[[#This Row],[Coste_Leche_€]]-Tabla_master_rend[[#This Row],[Kg_MG_Nata]]*$CO$3)/Tabla_master_rend[[#This Row],[Kg_Queso_Blan]]</f>
        <v>2.3437601519747258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72522.394255344145</v>
      </c>
      <c r="BW200" s="65">
        <f>+(Tabla_master_rend[[#This Row],[Coste_Leche_€]]-Tabla_master_rend[[#This Row],[Kg_MG_Nata]]*$CO$3)/Tabla_master_rend[[#This Row],[Kg_Queso_Blan]]</f>
        <v>2.7655956750937531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58290.787820939935</v>
      </c>
      <c r="BW201" s="65">
        <f>+(Tabla_master_rend[[#This Row],[Coste_Leche_€]]-Tabla_master_rend[[#This Row],[Kg_MG_Nata]]*$CO$3)/Tabla_master_rend[[#This Row],[Kg_Queso_Blan]]</f>
        <v>2.6992769848014553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119832.79014248475</v>
      </c>
      <c r="BW202" s="65">
        <f>+(Tabla_master_rend[[#This Row],[Coste_Leche_€]]-Tabla_master_rend[[#This Row],[Kg_MG_Nata]]*$CO$3)/Tabla_master_rend[[#This Row],[Kg_Queso_Blan]]</f>
        <v>2.2279690907108445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41836.021810635466</v>
      </c>
      <c r="BW203" s="65">
        <f>+(Tabla_master_rend[[#This Row],[Coste_Leche_€]]-Tabla_master_rend[[#This Row],[Kg_MG_Nata]]*$CO$3)/Tabla_master_rend[[#This Row],[Kg_Queso_Blan]]</f>
        <v>2.4520316793043055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71796.059100953687</v>
      </c>
      <c r="BW204" s="65">
        <f>+(Tabla_master_rend[[#This Row],[Coste_Leche_€]]-Tabla_master_rend[[#This Row],[Kg_MG_Nata]]*$CO$3)/Tabla_master_rend[[#This Row],[Kg_Queso_Blan]]</f>
        <v>2.5584288245576712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72384.41265306632</v>
      </c>
      <c r="BW205" s="65">
        <f>+(Tabla_master_rend[[#This Row],[Coste_Leche_€]]-Tabla_master_rend[[#This Row],[Kg_MG_Nata]]*$CO$3)/Tabla_master_rend[[#This Row],[Kg_Queso_Blan]]</f>
        <v>2.7587156712144791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108601.45566800948</v>
      </c>
      <c r="BW206" s="65">
        <f>+(Tabla_master_rend[[#This Row],[Coste_Leche_€]]-Tabla_master_rend[[#This Row],[Kg_MG_Nata]]*$CO$3)/Tabla_master_rend[[#This Row],[Kg_Queso_Blan]]</f>
        <v>2.270766778206375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109863.52739017729</v>
      </c>
      <c r="BW207" s="65">
        <f>+(Tabla_master_rend[[#This Row],[Coste_Leche_€]]-Tabla_master_rend[[#This Row],[Kg_MG_Nata]]*$CO$3)/Tabla_master_rend[[#This Row],[Kg_Queso_Blan]]</f>
        <v>2.3822423121601775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72046.633690690214</v>
      </c>
      <c r="BW208" s="65">
        <f>+(Tabla_master_rend[[#This Row],[Coste_Leche_€]]-Tabla_master_rend[[#This Row],[Kg_MG_Nata]]*$CO$3)/Tabla_master_rend[[#This Row],[Kg_Queso_Blan]]</f>
        <v>2.6989395973074011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58377.256291700702</v>
      </c>
      <c r="BW209" s="65">
        <f>+(Tabla_master_rend[[#This Row],[Coste_Leche_€]]-Tabla_master_rend[[#This Row],[Kg_MG_Nata]]*$CO$3)/Tabla_master_rend[[#This Row],[Kg_Queso_Blan]]</f>
        <v>2.6690094200441705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30297.228201530852</v>
      </c>
      <c r="BW210" s="65">
        <f>+(Tabla_master_rend[[#This Row],[Coste_Leche_€]]-Tabla_master_rend[[#This Row],[Kg_MG_Nata]]*$CO$3)/Tabla_master_rend[[#This Row],[Kg_Queso_Blan]]</f>
        <v>2.4143681624366917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3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66370.037879098076</v>
      </c>
      <c r="BW211" s="65">
        <f>+(Tabla_master_rend[[#This Row],[Coste_Leche_€]]-Tabla_master_rend[[#This Row],[Kg_MG_Nata]]*$CO$3)/Tabla_master_rend[[#This Row],[Kg_Queso_Blan]]</f>
        <v>2.5233053567483252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3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87056.55443387384</v>
      </c>
      <c r="BW212" s="65">
        <f>+(Tabla_master_rend[[#This Row],[Coste_Leche_€]]-Tabla_master_rend[[#This Row],[Kg_MG_Nata]]*$CO$3)/Tabla_master_rend[[#This Row],[Kg_Queso_Blan]]</f>
        <v>2.7705748794872758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3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99493.526653513312</v>
      </c>
      <c r="BW213" s="65">
        <f>+(Tabla_master_rend[[#This Row],[Coste_Leche_€]]-Tabla_master_rend[[#This Row],[Kg_MG_Nata]]*$CO$3)/Tabla_master_rend[[#This Row],[Kg_Queso_Blan]]</f>
        <v>2.2832174694780463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3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106870.76834269763</v>
      </c>
      <c r="BW214" s="65">
        <f>+(Tabla_master_rend[[#This Row],[Coste_Leche_€]]-Tabla_master_rend[[#This Row],[Kg_MG_Nata]]*$CO$3)/Tabla_master_rend[[#This Row],[Kg_Queso_Blan]]</f>
        <v>2.3582351979807497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3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74645.845089596362</v>
      </c>
      <c r="BW215" s="65">
        <f>+(Tabla_master_rend[[#This Row],[Coste_Leche_€]]-Tabla_master_rend[[#This Row],[Kg_MG_Nata]]*$CO$3)/Tabla_master_rend[[#This Row],[Kg_Queso_Blan]]</f>
        <v>2.7351347721080197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3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3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76148.081560302453</v>
      </c>
      <c r="BW217" s="65">
        <f>+(Tabla_master_rend[[#This Row],[Coste_Leche_€]]-Tabla_master_rend[[#This Row],[Kg_MG_Nata]]*$CO$3)/Tabla_master_rend[[#This Row],[Kg_Queso_Blan]]</f>
        <v>2.2703522671276888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3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99081.949878197469</v>
      </c>
      <c r="BW218" s="65">
        <f>+(Tabla_master_rend[[#This Row],[Coste_Leche_€]]-Tabla_master_rend[[#This Row],[Kg_MG_Nata]]*$CO$3)/Tabla_master_rend[[#This Row],[Kg_Queso_Blan]]</f>
        <v>2.2485547786270819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3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75124.954972985899</v>
      </c>
      <c r="BW219" s="65">
        <f>+(Tabla_master_rend[[#This Row],[Coste_Leche_€]]-Tabla_master_rend[[#This Row],[Kg_MG_Nata]]*$CO$3)/Tabla_master_rend[[#This Row],[Kg_Queso_Blan]]</f>
        <v>2.701454166685604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3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58261.187519115338</v>
      </c>
      <c r="BW220" s="65">
        <f>+(Tabla_master_rend[[#This Row],[Coste_Leche_€]]-Tabla_master_rend[[#This Row],[Kg_MG_Nata]]*$CO$3)/Tabla_master_rend[[#This Row],[Kg_Queso_Blan]]</f>
        <v>2.6772427118855813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3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89"/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23148.84871192963</v>
      </c>
      <c r="BW221" s="65">
        <f>+(Tabla_master_rend[[#This Row],[Coste_Leche_€]]-Tabla_master_rend[[#This Row],[Kg_MG_Nata]]*$CO$3)/Tabla_master_rend[[#This Row],[Kg_Queso_Blan]]</f>
        <v>2.7670200894223296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3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89"/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89414.585457447218</v>
      </c>
      <c r="BW222" s="65">
        <f>+(Tabla_master_rend[[#This Row],[Coste_Leche_€]]-Tabla_master_rend[[#This Row],[Kg_MG_Nata]]*$CO$3)/Tabla_master_rend[[#This Row],[Kg_Queso_Blan]]</f>
        <v>2.378104303178878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3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89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75908.339026640824</v>
      </c>
      <c r="BW223" s="65">
        <f>+(Tabla_master_rend[[#This Row],[Coste_Leche_€]]-Tabla_master_rend[[#This Row],[Kg_MG_Nata]]*$CO$3)/Tabla_master_rend[[#This Row],[Kg_Queso_Blan]]</f>
        <v>2.7259182809569333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3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89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93348.76418667403</v>
      </c>
      <c r="BW224" s="65">
        <f>+(Tabla_master_rend[[#This Row],[Coste_Leche_€]]-Tabla_master_rend[[#This Row],[Kg_MG_Nata]]*$CO$3)/Tabla_master_rend[[#This Row],[Kg_Queso_Blan]]</f>
        <v>2.2715627502284486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7:37" x14ac:dyDescent="0.35">
      <c r="G225" s="84" t="s">
        <v>563</v>
      </c>
      <c r="AJ225">
        <v>7.1</v>
      </c>
      <c r="AK225">
        <v>7.35</v>
      </c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Q12" sqref="Q12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5" max="5" width="13.7265625" bestFit="1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35">
      <c r="C13" s="7"/>
      <c r="D13" s="7"/>
    </row>
    <row r="14" spans="1:17" x14ac:dyDescent="0.35">
      <c r="C14" s="7"/>
      <c r="D14" s="7"/>
    </row>
    <row r="15" spans="1:17" x14ac:dyDescent="0.35">
      <c r="C15" s="7"/>
      <c r="D15" s="7"/>
      <c r="J15" s="8"/>
      <c r="L15" s="8"/>
      <c r="M15" s="8"/>
      <c r="N15" s="8"/>
      <c r="O15" s="8"/>
      <c r="P15" s="8"/>
      <c r="Q15" s="150"/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Leche_EBITDA_Ventas'!$J$99:$J$110,G52)/SUMIFS(Base_Rendimientos!$BK$3:$BK$224,Base_Rendimientos!$B$3:$B$224,G52),0))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Leche_EBITDA_Ventas'!$J$99:$J$110,G53)/SUMIFS(Base_Rendimientos!$BK$3:$BK$224,Base_Rendimientos!$B$3:$B$224,G53),0))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Leche_EBITDA_Ventas'!$J$99:$J$110,G54)/SUMIFS(Base_Rendimientos!$BK$3:$BK$224,Base_Rendimientos!$B$3:$B$224,G54),0))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Leche_EBITDA_Ventas'!$J$99:$J$110,G55)/SUMIFS(Base_Rendimientos!$BK$3:$BK$224,Base_Rendimientos!$B$3:$B$224,G55),0))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Leche_EBITDA_Ventas'!$J$99:$J$110,G56)/SUMIFS(Base_Rendimientos!$BK$3:$BK$224,Base_Rendimientos!$B$3:$B$224,G56),0))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Leche_EBITDA_Ventas'!$J$99:$J$110,G57)/SUMIFS(Base_Rendimientos!$BK$3:$BK$224,Base_Rendimientos!$B$3:$B$224,G57),0))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Leche_EBITDA_Ventas'!$J$99:$J$110,G58)/SUMIFS(Base_Rendimientos!$BK$3:$BK$224,Base_Rendimientos!$B$3:$B$224,G58),0))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Leche_EBITDA_Ventas'!$J$99:$J$110,G59)/SUMIFS(Base_Rendimientos!$BK$3:$BK$224,Base_Rendimientos!$B$3:$B$224,G59),0))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Leche_EBITDA_Ventas'!$J$99:$J$110,G60)/SUMIFS(Base_Rendimientos!$BK$3:$BK$224,Base_Rendimientos!$B$3:$B$224,G60),0))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Leche_EBITDA_Ventas'!$J$99:$J$110,G61)/SUMIFS(Base_Rendimientos!$BK$3:$BK$224,Base_Rendimientos!$B$3:$B$224,G61),0))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Leche_EBITDA_Ventas'!$J$99:$J$110,G62)/SUMIFS(Base_Rendimientos!$BK$3:$BK$224,Base_Rendimientos!$B$3:$B$224,G62),0))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Leche_EBITDA_Ventas'!$J$99:$J$110,G63)/SUMIFS(Base_Rendimientos!$BK$3:$BK$224,Base_Rendimientos!$B$3:$B$224,G63),0))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AR92" zoomScaleNormal="100" workbookViewId="0">
      <selection activeCell="J104" sqref="J104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>
        <f>0.334339319218255*1000</f>
        <v>334.33931921825501</v>
      </c>
      <c r="F43" s="7">
        <f>0.0382973275340051*1000</f>
        <v>38.297327534005106</v>
      </c>
      <c r="G43" s="7">
        <f>(7696.62/3021497)*1000</f>
        <v>2.5472869905215858</v>
      </c>
      <c r="H43" s="58">
        <f t="shared" si="1"/>
        <v>0.37518393374278169</v>
      </c>
      <c r="I43" s="190" t="s">
        <v>598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3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3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3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364918.25</v>
      </c>
      <c r="K103" s="126">
        <v>-219831.35000000015</v>
      </c>
      <c r="L103" s="126">
        <v>-219088.60394293017</v>
      </c>
      <c r="M103" s="190" t="s">
        <v>598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99</v>
      </c>
      <c r="AC103" s="190" t="s">
        <v>598</v>
      </c>
      <c r="AF103" s="131">
        <v>2026</v>
      </c>
      <c r="AG103" s="132" t="s">
        <v>309</v>
      </c>
      <c r="AH103" s="132" t="s">
        <v>233</v>
      </c>
      <c r="AI103" s="183">
        <v>3604.4</v>
      </c>
      <c r="AJ103" s="183">
        <f>121939.03+20000</f>
        <v>141939.03</v>
      </c>
      <c r="AK103" s="183">
        <f>12789.35+20000</f>
        <v>32789.35</v>
      </c>
      <c r="AL103" s="183">
        <f>571.51+3721.18</f>
        <v>4292.6899999999996</v>
      </c>
      <c r="AM103" s="183">
        <v>901.1</v>
      </c>
      <c r="AN103" s="183">
        <f>27097.56+5200</f>
        <v>32297.56</v>
      </c>
      <c r="AO103" s="183">
        <f>44101.2+80000</f>
        <v>124101.2</v>
      </c>
      <c r="AP103" s="183">
        <f>6383.46+41346.42</f>
        <v>47729.88</v>
      </c>
      <c r="AQ103" s="190" t="s">
        <v>598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3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3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3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3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3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3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299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3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3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3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x14ac:dyDescent="0.3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AS162" t="s">
        <v>267</v>
      </c>
      <c r="AU162" s="183"/>
      <c r="AV162" s="37"/>
      <c r="AW162" s="183"/>
      <c r="AX162" s="37"/>
    </row>
    <row r="163" spans="1:51" x14ac:dyDescent="0.3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U163" s="37" t="s">
        <v>440</v>
      </c>
      <c r="AS163" t="s">
        <v>268</v>
      </c>
      <c r="AU163" s="183"/>
      <c r="AV163" s="37"/>
      <c r="AW163" s="183"/>
      <c r="AX163" s="37"/>
    </row>
    <row r="164" spans="1:51" x14ac:dyDescent="0.35">
      <c r="A164" t="s">
        <v>390</v>
      </c>
      <c r="B164" t="s">
        <v>303</v>
      </c>
      <c r="D164" s="37"/>
      <c r="E164" t="s">
        <v>592</v>
      </c>
      <c r="R164" t="s">
        <v>270</v>
      </c>
      <c r="U164" s="37" t="s">
        <v>440</v>
      </c>
      <c r="AS164" t="s">
        <v>269</v>
      </c>
      <c r="AU164" s="183"/>
      <c r="AV164" s="37"/>
      <c r="AW164" s="183"/>
      <c r="AX164" s="37"/>
    </row>
    <row r="165" spans="1:51" x14ac:dyDescent="0.35">
      <c r="A165" t="s">
        <v>390</v>
      </c>
      <c r="B165" t="s">
        <v>199</v>
      </c>
      <c r="D165" s="37"/>
      <c r="E165" t="s">
        <v>592</v>
      </c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1" x14ac:dyDescent="0.3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x14ac:dyDescent="0.3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x14ac:dyDescent="0.3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x14ac:dyDescent="0.3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x14ac:dyDescent="0.3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x14ac:dyDescent="0.3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3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3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3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3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3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3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3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3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3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3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3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3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3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3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3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3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35">
      <c r="A192" t="s">
        <v>392</v>
      </c>
      <c r="B192" t="s">
        <v>303</v>
      </c>
      <c r="D192" s="37"/>
      <c r="E192" t="s">
        <v>592</v>
      </c>
      <c r="AS192" t="s">
        <v>297</v>
      </c>
      <c r="AU192" s="183"/>
      <c r="AV192" s="37"/>
      <c r="AW192" s="183"/>
      <c r="AX192" s="37"/>
    </row>
    <row r="193" spans="1:5" x14ac:dyDescent="0.35">
      <c r="A193" t="s">
        <v>392</v>
      </c>
      <c r="B193" t="s">
        <v>199</v>
      </c>
      <c r="D193" s="37"/>
      <c r="E193" t="s">
        <v>592</v>
      </c>
    </row>
    <row r="194" spans="1:5" x14ac:dyDescent="0.35">
      <c r="A194" t="s">
        <v>392</v>
      </c>
      <c r="B194" t="s">
        <v>194</v>
      </c>
      <c r="D194" s="37"/>
      <c r="E194" t="s">
        <v>592</v>
      </c>
    </row>
    <row r="195" spans="1:5" x14ac:dyDescent="0.35">
      <c r="A195" t="s">
        <v>392</v>
      </c>
      <c r="B195" t="s">
        <v>144</v>
      </c>
      <c r="D195" s="37"/>
      <c r="E195" t="s">
        <v>592</v>
      </c>
    </row>
    <row r="196" spans="1:5" x14ac:dyDescent="0.35">
      <c r="A196" t="s">
        <v>392</v>
      </c>
      <c r="B196" t="s">
        <v>145</v>
      </c>
      <c r="D196" s="37"/>
      <c r="E196" t="s">
        <v>592</v>
      </c>
    </row>
    <row r="197" spans="1:5" x14ac:dyDescent="0.35">
      <c r="A197" t="s">
        <v>392</v>
      </c>
      <c r="B197" t="s">
        <v>146</v>
      </c>
      <c r="D197" s="37"/>
      <c r="E197" t="s">
        <v>592</v>
      </c>
    </row>
    <row r="198" spans="1:5" x14ac:dyDescent="0.35">
      <c r="A198" t="s">
        <v>392</v>
      </c>
      <c r="B198" t="s">
        <v>147</v>
      </c>
      <c r="D198" s="37"/>
      <c r="E198" t="s">
        <v>592</v>
      </c>
    </row>
    <row r="199" spans="1:5" x14ac:dyDescent="0.3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5" x14ac:dyDescent="0.35">
      <c r="A200" t="s">
        <v>393</v>
      </c>
      <c r="B200" t="s">
        <v>445</v>
      </c>
      <c r="D200" s="37"/>
      <c r="E200" t="s">
        <v>592</v>
      </c>
    </row>
    <row r="201" spans="1:5" x14ac:dyDescent="0.35">
      <c r="A201" t="s">
        <v>393</v>
      </c>
      <c r="B201" t="s">
        <v>189</v>
      </c>
      <c r="D201" s="37"/>
      <c r="E201" t="s">
        <v>592</v>
      </c>
    </row>
    <row r="202" spans="1:5" x14ac:dyDescent="0.35">
      <c r="A202" t="s">
        <v>393</v>
      </c>
      <c r="B202" t="s">
        <v>190</v>
      </c>
      <c r="D202" s="37"/>
      <c r="E202" t="s">
        <v>592</v>
      </c>
    </row>
    <row r="203" spans="1:5" x14ac:dyDescent="0.3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5" x14ac:dyDescent="0.35">
      <c r="A204" t="s">
        <v>393</v>
      </c>
      <c r="B204" t="s">
        <v>446</v>
      </c>
      <c r="D204" s="37"/>
      <c r="E204" t="s">
        <v>592</v>
      </c>
    </row>
    <row r="205" spans="1:5" x14ac:dyDescent="0.35">
      <c r="A205" t="s">
        <v>393</v>
      </c>
      <c r="B205" t="s">
        <v>40</v>
      </c>
      <c r="D205" s="37"/>
      <c r="E205" t="s">
        <v>592</v>
      </c>
    </row>
    <row r="206" spans="1:5" x14ac:dyDescent="0.35">
      <c r="A206" t="s">
        <v>393</v>
      </c>
      <c r="B206" t="s">
        <v>303</v>
      </c>
      <c r="D206" s="37"/>
      <c r="E206" t="s">
        <v>592</v>
      </c>
    </row>
    <row r="207" spans="1:5" x14ac:dyDescent="0.35">
      <c r="A207" t="s">
        <v>393</v>
      </c>
      <c r="B207" t="s">
        <v>199</v>
      </c>
      <c r="D207" s="37"/>
      <c r="E207" t="s">
        <v>592</v>
      </c>
    </row>
    <row r="208" spans="1:5" x14ac:dyDescent="0.35">
      <c r="A208" t="s">
        <v>393</v>
      </c>
      <c r="B208" t="s">
        <v>194</v>
      </c>
      <c r="D208" s="37"/>
      <c r="E208" t="s">
        <v>592</v>
      </c>
    </row>
    <row r="209" spans="1:5" x14ac:dyDescent="0.35">
      <c r="A209" t="s">
        <v>393</v>
      </c>
      <c r="B209" t="s">
        <v>144</v>
      </c>
      <c r="D209" s="37"/>
      <c r="E209" t="s">
        <v>592</v>
      </c>
    </row>
    <row r="210" spans="1:5" x14ac:dyDescent="0.35">
      <c r="A210" t="s">
        <v>393</v>
      </c>
      <c r="B210" t="s">
        <v>145</v>
      </c>
      <c r="D210" s="37"/>
      <c r="E210" t="s">
        <v>592</v>
      </c>
    </row>
    <row r="211" spans="1:5" x14ac:dyDescent="0.35">
      <c r="A211" t="s">
        <v>393</v>
      </c>
      <c r="B211" t="s">
        <v>146</v>
      </c>
      <c r="D211" s="37"/>
      <c r="E211" t="s">
        <v>592</v>
      </c>
    </row>
    <row r="212" spans="1:5" x14ac:dyDescent="0.35">
      <c r="A212" t="s">
        <v>393</v>
      </c>
      <c r="B212" t="s">
        <v>147</v>
      </c>
      <c r="D212" s="37"/>
      <c r="E212" t="s">
        <v>592</v>
      </c>
    </row>
    <row r="213" spans="1:5" x14ac:dyDescent="0.3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35">
      <c r="A214" t="s">
        <v>394</v>
      </c>
      <c r="B214" t="s">
        <v>445</v>
      </c>
      <c r="D214" s="37"/>
      <c r="E214" t="s">
        <v>592</v>
      </c>
    </row>
    <row r="215" spans="1:5" x14ac:dyDescent="0.35">
      <c r="A215" t="s">
        <v>394</v>
      </c>
      <c r="B215" t="s">
        <v>189</v>
      </c>
      <c r="D215" s="37"/>
      <c r="E215" t="s">
        <v>592</v>
      </c>
    </row>
    <row r="216" spans="1:5" x14ac:dyDescent="0.35">
      <c r="A216" t="s">
        <v>394</v>
      </c>
      <c r="B216" t="s">
        <v>190</v>
      </c>
      <c r="D216" s="37"/>
      <c r="E216" t="s">
        <v>592</v>
      </c>
    </row>
    <row r="217" spans="1:5" x14ac:dyDescent="0.3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35">
      <c r="A218" t="s">
        <v>394</v>
      </c>
      <c r="B218" t="s">
        <v>446</v>
      </c>
      <c r="D218" s="37"/>
      <c r="E218" t="s">
        <v>592</v>
      </c>
    </row>
    <row r="219" spans="1:5" x14ac:dyDescent="0.3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35">
      <c r="A220" t="s">
        <v>394</v>
      </c>
      <c r="B220" t="s">
        <v>303</v>
      </c>
      <c r="D220" s="37"/>
      <c r="E220" t="s">
        <v>592</v>
      </c>
    </row>
    <row r="221" spans="1:5" x14ac:dyDescent="0.35">
      <c r="A221" t="s">
        <v>394</v>
      </c>
      <c r="B221" t="s">
        <v>199</v>
      </c>
      <c r="D221" s="37"/>
      <c r="E221" t="s">
        <v>592</v>
      </c>
    </row>
    <row r="222" spans="1:5" x14ac:dyDescent="0.35">
      <c r="A222" t="s">
        <v>394</v>
      </c>
      <c r="B222" t="s">
        <v>194</v>
      </c>
      <c r="D222" s="37"/>
      <c r="E222" t="s">
        <v>592</v>
      </c>
    </row>
    <row r="223" spans="1:5" x14ac:dyDescent="0.35">
      <c r="A223" t="s">
        <v>394</v>
      </c>
      <c r="B223" t="s">
        <v>144</v>
      </c>
      <c r="D223" s="37"/>
      <c r="E223" t="s">
        <v>592</v>
      </c>
    </row>
    <row r="224" spans="1:5" x14ac:dyDescent="0.35">
      <c r="A224" t="s">
        <v>394</v>
      </c>
      <c r="B224" t="s">
        <v>145</v>
      </c>
      <c r="D224" s="37"/>
      <c r="E224" t="s">
        <v>592</v>
      </c>
    </row>
    <row r="225" spans="1:5" x14ac:dyDescent="0.35">
      <c r="A225" t="s">
        <v>394</v>
      </c>
      <c r="B225" t="s">
        <v>146</v>
      </c>
      <c r="D225" s="37"/>
      <c r="E225" t="s">
        <v>592</v>
      </c>
    </row>
    <row r="226" spans="1:5" x14ac:dyDescent="0.35">
      <c r="A226" t="s">
        <v>394</v>
      </c>
      <c r="B226" t="s">
        <v>147</v>
      </c>
      <c r="D226" s="37"/>
      <c r="E226" t="s">
        <v>592</v>
      </c>
    </row>
    <row r="227" spans="1:5" x14ac:dyDescent="0.3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35">
      <c r="A228" t="s">
        <v>395</v>
      </c>
      <c r="B228" t="s">
        <v>445</v>
      </c>
      <c r="D228" s="37"/>
      <c r="E228" t="s">
        <v>592</v>
      </c>
    </row>
    <row r="229" spans="1:5" x14ac:dyDescent="0.35">
      <c r="A229" t="s">
        <v>395</v>
      </c>
      <c r="B229" t="s">
        <v>189</v>
      </c>
      <c r="D229" s="37"/>
      <c r="E229" t="s">
        <v>592</v>
      </c>
    </row>
    <row r="230" spans="1:5" x14ac:dyDescent="0.35">
      <c r="A230" t="s">
        <v>395</v>
      </c>
      <c r="B230" t="s">
        <v>190</v>
      </c>
      <c r="D230" s="37"/>
      <c r="E230" t="s">
        <v>592</v>
      </c>
    </row>
    <row r="231" spans="1:5" x14ac:dyDescent="0.3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3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35">
      <c r="A233" t="s">
        <v>395</v>
      </c>
      <c r="B233" t="s">
        <v>40</v>
      </c>
      <c r="D233" s="37"/>
      <c r="E233" t="s">
        <v>592</v>
      </c>
    </row>
    <row r="234" spans="1:5" x14ac:dyDescent="0.35">
      <c r="A234" t="s">
        <v>395</v>
      </c>
      <c r="B234" t="s">
        <v>303</v>
      </c>
      <c r="D234" s="37"/>
      <c r="E234" t="s">
        <v>592</v>
      </c>
    </row>
    <row r="235" spans="1:5" x14ac:dyDescent="0.35">
      <c r="A235" t="s">
        <v>395</v>
      </c>
      <c r="B235" t="s">
        <v>199</v>
      </c>
      <c r="D235" s="37"/>
      <c r="E235" t="s">
        <v>592</v>
      </c>
    </row>
    <row r="236" spans="1:5" x14ac:dyDescent="0.35">
      <c r="A236" t="s">
        <v>395</v>
      </c>
      <c r="B236" t="s">
        <v>194</v>
      </c>
      <c r="D236" s="37"/>
      <c r="E236" t="s">
        <v>592</v>
      </c>
    </row>
    <row r="237" spans="1:5" x14ac:dyDescent="0.35">
      <c r="A237" t="s">
        <v>395</v>
      </c>
      <c r="B237" t="s">
        <v>144</v>
      </c>
      <c r="D237" s="37"/>
      <c r="E237" t="s">
        <v>592</v>
      </c>
    </row>
    <row r="238" spans="1:5" x14ac:dyDescent="0.35">
      <c r="A238" t="s">
        <v>395</v>
      </c>
      <c r="B238" t="s">
        <v>145</v>
      </c>
      <c r="D238" s="37"/>
      <c r="E238" t="s">
        <v>592</v>
      </c>
    </row>
    <row r="239" spans="1:5" x14ac:dyDescent="0.35">
      <c r="A239" t="s">
        <v>395</v>
      </c>
      <c r="B239" t="s">
        <v>146</v>
      </c>
      <c r="D239" s="37"/>
      <c r="E239" t="s">
        <v>592</v>
      </c>
    </row>
    <row r="240" spans="1:5" x14ac:dyDescent="0.35">
      <c r="A240" t="s">
        <v>395</v>
      </c>
      <c r="B240" t="s">
        <v>147</v>
      </c>
      <c r="D240" s="37"/>
      <c r="E240" t="s">
        <v>592</v>
      </c>
    </row>
    <row r="241" spans="1:5" x14ac:dyDescent="0.3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35">
      <c r="A242" t="s">
        <v>396</v>
      </c>
      <c r="B242" t="s">
        <v>445</v>
      </c>
      <c r="D242" s="37"/>
      <c r="E242" t="s">
        <v>592</v>
      </c>
    </row>
    <row r="243" spans="1:5" x14ac:dyDescent="0.35">
      <c r="A243" t="s">
        <v>396</v>
      </c>
      <c r="B243" t="s">
        <v>189</v>
      </c>
      <c r="D243" s="37"/>
      <c r="E243" t="s">
        <v>592</v>
      </c>
    </row>
    <row r="244" spans="1:5" x14ac:dyDescent="0.35">
      <c r="A244" t="s">
        <v>396</v>
      </c>
      <c r="B244" t="s">
        <v>190</v>
      </c>
      <c r="D244" s="37"/>
      <c r="E244" t="s">
        <v>592</v>
      </c>
    </row>
    <row r="245" spans="1:5" x14ac:dyDescent="0.3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35">
      <c r="A246" t="s">
        <v>396</v>
      </c>
      <c r="B246" t="s">
        <v>446</v>
      </c>
      <c r="D246" s="37"/>
      <c r="E246" t="s">
        <v>592</v>
      </c>
    </row>
    <row r="247" spans="1:5" x14ac:dyDescent="0.35">
      <c r="A247" t="s">
        <v>396</v>
      </c>
      <c r="B247" t="s">
        <v>40</v>
      </c>
      <c r="D247" s="37"/>
      <c r="E247" t="s">
        <v>592</v>
      </c>
    </row>
    <row r="248" spans="1:5" x14ac:dyDescent="0.35">
      <c r="A248" t="s">
        <v>396</v>
      </c>
      <c r="B248" t="s">
        <v>303</v>
      </c>
      <c r="D248" s="37"/>
      <c r="E248" t="s">
        <v>592</v>
      </c>
    </row>
    <row r="249" spans="1:5" x14ac:dyDescent="0.35">
      <c r="A249" t="s">
        <v>396</v>
      </c>
      <c r="B249" t="s">
        <v>199</v>
      </c>
      <c r="D249" s="37"/>
      <c r="E249" t="s">
        <v>592</v>
      </c>
    </row>
    <row r="250" spans="1:5" x14ac:dyDescent="0.35">
      <c r="A250" t="s">
        <v>396</v>
      </c>
      <c r="B250" t="s">
        <v>194</v>
      </c>
      <c r="D250" s="37"/>
      <c r="E250" t="s">
        <v>592</v>
      </c>
    </row>
    <row r="251" spans="1:5" x14ac:dyDescent="0.35">
      <c r="A251" t="s">
        <v>396</v>
      </c>
      <c r="B251" t="s">
        <v>144</v>
      </c>
      <c r="D251" s="37"/>
      <c r="E251" t="s">
        <v>592</v>
      </c>
    </row>
    <row r="252" spans="1:5" x14ac:dyDescent="0.35">
      <c r="A252" t="s">
        <v>396</v>
      </c>
      <c r="B252" t="s">
        <v>145</v>
      </c>
      <c r="D252" s="37"/>
      <c r="E252" t="s">
        <v>592</v>
      </c>
    </row>
    <row r="253" spans="1:5" x14ac:dyDescent="0.35">
      <c r="A253" t="s">
        <v>396</v>
      </c>
      <c r="B253" t="s">
        <v>146</v>
      </c>
      <c r="D253" s="37"/>
      <c r="E253" t="s">
        <v>592</v>
      </c>
    </row>
    <row r="254" spans="1:5" x14ac:dyDescent="0.35">
      <c r="A254" t="s">
        <v>396</v>
      </c>
      <c r="B254" t="s">
        <v>147</v>
      </c>
      <c r="D254" s="37"/>
      <c r="E254" t="s">
        <v>592</v>
      </c>
    </row>
    <row r="255" spans="1:5" x14ac:dyDescent="0.3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35">
      <c r="A256" t="s">
        <v>397</v>
      </c>
      <c r="B256" t="s">
        <v>445</v>
      </c>
      <c r="D256" s="37"/>
      <c r="E256" t="s">
        <v>592</v>
      </c>
    </row>
    <row r="257" spans="1:5" x14ac:dyDescent="0.35">
      <c r="A257" t="s">
        <v>397</v>
      </c>
      <c r="B257" t="s">
        <v>189</v>
      </c>
      <c r="D257" s="37"/>
      <c r="E257" t="s">
        <v>592</v>
      </c>
    </row>
    <row r="258" spans="1:5" x14ac:dyDescent="0.35">
      <c r="A258" t="s">
        <v>397</v>
      </c>
      <c r="B258" t="s">
        <v>190</v>
      </c>
      <c r="D258" s="37"/>
      <c r="E258" t="s">
        <v>592</v>
      </c>
    </row>
    <row r="259" spans="1:5" x14ac:dyDescent="0.3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35">
      <c r="A260" t="s">
        <v>397</v>
      </c>
      <c r="B260" t="s">
        <v>446</v>
      </c>
      <c r="D260" s="37"/>
      <c r="E260" t="s">
        <v>592</v>
      </c>
    </row>
    <row r="261" spans="1:5" x14ac:dyDescent="0.3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35">
      <c r="A262" t="s">
        <v>397</v>
      </c>
      <c r="B262" t="s">
        <v>303</v>
      </c>
      <c r="D262" s="37"/>
      <c r="E262" t="s">
        <v>592</v>
      </c>
    </row>
    <row r="263" spans="1:5" x14ac:dyDescent="0.35">
      <c r="A263" t="s">
        <v>397</v>
      </c>
      <c r="B263" t="s">
        <v>199</v>
      </c>
      <c r="D263" s="37"/>
      <c r="E263" t="s">
        <v>592</v>
      </c>
    </row>
    <row r="264" spans="1:5" x14ac:dyDescent="0.35">
      <c r="A264" t="s">
        <v>397</v>
      </c>
      <c r="B264" t="s">
        <v>194</v>
      </c>
      <c r="D264" s="37"/>
      <c r="E264" t="s">
        <v>592</v>
      </c>
    </row>
    <row r="265" spans="1:5" x14ac:dyDescent="0.35">
      <c r="A265" t="s">
        <v>397</v>
      </c>
      <c r="B265" t="s">
        <v>144</v>
      </c>
      <c r="D265" s="37"/>
      <c r="E265" t="s">
        <v>592</v>
      </c>
    </row>
    <row r="266" spans="1:5" x14ac:dyDescent="0.3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35">
      <c r="A267" t="s">
        <v>397</v>
      </c>
      <c r="B267" t="s">
        <v>146</v>
      </c>
      <c r="D267" s="37"/>
      <c r="E267" t="s">
        <v>592</v>
      </c>
    </row>
    <row r="268" spans="1:5" x14ac:dyDescent="0.35">
      <c r="A268" t="s">
        <v>397</v>
      </c>
      <c r="B268" t="s">
        <v>147</v>
      </c>
      <c r="D268" s="37"/>
      <c r="E268" t="s">
        <v>592</v>
      </c>
    </row>
    <row r="269" spans="1:5" x14ac:dyDescent="0.3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35">
      <c r="A270" t="s">
        <v>398</v>
      </c>
      <c r="B270" t="s">
        <v>445</v>
      </c>
      <c r="D270" s="37"/>
      <c r="E270" t="s">
        <v>592</v>
      </c>
    </row>
    <row r="271" spans="1:5" x14ac:dyDescent="0.35">
      <c r="A271" t="s">
        <v>398</v>
      </c>
      <c r="B271" t="s">
        <v>189</v>
      </c>
      <c r="D271" s="37"/>
      <c r="E271" t="s">
        <v>592</v>
      </c>
    </row>
    <row r="272" spans="1:5" x14ac:dyDescent="0.35">
      <c r="A272" t="s">
        <v>398</v>
      </c>
      <c r="B272" t="s">
        <v>190</v>
      </c>
      <c r="D272" s="37"/>
      <c r="E272" t="s">
        <v>592</v>
      </c>
    </row>
    <row r="273" spans="1:5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3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35">
      <c r="A275" t="s">
        <v>398</v>
      </c>
      <c r="B275" t="s">
        <v>40</v>
      </c>
      <c r="D275" s="37"/>
      <c r="E275" t="s">
        <v>592</v>
      </c>
    </row>
    <row r="276" spans="1:5" x14ac:dyDescent="0.35">
      <c r="A276" t="s">
        <v>398</v>
      </c>
      <c r="B276" t="s">
        <v>303</v>
      </c>
      <c r="D276" s="37"/>
      <c r="E276" t="s">
        <v>592</v>
      </c>
    </row>
    <row r="277" spans="1:5" x14ac:dyDescent="0.35">
      <c r="A277" t="s">
        <v>398</v>
      </c>
      <c r="B277" t="s">
        <v>199</v>
      </c>
      <c r="D277" s="37"/>
      <c r="E277" t="s">
        <v>592</v>
      </c>
    </row>
    <row r="278" spans="1:5" x14ac:dyDescent="0.35">
      <c r="A278" t="s">
        <v>398</v>
      </c>
      <c r="B278" t="s">
        <v>194</v>
      </c>
      <c r="D278" s="37"/>
      <c r="E278" t="s">
        <v>592</v>
      </c>
    </row>
    <row r="279" spans="1:5" x14ac:dyDescent="0.35">
      <c r="A279" t="s">
        <v>398</v>
      </c>
      <c r="B279" t="s">
        <v>144</v>
      </c>
      <c r="D279" s="37"/>
      <c r="E279" t="s">
        <v>592</v>
      </c>
    </row>
    <row r="280" spans="1:5" x14ac:dyDescent="0.35">
      <c r="A280" t="s">
        <v>398</v>
      </c>
      <c r="B280" t="s">
        <v>145</v>
      </c>
      <c r="D280" s="37"/>
      <c r="E280" t="s">
        <v>592</v>
      </c>
    </row>
    <row r="281" spans="1:5" x14ac:dyDescent="0.35">
      <c r="A281" t="s">
        <v>398</v>
      </c>
      <c r="B281" t="s">
        <v>146</v>
      </c>
      <c r="D281" s="37"/>
      <c r="E281" t="s">
        <v>592</v>
      </c>
    </row>
    <row r="282" spans="1:5" x14ac:dyDescent="0.35">
      <c r="A282" t="s">
        <v>398</v>
      </c>
      <c r="B282" t="s">
        <v>147</v>
      </c>
      <c r="D282" s="37"/>
      <c r="E282" t="s">
        <v>592</v>
      </c>
    </row>
    <row r="283" spans="1:5" x14ac:dyDescent="0.3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35">
      <c r="A284" t="s">
        <v>399</v>
      </c>
      <c r="B284" t="s">
        <v>445</v>
      </c>
      <c r="D284" s="37"/>
      <c r="E284" t="s">
        <v>592</v>
      </c>
    </row>
    <row r="285" spans="1:5" x14ac:dyDescent="0.35">
      <c r="A285" t="s">
        <v>399</v>
      </c>
      <c r="B285" t="s">
        <v>189</v>
      </c>
      <c r="D285" s="37"/>
      <c r="E285" t="s">
        <v>592</v>
      </c>
    </row>
    <row r="286" spans="1:5" x14ac:dyDescent="0.35">
      <c r="A286" t="s">
        <v>399</v>
      </c>
      <c r="B286" t="s">
        <v>190</v>
      </c>
      <c r="D286" s="37"/>
      <c r="E286" t="s">
        <v>592</v>
      </c>
    </row>
    <row r="287" spans="1:5" x14ac:dyDescent="0.3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3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3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35">
      <c r="A290" t="s">
        <v>399</v>
      </c>
      <c r="B290" t="s">
        <v>303</v>
      </c>
      <c r="D290" s="37"/>
      <c r="E290" t="s">
        <v>592</v>
      </c>
    </row>
    <row r="291" spans="1:5" x14ac:dyDescent="0.35">
      <c r="A291" t="s">
        <v>399</v>
      </c>
      <c r="B291" t="s">
        <v>199</v>
      </c>
      <c r="D291" s="37"/>
      <c r="E291" t="s">
        <v>592</v>
      </c>
    </row>
    <row r="292" spans="1:5" x14ac:dyDescent="0.35">
      <c r="A292" t="s">
        <v>399</v>
      </c>
      <c r="B292" t="s">
        <v>194</v>
      </c>
      <c r="D292" s="37"/>
      <c r="E292" t="s">
        <v>592</v>
      </c>
    </row>
    <row r="293" spans="1:5" x14ac:dyDescent="0.35">
      <c r="A293" t="s">
        <v>399</v>
      </c>
      <c r="B293" t="s">
        <v>144</v>
      </c>
      <c r="D293" s="37"/>
      <c r="E293" t="s">
        <v>592</v>
      </c>
    </row>
    <row r="294" spans="1:5" x14ac:dyDescent="0.35">
      <c r="A294" t="s">
        <v>399</v>
      </c>
      <c r="B294" t="s">
        <v>145</v>
      </c>
      <c r="D294" s="37"/>
      <c r="E294" t="s">
        <v>592</v>
      </c>
    </row>
    <row r="295" spans="1:5" x14ac:dyDescent="0.35">
      <c r="A295" t="s">
        <v>399</v>
      </c>
      <c r="B295" t="s">
        <v>146</v>
      </c>
      <c r="D295" s="37"/>
      <c r="E295" t="s">
        <v>592</v>
      </c>
    </row>
    <row r="296" spans="1:5" x14ac:dyDescent="0.35">
      <c r="A296" t="s">
        <v>399</v>
      </c>
      <c r="B296" t="s">
        <v>147</v>
      </c>
      <c r="D296" s="37"/>
      <c r="E296" t="s">
        <v>592</v>
      </c>
    </row>
    <row r="297" spans="1:5" x14ac:dyDescent="0.3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35">
      <c r="A298" t="s">
        <v>400</v>
      </c>
      <c r="B298" t="s">
        <v>445</v>
      </c>
      <c r="D298" s="37"/>
      <c r="E298" t="s">
        <v>592</v>
      </c>
    </row>
    <row r="299" spans="1:5" x14ac:dyDescent="0.35">
      <c r="A299" t="s">
        <v>400</v>
      </c>
      <c r="B299" t="s">
        <v>189</v>
      </c>
      <c r="D299" s="37"/>
      <c r="E299" t="s">
        <v>592</v>
      </c>
    </row>
    <row r="300" spans="1:5" x14ac:dyDescent="0.35">
      <c r="A300" t="s">
        <v>400</v>
      </c>
      <c r="B300" t="s">
        <v>190</v>
      </c>
      <c r="D300" s="37"/>
      <c r="E300" t="s">
        <v>592</v>
      </c>
    </row>
    <row r="301" spans="1:5" x14ac:dyDescent="0.3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3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3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35">
      <c r="A304" t="s">
        <v>400</v>
      </c>
      <c r="B304" t="s">
        <v>303</v>
      </c>
      <c r="D304" s="37"/>
      <c r="E304" t="s">
        <v>592</v>
      </c>
    </row>
    <row r="305" spans="1:5" x14ac:dyDescent="0.35">
      <c r="A305" t="s">
        <v>400</v>
      </c>
      <c r="B305" t="s">
        <v>199</v>
      </c>
      <c r="D305" s="37"/>
      <c r="E305" t="s">
        <v>592</v>
      </c>
    </row>
    <row r="306" spans="1:5" x14ac:dyDescent="0.35">
      <c r="A306" t="s">
        <v>400</v>
      </c>
      <c r="B306" t="s">
        <v>194</v>
      </c>
      <c r="D306" s="37"/>
      <c r="E306" t="s">
        <v>592</v>
      </c>
    </row>
    <row r="307" spans="1:5" x14ac:dyDescent="0.35">
      <c r="A307" t="s">
        <v>400</v>
      </c>
      <c r="B307" t="s">
        <v>144</v>
      </c>
      <c r="D307" s="37"/>
      <c r="E307" t="s">
        <v>592</v>
      </c>
    </row>
    <row r="308" spans="1:5" x14ac:dyDescent="0.35">
      <c r="A308" t="s">
        <v>400</v>
      </c>
      <c r="B308" t="s">
        <v>145</v>
      </c>
      <c r="D308" s="37"/>
      <c r="E308" t="s">
        <v>592</v>
      </c>
    </row>
    <row r="309" spans="1:5" x14ac:dyDescent="0.35">
      <c r="A309" t="s">
        <v>400</v>
      </c>
      <c r="B309" t="s">
        <v>146</v>
      </c>
      <c r="D309" s="37"/>
      <c r="E309" t="s">
        <v>592</v>
      </c>
    </row>
    <row r="310" spans="1:5" x14ac:dyDescent="0.35">
      <c r="A310" t="s">
        <v>400</v>
      </c>
      <c r="B310" t="s">
        <v>147</v>
      </c>
      <c r="D310" s="37"/>
      <c r="E310" t="s">
        <v>592</v>
      </c>
    </row>
    <row r="311" spans="1:5" x14ac:dyDescent="0.3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35">
      <c r="A312" t="s">
        <v>401</v>
      </c>
      <c r="B312" t="s">
        <v>445</v>
      </c>
      <c r="D312" s="37"/>
      <c r="E312" t="s">
        <v>592</v>
      </c>
    </row>
    <row r="313" spans="1:5" x14ac:dyDescent="0.35">
      <c r="A313" t="s">
        <v>401</v>
      </c>
      <c r="B313" t="s">
        <v>189</v>
      </c>
      <c r="D313" s="37"/>
      <c r="E313" t="s">
        <v>592</v>
      </c>
    </row>
    <row r="314" spans="1:5" x14ac:dyDescent="0.35">
      <c r="A314" t="s">
        <v>401</v>
      </c>
      <c r="B314" t="s">
        <v>190</v>
      </c>
      <c r="D314" s="37"/>
      <c r="E314" t="s">
        <v>592</v>
      </c>
    </row>
    <row r="315" spans="1:5" x14ac:dyDescent="0.3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3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3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35">
      <c r="A318" t="s">
        <v>401</v>
      </c>
      <c r="B318" t="s">
        <v>303</v>
      </c>
      <c r="D318" s="37"/>
      <c r="E318" t="s">
        <v>592</v>
      </c>
    </row>
    <row r="319" spans="1:5" x14ac:dyDescent="0.35">
      <c r="A319" t="s">
        <v>401</v>
      </c>
      <c r="B319" t="s">
        <v>199</v>
      </c>
      <c r="D319" s="37"/>
      <c r="E319" t="s">
        <v>592</v>
      </c>
    </row>
    <row r="320" spans="1:5" x14ac:dyDescent="0.35">
      <c r="A320" t="s">
        <v>401</v>
      </c>
      <c r="B320" t="s">
        <v>194</v>
      </c>
      <c r="D320" s="37"/>
      <c r="E320" t="s">
        <v>592</v>
      </c>
    </row>
    <row r="321" spans="1:5" x14ac:dyDescent="0.35">
      <c r="A321" t="s">
        <v>401</v>
      </c>
      <c r="B321" t="s">
        <v>144</v>
      </c>
      <c r="D321" s="37"/>
      <c r="E321" t="s">
        <v>592</v>
      </c>
    </row>
    <row r="322" spans="1:5" x14ac:dyDescent="0.35">
      <c r="A322" t="s">
        <v>401</v>
      </c>
      <c r="B322" t="s">
        <v>145</v>
      </c>
      <c r="D322" s="37"/>
      <c r="E322" t="s">
        <v>592</v>
      </c>
    </row>
    <row r="323" spans="1:5" x14ac:dyDescent="0.35">
      <c r="A323" t="s">
        <v>401</v>
      </c>
      <c r="B323" t="s">
        <v>146</v>
      </c>
      <c r="D323" s="37"/>
      <c r="E323" t="s">
        <v>592</v>
      </c>
    </row>
    <row r="324" spans="1:5" x14ac:dyDescent="0.35">
      <c r="A324" t="s">
        <v>401</v>
      </c>
      <c r="B324" t="s">
        <v>147</v>
      </c>
      <c r="D324" s="37"/>
      <c r="E324" t="s">
        <v>592</v>
      </c>
    </row>
    <row r="325" spans="1:5" x14ac:dyDescent="0.3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35">
      <c r="A326" t="s">
        <v>402</v>
      </c>
      <c r="B326" t="s">
        <v>445</v>
      </c>
      <c r="D326" s="37"/>
      <c r="E326" t="s">
        <v>592</v>
      </c>
    </row>
    <row r="327" spans="1:5" x14ac:dyDescent="0.35">
      <c r="A327" t="s">
        <v>402</v>
      </c>
      <c r="B327" t="s">
        <v>189</v>
      </c>
      <c r="D327" s="37"/>
      <c r="E327" t="s">
        <v>592</v>
      </c>
    </row>
    <row r="328" spans="1:5" x14ac:dyDescent="0.35">
      <c r="A328" t="s">
        <v>402</v>
      </c>
      <c r="B328" t="s">
        <v>190</v>
      </c>
      <c r="D328" s="37"/>
      <c r="E328" t="s">
        <v>592</v>
      </c>
    </row>
    <row r="329" spans="1:5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3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3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35">
      <c r="A332" t="s">
        <v>402</v>
      </c>
      <c r="B332" t="s">
        <v>303</v>
      </c>
      <c r="D332" s="37"/>
      <c r="E332" t="s">
        <v>592</v>
      </c>
    </row>
    <row r="333" spans="1:5" x14ac:dyDescent="0.35">
      <c r="A333" t="s">
        <v>402</v>
      </c>
      <c r="B333" t="s">
        <v>199</v>
      </c>
      <c r="D333" s="37"/>
      <c r="E333" t="s">
        <v>592</v>
      </c>
    </row>
    <row r="334" spans="1:5" x14ac:dyDescent="0.35">
      <c r="A334" t="s">
        <v>402</v>
      </c>
      <c r="B334" t="s">
        <v>194</v>
      </c>
      <c r="D334" s="37"/>
      <c r="E334" t="s">
        <v>592</v>
      </c>
    </row>
    <row r="335" spans="1:5" x14ac:dyDescent="0.35">
      <c r="A335" t="s">
        <v>402</v>
      </c>
      <c r="B335" t="s">
        <v>144</v>
      </c>
      <c r="D335" s="37"/>
      <c r="E335" t="s">
        <v>592</v>
      </c>
    </row>
    <row r="336" spans="1:5" x14ac:dyDescent="0.35">
      <c r="A336" t="s">
        <v>402</v>
      </c>
      <c r="B336" t="s">
        <v>145</v>
      </c>
      <c r="D336" s="37"/>
      <c r="E336" t="s">
        <v>592</v>
      </c>
    </row>
    <row r="337" spans="1:5" x14ac:dyDescent="0.35">
      <c r="A337" t="s">
        <v>402</v>
      </c>
      <c r="B337" t="s">
        <v>146</v>
      </c>
      <c r="D337" s="37"/>
      <c r="E337" t="s">
        <v>592</v>
      </c>
    </row>
    <row r="338" spans="1:5" x14ac:dyDescent="0.35">
      <c r="A338" t="s">
        <v>402</v>
      </c>
      <c r="B338" t="s">
        <v>147</v>
      </c>
      <c r="D338" s="37"/>
      <c r="E338" t="s">
        <v>592</v>
      </c>
    </row>
    <row r="339" spans="1:5" x14ac:dyDescent="0.3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35">
      <c r="A340" t="s">
        <v>403</v>
      </c>
      <c r="B340" t="s">
        <v>445</v>
      </c>
      <c r="D340" s="37"/>
      <c r="E340" t="s">
        <v>592</v>
      </c>
    </row>
    <row r="341" spans="1:5" x14ac:dyDescent="0.35">
      <c r="A341" t="s">
        <v>403</v>
      </c>
      <c r="B341" t="s">
        <v>189</v>
      </c>
      <c r="D341" s="37"/>
      <c r="E341" t="s">
        <v>592</v>
      </c>
    </row>
    <row r="342" spans="1:5" x14ac:dyDescent="0.35">
      <c r="A342" t="s">
        <v>403</v>
      </c>
      <c r="B342" t="s">
        <v>190</v>
      </c>
      <c r="D342" s="37"/>
      <c r="E342" t="s">
        <v>592</v>
      </c>
    </row>
    <row r="343" spans="1:5" x14ac:dyDescent="0.3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3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3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35">
      <c r="A346" t="s">
        <v>403</v>
      </c>
      <c r="B346" t="s">
        <v>303</v>
      </c>
      <c r="D346" s="37"/>
      <c r="E346" t="s">
        <v>592</v>
      </c>
    </row>
    <row r="347" spans="1:5" x14ac:dyDescent="0.35">
      <c r="A347" t="s">
        <v>403</v>
      </c>
      <c r="B347" t="s">
        <v>199</v>
      </c>
      <c r="D347" s="37"/>
      <c r="E347" t="s">
        <v>592</v>
      </c>
    </row>
    <row r="348" spans="1:5" x14ac:dyDescent="0.35">
      <c r="A348" t="s">
        <v>403</v>
      </c>
      <c r="B348" t="s">
        <v>194</v>
      </c>
      <c r="D348" s="37"/>
      <c r="E348" t="s">
        <v>592</v>
      </c>
    </row>
    <row r="349" spans="1:5" x14ac:dyDescent="0.35">
      <c r="A349" t="s">
        <v>403</v>
      </c>
      <c r="B349" t="s">
        <v>144</v>
      </c>
      <c r="D349" s="37"/>
      <c r="E349" t="s">
        <v>592</v>
      </c>
    </row>
    <row r="350" spans="1:5" x14ac:dyDescent="0.35">
      <c r="A350" t="s">
        <v>403</v>
      </c>
      <c r="B350" t="s">
        <v>145</v>
      </c>
      <c r="D350" s="37"/>
      <c r="E350" t="s">
        <v>592</v>
      </c>
    </row>
    <row r="351" spans="1:5" x14ac:dyDescent="0.35">
      <c r="A351" t="s">
        <v>403</v>
      </c>
      <c r="B351" t="s">
        <v>146</v>
      </c>
      <c r="D351" s="37"/>
      <c r="E351" t="s">
        <v>592</v>
      </c>
    </row>
    <row r="352" spans="1:5" x14ac:dyDescent="0.35">
      <c r="A352" t="s">
        <v>403</v>
      </c>
      <c r="B352" t="s">
        <v>147</v>
      </c>
      <c r="D352" s="37"/>
      <c r="E352" t="s">
        <v>592</v>
      </c>
    </row>
    <row r="353" spans="1:5" x14ac:dyDescent="0.3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35">
      <c r="A354" t="s">
        <v>404</v>
      </c>
      <c r="B354" t="s">
        <v>445</v>
      </c>
      <c r="D354" s="37"/>
      <c r="E354" t="s">
        <v>592</v>
      </c>
    </row>
    <row r="355" spans="1:5" x14ac:dyDescent="0.35">
      <c r="A355" t="s">
        <v>404</v>
      </c>
      <c r="B355" t="s">
        <v>189</v>
      </c>
      <c r="D355" s="37"/>
      <c r="E355" t="s">
        <v>592</v>
      </c>
    </row>
    <row r="356" spans="1:5" x14ac:dyDescent="0.35">
      <c r="A356" t="s">
        <v>404</v>
      </c>
      <c r="B356" t="s">
        <v>190</v>
      </c>
      <c r="D356" s="37"/>
      <c r="E356" t="s">
        <v>592</v>
      </c>
    </row>
    <row r="357" spans="1:5" x14ac:dyDescent="0.3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3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3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35">
      <c r="A360" t="s">
        <v>404</v>
      </c>
      <c r="B360" t="s">
        <v>303</v>
      </c>
      <c r="D360" s="37"/>
      <c r="E360" t="s">
        <v>592</v>
      </c>
    </row>
    <row r="361" spans="1:5" x14ac:dyDescent="0.35">
      <c r="A361" t="s">
        <v>404</v>
      </c>
      <c r="B361" t="s">
        <v>199</v>
      </c>
      <c r="D361" s="37"/>
      <c r="E361" t="s">
        <v>592</v>
      </c>
    </row>
    <row r="362" spans="1:5" x14ac:dyDescent="0.35">
      <c r="A362" t="s">
        <v>404</v>
      </c>
      <c r="B362" t="s">
        <v>194</v>
      </c>
      <c r="D362" s="37"/>
      <c r="E362" t="s">
        <v>592</v>
      </c>
    </row>
    <row r="363" spans="1:5" x14ac:dyDescent="0.35">
      <c r="A363" t="s">
        <v>404</v>
      </c>
      <c r="B363" t="s">
        <v>144</v>
      </c>
      <c r="D363" s="37"/>
      <c r="E363" t="s">
        <v>592</v>
      </c>
    </row>
    <row r="364" spans="1:5" x14ac:dyDescent="0.35">
      <c r="A364" t="s">
        <v>404</v>
      </c>
      <c r="B364" t="s">
        <v>145</v>
      </c>
      <c r="D364" s="37"/>
      <c r="E364" t="s">
        <v>592</v>
      </c>
    </row>
    <row r="365" spans="1:5" x14ac:dyDescent="0.35">
      <c r="A365" t="s">
        <v>404</v>
      </c>
      <c r="B365" t="s">
        <v>146</v>
      </c>
      <c r="D365" s="37"/>
      <c r="E365" t="s">
        <v>592</v>
      </c>
    </row>
    <row r="366" spans="1:5" x14ac:dyDescent="0.35">
      <c r="A366" t="s">
        <v>404</v>
      </c>
      <c r="B366" t="s">
        <v>147</v>
      </c>
      <c r="D366" s="37"/>
      <c r="E366" t="s">
        <v>592</v>
      </c>
    </row>
    <row r="367" spans="1:5" x14ac:dyDescent="0.3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35">
      <c r="A368" t="s">
        <v>405</v>
      </c>
      <c r="B368" t="s">
        <v>445</v>
      </c>
      <c r="D368" s="37"/>
      <c r="E368" t="s">
        <v>592</v>
      </c>
    </row>
    <row r="369" spans="1:5" x14ac:dyDescent="0.35">
      <c r="A369" t="s">
        <v>405</v>
      </c>
      <c r="B369" t="s">
        <v>189</v>
      </c>
      <c r="D369" s="37"/>
      <c r="E369" t="s">
        <v>592</v>
      </c>
    </row>
    <row r="370" spans="1:5" x14ac:dyDescent="0.35">
      <c r="A370" t="s">
        <v>405</v>
      </c>
      <c r="B370" t="s">
        <v>190</v>
      </c>
      <c r="D370" s="37"/>
      <c r="E370" t="s">
        <v>592</v>
      </c>
    </row>
    <row r="371" spans="1:5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3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3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35">
      <c r="A374" t="s">
        <v>405</v>
      </c>
      <c r="B374" t="s">
        <v>303</v>
      </c>
      <c r="D374" s="37"/>
      <c r="E374" t="s">
        <v>592</v>
      </c>
    </row>
    <row r="375" spans="1:5" x14ac:dyDescent="0.35">
      <c r="A375" t="s">
        <v>405</v>
      </c>
      <c r="B375" t="s">
        <v>199</v>
      </c>
      <c r="D375" s="37"/>
      <c r="E375" t="s">
        <v>592</v>
      </c>
    </row>
    <row r="376" spans="1:5" x14ac:dyDescent="0.35">
      <c r="A376" t="s">
        <v>405</v>
      </c>
      <c r="B376" t="s">
        <v>194</v>
      </c>
      <c r="D376" s="37"/>
      <c r="E376" t="s">
        <v>592</v>
      </c>
    </row>
    <row r="377" spans="1:5" x14ac:dyDescent="0.35">
      <c r="A377" t="s">
        <v>405</v>
      </c>
      <c r="B377" t="s">
        <v>144</v>
      </c>
      <c r="D377" s="37"/>
      <c r="E377" t="s">
        <v>592</v>
      </c>
    </row>
    <row r="378" spans="1:5" x14ac:dyDescent="0.3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35">
      <c r="A379" t="s">
        <v>405</v>
      </c>
      <c r="B379" t="s">
        <v>146</v>
      </c>
      <c r="D379" s="37"/>
      <c r="E379" t="s">
        <v>592</v>
      </c>
    </row>
    <row r="380" spans="1:5" x14ac:dyDescent="0.35">
      <c r="A380" t="s">
        <v>405</v>
      </c>
      <c r="B380" t="s">
        <v>147</v>
      </c>
      <c r="D380" s="37"/>
      <c r="E380" t="s">
        <v>592</v>
      </c>
    </row>
    <row r="381" spans="1:5" x14ac:dyDescent="0.3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35">
      <c r="A382" t="s">
        <v>406</v>
      </c>
      <c r="B382" t="s">
        <v>445</v>
      </c>
      <c r="D382" s="37"/>
      <c r="E382" t="s">
        <v>592</v>
      </c>
    </row>
    <row r="383" spans="1:5" x14ac:dyDescent="0.35">
      <c r="A383" t="s">
        <v>406</v>
      </c>
      <c r="B383" t="s">
        <v>189</v>
      </c>
      <c r="D383" s="37"/>
      <c r="E383" t="s">
        <v>592</v>
      </c>
    </row>
    <row r="384" spans="1:5" x14ac:dyDescent="0.35">
      <c r="A384" t="s">
        <v>406</v>
      </c>
      <c r="B384" t="s">
        <v>190</v>
      </c>
      <c r="D384" s="37"/>
      <c r="E384" t="s">
        <v>592</v>
      </c>
    </row>
    <row r="385" spans="1:5" x14ac:dyDescent="0.3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3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3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35">
      <c r="A388" t="s">
        <v>406</v>
      </c>
      <c r="B388" t="s">
        <v>303</v>
      </c>
      <c r="D388" s="37"/>
      <c r="E388" t="s">
        <v>592</v>
      </c>
    </row>
    <row r="389" spans="1:5" x14ac:dyDescent="0.35">
      <c r="A389" t="s">
        <v>406</v>
      </c>
      <c r="B389" t="s">
        <v>199</v>
      </c>
      <c r="D389" s="37"/>
      <c r="E389" t="s">
        <v>592</v>
      </c>
    </row>
    <row r="390" spans="1:5" x14ac:dyDescent="0.35">
      <c r="A390" t="s">
        <v>406</v>
      </c>
      <c r="B390" t="s">
        <v>194</v>
      </c>
      <c r="D390" s="37"/>
      <c r="E390" t="s">
        <v>592</v>
      </c>
    </row>
    <row r="391" spans="1:5" x14ac:dyDescent="0.35">
      <c r="A391" t="s">
        <v>406</v>
      </c>
      <c r="B391" t="s">
        <v>144</v>
      </c>
      <c r="D391" s="37"/>
      <c r="E391" t="s">
        <v>592</v>
      </c>
    </row>
    <row r="392" spans="1:5" x14ac:dyDescent="0.35">
      <c r="A392" t="s">
        <v>406</v>
      </c>
      <c r="B392" t="s">
        <v>145</v>
      </c>
      <c r="D392" s="37"/>
      <c r="E392" t="s">
        <v>592</v>
      </c>
    </row>
    <row r="393" spans="1:5" x14ac:dyDescent="0.35">
      <c r="A393" t="s">
        <v>406</v>
      </c>
      <c r="B393" t="s">
        <v>146</v>
      </c>
      <c r="D393" s="37"/>
      <c r="E393" t="s">
        <v>592</v>
      </c>
    </row>
    <row r="394" spans="1:5" x14ac:dyDescent="0.35">
      <c r="A394" t="s">
        <v>406</v>
      </c>
      <c r="B394" t="s">
        <v>147</v>
      </c>
      <c r="D394" s="37"/>
      <c r="E394" t="s">
        <v>592</v>
      </c>
    </row>
    <row r="395" spans="1:5" x14ac:dyDescent="0.35">
      <c r="A395" t="s">
        <v>407</v>
      </c>
      <c r="B395" t="s">
        <v>299</v>
      </c>
      <c r="D395" s="37"/>
      <c r="E395" t="s">
        <v>592</v>
      </c>
    </row>
    <row r="396" spans="1:5" x14ac:dyDescent="0.35">
      <c r="A396" t="s">
        <v>407</v>
      </c>
      <c r="B396" t="s">
        <v>445</v>
      </c>
      <c r="D396" s="37"/>
      <c r="E396" t="s">
        <v>592</v>
      </c>
    </row>
    <row r="397" spans="1:5" x14ac:dyDescent="0.35">
      <c r="A397" t="s">
        <v>407</v>
      </c>
      <c r="B397" t="s">
        <v>189</v>
      </c>
      <c r="D397" s="37"/>
      <c r="E397" t="s">
        <v>592</v>
      </c>
    </row>
    <row r="398" spans="1:5" x14ac:dyDescent="0.35">
      <c r="A398" t="s">
        <v>407</v>
      </c>
      <c r="B398" t="s">
        <v>190</v>
      </c>
      <c r="D398" s="37"/>
      <c r="E398" t="s">
        <v>592</v>
      </c>
    </row>
    <row r="399" spans="1:5" x14ac:dyDescent="0.35">
      <c r="A399" t="s">
        <v>407</v>
      </c>
      <c r="B399" t="s">
        <v>301</v>
      </c>
      <c r="D399" s="37"/>
      <c r="E399" t="s">
        <v>592</v>
      </c>
    </row>
    <row r="400" spans="1:5" x14ac:dyDescent="0.35">
      <c r="A400" t="s">
        <v>407</v>
      </c>
      <c r="B400" t="s">
        <v>446</v>
      </c>
      <c r="D400" s="37"/>
      <c r="E400" t="s">
        <v>592</v>
      </c>
    </row>
    <row r="401" spans="1:5" x14ac:dyDescent="0.35">
      <c r="A401" t="s">
        <v>407</v>
      </c>
      <c r="B401" t="s">
        <v>40</v>
      </c>
      <c r="D401" s="37"/>
      <c r="E401" t="s">
        <v>592</v>
      </c>
    </row>
    <row r="402" spans="1:5" x14ac:dyDescent="0.35">
      <c r="A402" t="s">
        <v>407</v>
      </c>
      <c r="B402" t="s">
        <v>303</v>
      </c>
      <c r="D402" s="37"/>
      <c r="E402" t="s">
        <v>592</v>
      </c>
    </row>
    <row r="403" spans="1:5" x14ac:dyDescent="0.35">
      <c r="A403" t="s">
        <v>407</v>
      </c>
      <c r="B403" t="s">
        <v>199</v>
      </c>
      <c r="D403" s="37"/>
      <c r="E403" t="s">
        <v>592</v>
      </c>
    </row>
    <row r="404" spans="1:5" x14ac:dyDescent="0.35">
      <c r="A404" t="s">
        <v>407</v>
      </c>
      <c r="B404" t="s">
        <v>194</v>
      </c>
      <c r="D404" s="37"/>
      <c r="E404" t="s">
        <v>592</v>
      </c>
    </row>
    <row r="405" spans="1:5" x14ac:dyDescent="0.35">
      <c r="A405" t="s">
        <v>407</v>
      </c>
      <c r="B405" t="s">
        <v>144</v>
      </c>
      <c r="D405" s="37"/>
      <c r="E405" t="s">
        <v>592</v>
      </c>
    </row>
    <row r="406" spans="1:5" x14ac:dyDescent="0.35">
      <c r="A406" t="s">
        <v>407</v>
      </c>
      <c r="B406" t="s">
        <v>145</v>
      </c>
      <c r="D406" s="37"/>
      <c r="E406" t="s">
        <v>592</v>
      </c>
    </row>
    <row r="407" spans="1:5" x14ac:dyDescent="0.35">
      <c r="A407" t="s">
        <v>407</v>
      </c>
      <c r="B407" t="s">
        <v>146</v>
      </c>
      <c r="D407" s="37"/>
      <c r="E407" t="s">
        <v>592</v>
      </c>
    </row>
    <row r="408" spans="1:5" x14ac:dyDescent="0.35">
      <c r="A408" t="s">
        <v>407</v>
      </c>
      <c r="B408" t="s">
        <v>147</v>
      </c>
      <c r="D408" s="37"/>
      <c r="E408" t="s">
        <v>592</v>
      </c>
    </row>
    <row r="409" spans="1:5" x14ac:dyDescent="0.3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35">
      <c r="A410" t="s">
        <v>408</v>
      </c>
      <c r="B410" t="s">
        <v>445</v>
      </c>
      <c r="D410" s="37"/>
      <c r="E410" t="s">
        <v>592</v>
      </c>
    </row>
    <row r="411" spans="1:5" x14ac:dyDescent="0.35">
      <c r="A411" t="s">
        <v>408</v>
      </c>
      <c r="B411" t="s">
        <v>189</v>
      </c>
      <c r="D411" s="37"/>
      <c r="E411" t="s">
        <v>592</v>
      </c>
    </row>
    <row r="412" spans="1:5" x14ac:dyDescent="0.35">
      <c r="A412" t="s">
        <v>408</v>
      </c>
      <c r="B412" t="s">
        <v>190</v>
      </c>
      <c r="D412" s="37"/>
      <c r="E412" t="s">
        <v>592</v>
      </c>
    </row>
    <row r="413" spans="1:5" x14ac:dyDescent="0.3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3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3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35">
      <c r="A416" t="s">
        <v>408</v>
      </c>
      <c r="B416" t="s">
        <v>303</v>
      </c>
      <c r="D416" s="37"/>
      <c r="E416" t="s">
        <v>592</v>
      </c>
    </row>
    <row r="417" spans="1:5" x14ac:dyDescent="0.35">
      <c r="A417" t="s">
        <v>408</v>
      </c>
      <c r="B417" t="s">
        <v>199</v>
      </c>
      <c r="D417" s="37"/>
      <c r="E417" t="s">
        <v>592</v>
      </c>
    </row>
    <row r="418" spans="1:5" x14ac:dyDescent="0.35">
      <c r="A418" t="s">
        <v>408</v>
      </c>
      <c r="B418" t="s">
        <v>194</v>
      </c>
      <c r="D418" s="37"/>
      <c r="E418" t="s">
        <v>592</v>
      </c>
    </row>
    <row r="419" spans="1:5" x14ac:dyDescent="0.35">
      <c r="A419" t="s">
        <v>408</v>
      </c>
      <c r="B419" t="s">
        <v>144</v>
      </c>
      <c r="D419" s="37"/>
      <c r="E419" t="s">
        <v>592</v>
      </c>
    </row>
    <row r="420" spans="1:5" x14ac:dyDescent="0.35">
      <c r="A420" t="s">
        <v>408</v>
      </c>
      <c r="B420" t="s">
        <v>145</v>
      </c>
      <c r="D420" s="37"/>
      <c r="E420" t="s">
        <v>592</v>
      </c>
    </row>
    <row r="421" spans="1:5" x14ac:dyDescent="0.35">
      <c r="A421" t="s">
        <v>408</v>
      </c>
      <c r="B421" t="s">
        <v>146</v>
      </c>
      <c r="D421" s="37"/>
      <c r="E421" t="s">
        <v>592</v>
      </c>
    </row>
    <row r="422" spans="1:5" x14ac:dyDescent="0.35">
      <c r="A422" t="s">
        <v>408</v>
      </c>
      <c r="B422" t="s">
        <v>147</v>
      </c>
      <c r="D422" s="37"/>
      <c r="E422" t="s">
        <v>592</v>
      </c>
    </row>
    <row r="423" spans="1:5" x14ac:dyDescent="0.3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35">
      <c r="A424" t="s">
        <v>409</v>
      </c>
      <c r="B424" t="s">
        <v>445</v>
      </c>
      <c r="D424" s="37"/>
      <c r="E424" t="s">
        <v>592</v>
      </c>
    </row>
    <row r="425" spans="1:5" x14ac:dyDescent="0.35">
      <c r="A425" t="s">
        <v>409</v>
      </c>
      <c r="B425" t="s">
        <v>189</v>
      </c>
      <c r="D425" s="37"/>
      <c r="E425" t="s">
        <v>592</v>
      </c>
    </row>
    <row r="426" spans="1:5" x14ac:dyDescent="0.35">
      <c r="A426" t="s">
        <v>409</v>
      </c>
      <c r="B426" t="s">
        <v>190</v>
      </c>
      <c r="D426" s="37"/>
      <c r="E426" t="s">
        <v>592</v>
      </c>
    </row>
    <row r="427" spans="1:5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3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3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35">
      <c r="A430" t="s">
        <v>409</v>
      </c>
      <c r="B430" t="s">
        <v>303</v>
      </c>
      <c r="D430" s="37"/>
      <c r="E430" t="s">
        <v>592</v>
      </c>
    </row>
    <row r="431" spans="1:5" x14ac:dyDescent="0.35">
      <c r="A431" t="s">
        <v>409</v>
      </c>
      <c r="B431" t="s">
        <v>199</v>
      </c>
      <c r="D431" s="37"/>
      <c r="E431" t="s">
        <v>592</v>
      </c>
    </row>
    <row r="432" spans="1:5" x14ac:dyDescent="0.35">
      <c r="A432" t="s">
        <v>409</v>
      </c>
      <c r="B432" t="s">
        <v>194</v>
      </c>
      <c r="D432" s="37"/>
      <c r="E432" t="s">
        <v>592</v>
      </c>
    </row>
    <row r="433" spans="1:5" x14ac:dyDescent="0.35">
      <c r="A433" t="s">
        <v>409</v>
      </c>
      <c r="B433" t="s">
        <v>144</v>
      </c>
      <c r="D433" s="37"/>
      <c r="E433" t="s">
        <v>592</v>
      </c>
    </row>
    <row r="434" spans="1:5" x14ac:dyDescent="0.35">
      <c r="A434" t="s">
        <v>409</v>
      </c>
      <c r="B434" t="s">
        <v>145</v>
      </c>
      <c r="D434" s="37"/>
      <c r="E434" t="s">
        <v>592</v>
      </c>
    </row>
    <row r="435" spans="1:5" x14ac:dyDescent="0.35">
      <c r="A435" t="s">
        <v>409</v>
      </c>
      <c r="B435" t="s">
        <v>146</v>
      </c>
      <c r="D435" s="37"/>
      <c r="E435" t="s">
        <v>592</v>
      </c>
    </row>
    <row r="436" spans="1:5" x14ac:dyDescent="0.35">
      <c r="A436" t="s">
        <v>409</v>
      </c>
      <c r="B436" t="s">
        <v>147</v>
      </c>
      <c r="D436" s="37"/>
      <c r="E436" t="s">
        <v>592</v>
      </c>
    </row>
    <row r="437" spans="1:5" x14ac:dyDescent="0.3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35">
      <c r="A438" t="s">
        <v>410</v>
      </c>
      <c r="B438" t="s">
        <v>445</v>
      </c>
      <c r="D438" s="37"/>
      <c r="E438" t="s">
        <v>592</v>
      </c>
    </row>
    <row r="439" spans="1:5" x14ac:dyDescent="0.35">
      <c r="A439" t="s">
        <v>410</v>
      </c>
      <c r="B439" t="s">
        <v>189</v>
      </c>
      <c r="D439" s="37"/>
      <c r="E439" t="s">
        <v>592</v>
      </c>
    </row>
    <row r="440" spans="1:5" x14ac:dyDescent="0.35">
      <c r="A440" t="s">
        <v>410</v>
      </c>
      <c r="B440" t="s">
        <v>190</v>
      </c>
      <c r="D440" s="37"/>
      <c r="E440" t="s">
        <v>592</v>
      </c>
    </row>
    <row r="441" spans="1:5" x14ac:dyDescent="0.3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35">
      <c r="A442" t="s">
        <v>410</v>
      </c>
      <c r="B442" t="s">
        <v>446</v>
      </c>
      <c r="D442" s="37"/>
      <c r="E442" t="s">
        <v>592</v>
      </c>
    </row>
    <row r="443" spans="1:5" x14ac:dyDescent="0.3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35">
      <c r="A444" t="s">
        <v>410</v>
      </c>
      <c r="B444" t="s">
        <v>303</v>
      </c>
      <c r="D444" s="37"/>
      <c r="E444" t="s">
        <v>592</v>
      </c>
    </row>
    <row r="445" spans="1:5" x14ac:dyDescent="0.35">
      <c r="A445" t="s">
        <v>410</v>
      </c>
      <c r="B445" t="s">
        <v>199</v>
      </c>
      <c r="D445" s="37"/>
      <c r="E445" t="s">
        <v>592</v>
      </c>
    </row>
    <row r="446" spans="1:5" x14ac:dyDescent="0.35">
      <c r="A446" t="s">
        <v>410</v>
      </c>
      <c r="B446" t="s">
        <v>194</v>
      </c>
      <c r="D446" s="37"/>
      <c r="E446" t="s">
        <v>592</v>
      </c>
    </row>
    <row r="447" spans="1:5" x14ac:dyDescent="0.35">
      <c r="A447" t="s">
        <v>410</v>
      </c>
      <c r="B447" t="s">
        <v>144</v>
      </c>
      <c r="D447" s="37"/>
      <c r="E447" t="s">
        <v>592</v>
      </c>
    </row>
    <row r="448" spans="1:5" x14ac:dyDescent="0.35">
      <c r="A448" t="s">
        <v>410</v>
      </c>
      <c r="B448" t="s">
        <v>145</v>
      </c>
      <c r="D448" s="37"/>
      <c r="E448" t="s">
        <v>592</v>
      </c>
    </row>
    <row r="449" spans="1:5" x14ac:dyDescent="0.35">
      <c r="A449" t="s">
        <v>410</v>
      </c>
      <c r="B449" t="s">
        <v>146</v>
      </c>
      <c r="D449" s="37"/>
      <c r="E449" t="s">
        <v>592</v>
      </c>
    </row>
    <row r="450" spans="1:5" x14ac:dyDescent="0.35">
      <c r="A450" t="s">
        <v>410</v>
      </c>
      <c r="B450" t="s">
        <v>147</v>
      </c>
      <c r="D450" s="37"/>
      <c r="E450" t="s">
        <v>592</v>
      </c>
    </row>
    <row r="451" spans="1:5" x14ac:dyDescent="0.3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35">
      <c r="A452" t="s">
        <v>411</v>
      </c>
      <c r="B452" t="s">
        <v>445</v>
      </c>
      <c r="D452" s="37"/>
      <c r="E452" t="s">
        <v>592</v>
      </c>
    </row>
    <row r="453" spans="1:5" x14ac:dyDescent="0.35">
      <c r="A453" t="s">
        <v>411</v>
      </c>
      <c r="B453" t="s">
        <v>189</v>
      </c>
      <c r="D453" s="37"/>
      <c r="E453" t="s">
        <v>592</v>
      </c>
    </row>
    <row r="454" spans="1:5" x14ac:dyDescent="0.35">
      <c r="A454" t="s">
        <v>411</v>
      </c>
      <c r="B454" t="s">
        <v>190</v>
      </c>
      <c r="D454" s="37"/>
      <c r="E454" t="s">
        <v>592</v>
      </c>
    </row>
    <row r="455" spans="1:5" x14ac:dyDescent="0.3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3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3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35">
      <c r="A458" t="s">
        <v>411</v>
      </c>
      <c r="B458" t="s">
        <v>303</v>
      </c>
      <c r="D458" s="37"/>
      <c r="E458" t="s">
        <v>592</v>
      </c>
    </row>
    <row r="459" spans="1:5" x14ac:dyDescent="0.35">
      <c r="A459" t="s">
        <v>411</v>
      </c>
      <c r="B459" t="s">
        <v>199</v>
      </c>
      <c r="D459" s="37"/>
      <c r="E459" t="s">
        <v>592</v>
      </c>
    </row>
    <row r="460" spans="1:5" x14ac:dyDescent="0.35">
      <c r="A460" t="s">
        <v>411</v>
      </c>
      <c r="B460" t="s">
        <v>194</v>
      </c>
      <c r="D460" s="37"/>
      <c r="E460" t="s">
        <v>592</v>
      </c>
    </row>
    <row r="461" spans="1:5" x14ac:dyDescent="0.35">
      <c r="A461" t="s">
        <v>411</v>
      </c>
      <c r="B461" t="s">
        <v>144</v>
      </c>
      <c r="D461" s="37"/>
      <c r="E461" t="s">
        <v>592</v>
      </c>
    </row>
    <row r="462" spans="1:5" x14ac:dyDescent="0.35">
      <c r="A462" t="s">
        <v>411</v>
      </c>
      <c r="B462" t="s">
        <v>145</v>
      </c>
      <c r="D462" s="37"/>
      <c r="E462" t="s">
        <v>592</v>
      </c>
    </row>
    <row r="463" spans="1:5" x14ac:dyDescent="0.35">
      <c r="A463" t="s">
        <v>411</v>
      </c>
      <c r="B463" t="s">
        <v>146</v>
      </c>
      <c r="D463" s="37"/>
      <c r="E463" t="s">
        <v>592</v>
      </c>
    </row>
    <row r="464" spans="1:5" x14ac:dyDescent="0.35">
      <c r="A464" t="s">
        <v>411</v>
      </c>
      <c r="B464" t="s">
        <v>147</v>
      </c>
      <c r="D464" s="37"/>
      <c r="E464" t="s">
        <v>592</v>
      </c>
    </row>
    <row r="465" spans="1:5" x14ac:dyDescent="0.3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35">
      <c r="A466" t="s">
        <v>412</v>
      </c>
      <c r="B466" t="s">
        <v>445</v>
      </c>
      <c r="D466" s="37"/>
      <c r="E466" t="s">
        <v>592</v>
      </c>
    </row>
    <row r="467" spans="1:5" x14ac:dyDescent="0.35">
      <c r="A467" t="s">
        <v>412</v>
      </c>
      <c r="B467" t="s">
        <v>189</v>
      </c>
      <c r="D467" s="37"/>
      <c r="E467" t="s">
        <v>592</v>
      </c>
    </row>
    <row r="468" spans="1:5" x14ac:dyDescent="0.35">
      <c r="A468" t="s">
        <v>412</v>
      </c>
      <c r="B468" t="s">
        <v>190</v>
      </c>
      <c r="D468" s="37"/>
      <c r="E468" t="s">
        <v>592</v>
      </c>
    </row>
    <row r="469" spans="1:5" x14ac:dyDescent="0.3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3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35">
      <c r="A471" t="s">
        <v>412</v>
      </c>
      <c r="B471" t="s">
        <v>40</v>
      </c>
      <c r="D471" s="37"/>
      <c r="E471" t="s">
        <v>592</v>
      </c>
    </row>
    <row r="472" spans="1:5" x14ac:dyDescent="0.35">
      <c r="A472" t="s">
        <v>412</v>
      </c>
      <c r="B472" t="s">
        <v>303</v>
      </c>
      <c r="D472" s="37"/>
      <c r="E472" t="s">
        <v>592</v>
      </c>
    </row>
    <row r="473" spans="1:5" x14ac:dyDescent="0.35">
      <c r="A473" t="s">
        <v>412</v>
      </c>
      <c r="B473" t="s">
        <v>199</v>
      </c>
      <c r="D473" s="37"/>
      <c r="E473" t="s">
        <v>592</v>
      </c>
    </row>
    <row r="474" spans="1:5" x14ac:dyDescent="0.35">
      <c r="A474" t="s">
        <v>412</v>
      </c>
      <c r="B474" t="s">
        <v>194</v>
      </c>
      <c r="D474" s="37"/>
      <c r="E474" t="s">
        <v>592</v>
      </c>
    </row>
    <row r="475" spans="1:5" x14ac:dyDescent="0.35">
      <c r="A475" t="s">
        <v>412</v>
      </c>
      <c r="B475" t="s">
        <v>144</v>
      </c>
      <c r="D475" s="37"/>
      <c r="E475" t="s">
        <v>592</v>
      </c>
    </row>
    <row r="476" spans="1:5" x14ac:dyDescent="0.35">
      <c r="A476" t="s">
        <v>412</v>
      </c>
      <c r="B476" t="s">
        <v>145</v>
      </c>
      <c r="D476" s="37"/>
      <c r="E476" t="s">
        <v>592</v>
      </c>
    </row>
    <row r="477" spans="1:5" x14ac:dyDescent="0.35">
      <c r="A477" t="s">
        <v>412</v>
      </c>
      <c r="B477" t="s">
        <v>146</v>
      </c>
      <c r="D477" s="37"/>
      <c r="E477" t="s">
        <v>592</v>
      </c>
    </row>
    <row r="478" spans="1:5" x14ac:dyDescent="0.35">
      <c r="A478" t="s">
        <v>412</v>
      </c>
      <c r="B478" t="s">
        <v>147</v>
      </c>
      <c r="D478" s="37"/>
      <c r="E478" t="s">
        <v>592</v>
      </c>
    </row>
    <row r="479" spans="1:5" x14ac:dyDescent="0.3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35">
      <c r="A480" t="s">
        <v>413</v>
      </c>
      <c r="B480" t="s">
        <v>445</v>
      </c>
      <c r="D480" s="37"/>
      <c r="E480" t="s">
        <v>592</v>
      </c>
    </row>
    <row r="481" spans="1:5" x14ac:dyDescent="0.35">
      <c r="A481" t="s">
        <v>413</v>
      </c>
      <c r="B481" t="s">
        <v>189</v>
      </c>
      <c r="D481" s="37"/>
      <c r="E481" t="s">
        <v>592</v>
      </c>
    </row>
    <row r="482" spans="1:5" x14ac:dyDescent="0.35">
      <c r="A482" t="s">
        <v>413</v>
      </c>
      <c r="B482" t="s">
        <v>190</v>
      </c>
      <c r="D482" s="37"/>
      <c r="E482" t="s">
        <v>592</v>
      </c>
    </row>
    <row r="483" spans="1:5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3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3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35">
      <c r="A486" t="s">
        <v>413</v>
      </c>
      <c r="B486" t="s">
        <v>303</v>
      </c>
      <c r="D486" s="37"/>
      <c r="E486" t="s">
        <v>592</v>
      </c>
    </row>
    <row r="487" spans="1:5" x14ac:dyDescent="0.35">
      <c r="A487" t="s">
        <v>413</v>
      </c>
      <c r="B487" t="s">
        <v>199</v>
      </c>
      <c r="D487" s="37"/>
      <c r="E487" t="s">
        <v>592</v>
      </c>
    </row>
    <row r="488" spans="1:5" x14ac:dyDescent="0.35">
      <c r="A488" t="s">
        <v>413</v>
      </c>
      <c r="B488" t="s">
        <v>194</v>
      </c>
      <c r="D488" s="37"/>
      <c r="E488" t="s">
        <v>592</v>
      </c>
    </row>
    <row r="489" spans="1:5" x14ac:dyDescent="0.35">
      <c r="A489" t="s">
        <v>413</v>
      </c>
      <c r="B489" t="s">
        <v>144</v>
      </c>
      <c r="D489" s="37"/>
      <c r="E489" t="s">
        <v>592</v>
      </c>
    </row>
    <row r="490" spans="1:5" x14ac:dyDescent="0.35">
      <c r="A490" t="s">
        <v>413</v>
      </c>
      <c r="B490" t="s">
        <v>145</v>
      </c>
      <c r="D490" s="37"/>
      <c r="E490" t="s">
        <v>592</v>
      </c>
    </row>
    <row r="491" spans="1:5" x14ac:dyDescent="0.35">
      <c r="A491" t="s">
        <v>413</v>
      </c>
      <c r="B491" t="s">
        <v>146</v>
      </c>
      <c r="D491" s="37"/>
      <c r="E491" t="s">
        <v>592</v>
      </c>
    </row>
    <row r="492" spans="1:5" x14ac:dyDescent="0.35">
      <c r="A492" t="s">
        <v>413</v>
      </c>
      <c r="B492" t="s">
        <v>147</v>
      </c>
      <c r="D492" s="37"/>
      <c r="E492" t="s">
        <v>592</v>
      </c>
    </row>
    <row r="493" spans="1:5" x14ac:dyDescent="0.3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35">
      <c r="A494" t="s">
        <v>414</v>
      </c>
      <c r="B494" t="s">
        <v>445</v>
      </c>
      <c r="D494" s="37"/>
      <c r="E494" t="s">
        <v>592</v>
      </c>
    </row>
    <row r="495" spans="1:5" x14ac:dyDescent="0.35">
      <c r="A495" t="s">
        <v>414</v>
      </c>
      <c r="B495" t="s">
        <v>189</v>
      </c>
      <c r="D495" s="37"/>
      <c r="E495" t="s">
        <v>592</v>
      </c>
    </row>
    <row r="496" spans="1:5" x14ac:dyDescent="0.35">
      <c r="A496" t="s">
        <v>414</v>
      </c>
      <c r="B496" t="s">
        <v>190</v>
      </c>
      <c r="D496" s="37"/>
      <c r="E496" t="s">
        <v>592</v>
      </c>
    </row>
    <row r="497" spans="1:5" x14ac:dyDescent="0.3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3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3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35">
      <c r="A500" t="s">
        <v>414</v>
      </c>
      <c r="B500" t="s">
        <v>303</v>
      </c>
      <c r="D500" s="37"/>
      <c r="E500" t="s">
        <v>592</v>
      </c>
    </row>
    <row r="501" spans="1:5" x14ac:dyDescent="0.35">
      <c r="A501" t="s">
        <v>414</v>
      </c>
      <c r="B501" t="s">
        <v>199</v>
      </c>
      <c r="D501" s="37"/>
      <c r="E501" t="s">
        <v>592</v>
      </c>
    </row>
    <row r="502" spans="1:5" x14ac:dyDescent="0.35">
      <c r="A502" t="s">
        <v>414</v>
      </c>
      <c r="B502" t="s">
        <v>194</v>
      </c>
      <c r="D502" s="37"/>
      <c r="E502" t="s">
        <v>592</v>
      </c>
    </row>
    <row r="503" spans="1:5" x14ac:dyDescent="0.35">
      <c r="A503" t="s">
        <v>414</v>
      </c>
      <c r="B503" t="s">
        <v>144</v>
      </c>
      <c r="D503" s="37"/>
      <c r="E503" t="s">
        <v>592</v>
      </c>
    </row>
    <row r="504" spans="1:5" x14ac:dyDescent="0.35">
      <c r="A504" t="s">
        <v>414</v>
      </c>
      <c r="B504" t="s">
        <v>145</v>
      </c>
      <c r="D504" s="37"/>
      <c r="E504" t="s">
        <v>592</v>
      </c>
    </row>
    <row r="505" spans="1:5" x14ac:dyDescent="0.35">
      <c r="A505" t="s">
        <v>414</v>
      </c>
      <c r="B505" t="s">
        <v>146</v>
      </c>
      <c r="D505" s="37"/>
      <c r="E505" t="s">
        <v>592</v>
      </c>
    </row>
    <row r="506" spans="1:5" x14ac:dyDescent="0.35">
      <c r="A506" t="s">
        <v>414</v>
      </c>
      <c r="B506" t="s">
        <v>147</v>
      </c>
      <c r="D506" s="37"/>
      <c r="E506" t="s">
        <v>592</v>
      </c>
    </row>
    <row r="507" spans="1:5" x14ac:dyDescent="0.3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35">
      <c r="A508" t="s">
        <v>415</v>
      </c>
      <c r="B508" t="s">
        <v>445</v>
      </c>
      <c r="D508" s="37"/>
      <c r="E508" t="s">
        <v>592</v>
      </c>
    </row>
    <row r="509" spans="1:5" x14ac:dyDescent="0.35">
      <c r="A509" t="s">
        <v>415</v>
      </c>
      <c r="B509" t="s">
        <v>189</v>
      </c>
      <c r="D509" s="37"/>
      <c r="E509" t="s">
        <v>592</v>
      </c>
    </row>
    <row r="510" spans="1:5" x14ac:dyDescent="0.35">
      <c r="A510" t="s">
        <v>415</v>
      </c>
      <c r="B510" t="s">
        <v>190</v>
      </c>
      <c r="D510" s="37"/>
      <c r="E510" t="s">
        <v>592</v>
      </c>
    </row>
    <row r="511" spans="1:5" x14ac:dyDescent="0.3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3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3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35">
      <c r="A514" t="s">
        <v>415</v>
      </c>
      <c r="B514" t="s">
        <v>303</v>
      </c>
      <c r="D514" s="37"/>
      <c r="E514" t="s">
        <v>592</v>
      </c>
    </row>
    <row r="515" spans="1:5" x14ac:dyDescent="0.35">
      <c r="A515" t="s">
        <v>415</v>
      </c>
      <c r="B515" t="s">
        <v>199</v>
      </c>
      <c r="D515" s="37"/>
      <c r="E515" t="s">
        <v>592</v>
      </c>
    </row>
    <row r="516" spans="1:5" x14ac:dyDescent="0.3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35">
      <c r="A517" t="s">
        <v>415</v>
      </c>
      <c r="B517" t="s">
        <v>144</v>
      </c>
      <c r="D517" s="37"/>
      <c r="E517" t="s">
        <v>592</v>
      </c>
    </row>
    <row r="518" spans="1:5" x14ac:dyDescent="0.35">
      <c r="A518" t="s">
        <v>415</v>
      </c>
      <c r="B518" t="s">
        <v>145</v>
      </c>
      <c r="D518" s="37"/>
      <c r="E518" t="s">
        <v>592</v>
      </c>
    </row>
    <row r="519" spans="1:5" x14ac:dyDescent="0.35">
      <c r="A519" t="s">
        <v>415</v>
      </c>
      <c r="B519" t="s">
        <v>146</v>
      </c>
      <c r="D519" s="37"/>
      <c r="E519" t="s">
        <v>592</v>
      </c>
    </row>
    <row r="520" spans="1:5" x14ac:dyDescent="0.35">
      <c r="A520" t="s">
        <v>415</v>
      </c>
      <c r="B520" t="s">
        <v>147</v>
      </c>
      <c r="D520" s="37"/>
      <c r="E520" t="s">
        <v>592</v>
      </c>
    </row>
    <row r="521" spans="1:5" x14ac:dyDescent="0.3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35">
      <c r="A522" t="s">
        <v>416</v>
      </c>
      <c r="B522" t="s">
        <v>445</v>
      </c>
      <c r="D522" s="37"/>
      <c r="E522" t="s">
        <v>592</v>
      </c>
    </row>
    <row r="523" spans="1:5" x14ac:dyDescent="0.35">
      <c r="A523" t="s">
        <v>416</v>
      </c>
      <c r="B523" t="s">
        <v>189</v>
      </c>
      <c r="D523" s="37"/>
      <c r="E523" t="s">
        <v>592</v>
      </c>
    </row>
    <row r="524" spans="1:5" x14ac:dyDescent="0.35">
      <c r="A524" t="s">
        <v>416</v>
      </c>
      <c r="B524" t="s">
        <v>190</v>
      </c>
      <c r="D524" s="37"/>
      <c r="E524" t="s">
        <v>592</v>
      </c>
    </row>
    <row r="525" spans="1:5" x14ac:dyDescent="0.3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3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3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35">
      <c r="A528" t="s">
        <v>416</v>
      </c>
      <c r="B528" t="s">
        <v>303</v>
      </c>
      <c r="D528" s="37"/>
      <c r="E528" t="s">
        <v>592</v>
      </c>
    </row>
    <row r="529" spans="1:5" x14ac:dyDescent="0.35">
      <c r="A529" t="s">
        <v>416</v>
      </c>
      <c r="B529" t="s">
        <v>199</v>
      </c>
      <c r="D529" s="37"/>
      <c r="E529" t="s">
        <v>592</v>
      </c>
    </row>
    <row r="530" spans="1:5" x14ac:dyDescent="0.35">
      <c r="A530" t="s">
        <v>416</v>
      </c>
      <c r="B530" t="s">
        <v>194</v>
      </c>
      <c r="D530" s="37"/>
      <c r="E530" t="s">
        <v>592</v>
      </c>
    </row>
    <row r="531" spans="1:5" x14ac:dyDescent="0.35">
      <c r="A531" t="s">
        <v>416</v>
      </c>
      <c r="B531" t="s">
        <v>144</v>
      </c>
      <c r="D531" s="37"/>
      <c r="E531" t="s">
        <v>592</v>
      </c>
    </row>
    <row r="532" spans="1:5" x14ac:dyDescent="0.35">
      <c r="A532" t="s">
        <v>416</v>
      </c>
      <c r="B532" t="s">
        <v>145</v>
      </c>
      <c r="D532" s="37"/>
      <c r="E532" t="s">
        <v>592</v>
      </c>
    </row>
    <row r="533" spans="1:5" x14ac:dyDescent="0.35">
      <c r="A533" t="s">
        <v>416</v>
      </c>
      <c r="B533" t="s">
        <v>146</v>
      </c>
      <c r="D533" s="37"/>
      <c r="E533" t="s">
        <v>592</v>
      </c>
    </row>
    <row r="534" spans="1:5" x14ac:dyDescent="0.35">
      <c r="A534" t="s">
        <v>416</v>
      </c>
      <c r="B534" t="s">
        <v>147</v>
      </c>
      <c r="D534" s="37"/>
      <c r="E534" t="s">
        <v>592</v>
      </c>
    </row>
    <row r="535" spans="1:5" x14ac:dyDescent="0.3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35">
      <c r="A536" t="s">
        <v>417</v>
      </c>
      <c r="B536" t="s">
        <v>445</v>
      </c>
      <c r="D536" s="37"/>
      <c r="E536" t="s">
        <v>592</v>
      </c>
    </row>
    <row r="537" spans="1:5" x14ac:dyDescent="0.35">
      <c r="A537" t="s">
        <v>417</v>
      </c>
      <c r="B537" t="s">
        <v>189</v>
      </c>
      <c r="D537" s="37"/>
      <c r="E537" t="s">
        <v>592</v>
      </c>
    </row>
    <row r="538" spans="1:5" x14ac:dyDescent="0.35">
      <c r="A538" t="s">
        <v>417</v>
      </c>
      <c r="B538" t="s">
        <v>190</v>
      </c>
      <c r="D538" s="37"/>
      <c r="E538" t="s">
        <v>592</v>
      </c>
    </row>
    <row r="539" spans="1:5" x14ac:dyDescent="0.3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3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3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35">
      <c r="A542" t="s">
        <v>417</v>
      </c>
      <c r="B542" t="s">
        <v>303</v>
      </c>
      <c r="D542" s="37"/>
      <c r="E542" t="s">
        <v>592</v>
      </c>
    </row>
    <row r="543" spans="1:5" x14ac:dyDescent="0.35">
      <c r="A543" t="s">
        <v>417</v>
      </c>
      <c r="B543" t="s">
        <v>199</v>
      </c>
      <c r="D543" s="37"/>
      <c r="E543" t="s">
        <v>592</v>
      </c>
    </row>
    <row r="544" spans="1:5" x14ac:dyDescent="0.35">
      <c r="A544" t="s">
        <v>417</v>
      </c>
      <c r="B544" t="s">
        <v>194</v>
      </c>
      <c r="D544" s="37"/>
      <c r="E544" t="s">
        <v>592</v>
      </c>
    </row>
    <row r="545" spans="1:5" x14ac:dyDescent="0.35">
      <c r="A545" t="s">
        <v>417</v>
      </c>
      <c r="B545" t="s">
        <v>144</v>
      </c>
      <c r="D545" s="37"/>
      <c r="E545" t="s">
        <v>592</v>
      </c>
    </row>
    <row r="546" spans="1:5" x14ac:dyDescent="0.35">
      <c r="A546" t="s">
        <v>417</v>
      </c>
      <c r="B546" t="s">
        <v>145</v>
      </c>
      <c r="D546" s="37"/>
      <c r="E546" t="s">
        <v>592</v>
      </c>
    </row>
    <row r="547" spans="1:5" x14ac:dyDescent="0.35">
      <c r="A547" t="s">
        <v>417</v>
      </c>
      <c r="B547" t="s">
        <v>146</v>
      </c>
      <c r="D547" s="37"/>
      <c r="E547" t="s">
        <v>592</v>
      </c>
    </row>
    <row r="548" spans="1:5" x14ac:dyDescent="0.35">
      <c r="A548" t="s">
        <v>417</v>
      </c>
      <c r="B548" t="s">
        <v>147</v>
      </c>
      <c r="D548" s="37"/>
      <c r="E548" t="s">
        <v>592</v>
      </c>
    </row>
    <row r="549" spans="1:5" x14ac:dyDescent="0.3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35">
      <c r="A550" t="s">
        <v>418</v>
      </c>
      <c r="B550" t="s">
        <v>445</v>
      </c>
      <c r="D550" s="37"/>
      <c r="E550" t="s">
        <v>592</v>
      </c>
    </row>
    <row r="551" spans="1:5" x14ac:dyDescent="0.35">
      <c r="A551" t="s">
        <v>418</v>
      </c>
      <c r="B551" t="s">
        <v>189</v>
      </c>
      <c r="D551" s="37"/>
      <c r="E551" t="s">
        <v>592</v>
      </c>
    </row>
    <row r="552" spans="1:5" x14ac:dyDescent="0.35">
      <c r="A552" t="s">
        <v>418</v>
      </c>
      <c r="B552" t="s">
        <v>190</v>
      </c>
      <c r="D552" s="37"/>
      <c r="E552" t="s">
        <v>592</v>
      </c>
    </row>
    <row r="553" spans="1:5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3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3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35">
      <c r="A556" t="s">
        <v>418</v>
      </c>
      <c r="B556" t="s">
        <v>303</v>
      </c>
      <c r="D556" s="37"/>
      <c r="E556" t="s">
        <v>592</v>
      </c>
    </row>
    <row r="557" spans="1:5" x14ac:dyDescent="0.35">
      <c r="A557" t="s">
        <v>418</v>
      </c>
      <c r="B557" t="s">
        <v>199</v>
      </c>
      <c r="D557" s="37"/>
      <c r="E557" t="s">
        <v>592</v>
      </c>
    </row>
    <row r="558" spans="1:5" x14ac:dyDescent="0.35">
      <c r="A558" t="s">
        <v>418</v>
      </c>
      <c r="B558" t="s">
        <v>194</v>
      </c>
      <c r="D558" s="37"/>
      <c r="E558" t="s">
        <v>592</v>
      </c>
    </row>
    <row r="559" spans="1:5" x14ac:dyDescent="0.35">
      <c r="A559" t="s">
        <v>418</v>
      </c>
      <c r="B559" t="s">
        <v>144</v>
      </c>
      <c r="D559" s="37"/>
      <c r="E559" t="s">
        <v>592</v>
      </c>
    </row>
    <row r="560" spans="1:5" x14ac:dyDescent="0.35">
      <c r="A560" t="s">
        <v>418</v>
      </c>
      <c r="B560" t="s">
        <v>145</v>
      </c>
      <c r="D560" s="37"/>
      <c r="E560" t="s">
        <v>592</v>
      </c>
    </row>
    <row r="561" spans="1:5" x14ac:dyDescent="0.35">
      <c r="A561" t="s">
        <v>418</v>
      </c>
      <c r="B561" t="s">
        <v>146</v>
      </c>
      <c r="D561" s="37"/>
      <c r="E561" t="s">
        <v>592</v>
      </c>
    </row>
    <row r="562" spans="1:5" x14ac:dyDescent="0.35">
      <c r="A562" t="s">
        <v>418</v>
      </c>
      <c r="B562" t="s">
        <v>147</v>
      </c>
      <c r="D562" s="37"/>
      <c r="E562" t="s">
        <v>592</v>
      </c>
    </row>
    <row r="563" spans="1:5" x14ac:dyDescent="0.3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35">
      <c r="A564" t="s">
        <v>419</v>
      </c>
      <c r="B564" t="s">
        <v>445</v>
      </c>
      <c r="D564" s="37"/>
      <c r="E564" t="s">
        <v>592</v>
      </c>
    </row>
    <row r="565" spans="1:5" x14ac:dyDescent="0.35">
      <c r="A565" t="s">
        <v>419</v>
      </c>
      <c r="B565" t="s">
        <v>189</v>
      </c>
      <c r="D565" s="37"/>
      <c r="E565" t="s">
        <v>592</v>
      </c>
    </row>
    <row r="566" spans="1:5" x14ac:dyDescent="0.35">
      <c r="A566" t="s">
        <v>419</v>
      </c>
      <c r="B566" t="s">
        <v>190</v>
      </c>
      <c r="D566" s="37"/>
      <c r="E566" t="s">
        <v>592</v>
      </c>
    </row>
    <row r="567" spans="1:5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3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3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35">
      <c r="A570" t="s">
        <v>419</v>
      </c>
      <c r="B570" t="s">
        <v>303</v>
      </c>
      <c r="D570" s="37"/>
      <c r="E570" t="s">
        <v>592</v>
      </c>
    </row>
    <row r="571" spans="1:5" x14ac:dyDescent="0.35">
      <c r="A571" t="s">
        <v>419</v>
      </c>
      <c r="B571" t="s">
        <v>199</v>
      </c>
      <c r="D571" s="37"/>
      <c r="E571" t="s">
        <v>592</v>
      </c>
    </row>
    <row r="572" spans="1:5" x14ac:dyDescent="0.35">
      <c r="A572" t="s">
        <v>419</v>
      </c>
      <c r="B572" t="s">
        <v>194</v>
      </c>
      <c r="D572" s="37"/>
      <c r="E572" t="s">
        <v>592</v>
      </c>
    </row>
    <row r="573" spans="1:5" x14ac:dyDescent="0.35">
      <c r="A573" t="s">
        <v>419</v>
      </c>
      <c r="B573" t="s">
        <v>144</v>
      </c>
      <c r="D573" s="37"/>
      <c r="E573" t="s">
        <v>592</v>
      </c>
    </row>
    <row r="574" spans="1:5" x14ac:dyDescent="0.35">
      <c r="A574" t="s">
        <v>419</v>
      </c>
      <c r="B574" t="s">
        <v>145</v>
      </c>
      <c r="D574" s="37"/>
      <c r="E574" t="s">
        <v>592</v>
      </c>
    </row>
    <row r="575" spans="1:5" x14ac:dyDescent="0.35">
      <c r="A575" t="s">
        <v>419</v>
      </c>
      <c r="B575" t="s">
        <v>146</v>
      </c>
      <c r="D575" s="37"/>
      <c r="E575" t="s">
        <v>592</v>
      </c>
    </row>
    <row r="576" spans="1:5" x14ac:dyDescent="0.35">
      <c r="A576" t="s">
        <v>419</v>
      </c>
      <c r="B576" t="s">
        <v>147</v>
      </c>
      <c r="D576" s="37"/>
      <c r="E576" t="s">
        <v>592</v>
      </c>
    </row>
    <row r="577" spans="1:5" x14ac:dyDescent="0.3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35">
      <c r="A578" t="s">
        <v>420</v>
      </c>
      <c r="B578" t="s">
        <v>445</v>
      </c>
      <c r="D578" s="37"/>
      <c r="E578" t="s">
        <v>592</v>
      </c>
    </row>
    <row r="579" spans="1:5" x14ac:dyDescent="0.35">
      <c r="A579" t="s">
        <v>420</v>
      </c>
      <c r="B579" t="s">
        <v>189</v>
      </c>
      <c r="D579" s="37"/>
      <c r="E579" t="s">
        <v>592</v>
      </c>
    </row>
    <row r="580" spans="1:5" x14ac:dyDescent="0.35">
      <c r="A580" t="s">
        <v>420</v>
      </c>
      <c r="B580" t="s">
        <v>190</v>
      </c>
      <c r="D580" s="37"/>
      <c r="E580" t="s">
        <v>592</v>
      </c>
    </row>
    <row r="581" spans="1:5" x14ac:dyDescent="0.3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35">
      <c r="A582" t="s">
        <v>420</v>
      </c>
      <c r="B582" t="s">
        <v>446</v>
      </c>
      <c r="D582" s="37"/>
      <c r="E582" t="s">
        <v>592</v>
      </c>
    </row>
    <row r="583" spans="1:5" x14ac:dyDescent="0.3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35">
      <c r="A584" t="s">
        <v>420</v>
      </c>
      <c r="B584" t="s">
        <v>303</v>
      </c>
      <c r="D584" s="37"/>
      <c r="E584" t="s">
        <v>592</v>
      </c>
    </row>
    <row r="585" spans="1:5" x14ac:dyDescent="0.35">
      <c r="A585" t="s">
        <v>420</v>
      </c>
      <c r="B585" t="s">
        <v>199</v>
      </c>
      <c r="D585" s="37"/>
      <c r="E585" t="s">
        <v>592</v>
      </c>
    </row>
    <row r="586" spans="1:5" x14ac:dyDescent="0.3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35">
      <c r="A587" t="s">
        <v>420</v>
      </c>
      <c r="B587" t="s">
        <v>144</v>
      </c>
      <c r="D587" s="37"/>
      <c r="E587" t="s">
        <v>592</v>
      </c>
    </row>
    <row r="588" spans="1:5" x14ac:dyDescent="0.35">
      <c r="A588" t="s">
        <v>420</v>
      </c>
      <c r="B588" t="s">
        <v>145</v>
      </c>
      <c r="D588" s="37"/>
      <c r="E588" t="s">
        <v>592</v>
      </c>
    </row>
    <row r="589" spans="1:5" x14ac:dyDescent="0.35">
      <c r="A589" t="s">
        <v>420</v>
      </c>
      <c r="B589" t="s">
        <v>146</v>
      </c>
      <c r="D589" s="37"/>
      <c r="E589" t="s">
        <v>592</v>
      </c>
    </row>
    <row r="590" spans="1:5" x14ac:dyDescent="0.35">
      <c r="A590" t="s">
        <v>420</v>
      </c>
      <c r="B590" t="s">
        <v>147</v>
      </c>
      <c r="D590" s="37"/>
      <c r="E590" t="s">
        <v>592</v>
      </c>
    </row>
    <row r="591" spans="1:5" x14ac:dyDescent="0.3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35">
      <c r="A592" t="s">
        <v>421</v>
      </c>
      <c r="B592" t="s">
        <v>445</v>
      </c>
      <c r="D592" s="37"/>
      <c r="E592" t="s">
        <v>592</v>
      </c>
    </row>
    <row r="593" spans="1:5" x14ac:dyDescent="0.35">
      <c r="A593" t="s">
        <v>421</v>
      </c>
      <c r="B593" t="s">
        <v>189</v>
      </c>
      <c r="D593" s="37"/>
      <c r="E593" t="s">
        <v>592</v>
      </c>
    </row>
    <row r="594" spans="1:5" x14ac:dyDescent="0.35">
      <c r="A594" t="s">
        <v>421</v>
      </c>
      <c r="B594" t="s">
        <v>190</v>
      </c>
      <c r="D594" s="37"/>
      <c r="E594" t="s">
        <v>592</v>
      </c>
    </row>
    <row r="595" spans="1:5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3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3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35">
      <c r="A598" t="s">
        <v>421</v>
      </c>
      <c r="B598" t="s">
        <v>303</v>
      </c>
      <c r="D598" s="37"/>
      <c r="E598" t="s">
        <v>592</v>
      </c>
    </row>
    <row r="599" spans="1:5" x14ac:dyDescent="0.35">
      <c r="A599" t="s">
        <v>421</v>
      </c>
      <c r="B599" t="s">
        <v>199</v>
      </c>
      <c r="D599" s="37"/>
      <c r="E599" t="s">
        <v>592</v>
      </c>
    </row>
    <row r="600" spans="1:5" x14ac:dyDescent="0.3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35">
      <c r="A601" t="s">
        <v>421</v>
      </c>
      <c r="B601" t="s">
        <v>144</v>
      </c>
      <c r="D601" s="37"/>
      <c r="E601" t="s">
        <v>592</v>
      </c>
    </row>
    <row r="602" spans="1:5" x14ac:dyDescent="0.35">
      <c r="A602" t="s">
        <v>421</v>
      </c>
      <c r="B602" t="s">
        <v>145</v>
      </c>
      <c r="D602" s="37"/>
      <c r="E602" t="s">
        <v>592</v>
      </c>
    </row>
    <row r="603" spans="1:5" x14ac:dyDescent="0.35">
      <c r="A603" t="s">
        <v>421</v>
      </c>
      <c r="B603" t="s">
        <v>146</v>
      </c>
      <c r="D603" s="37"/>
      <c r="E603" t="s">
        <v>592</v>
      </c>
    </row>
    <row r="604" spans="1:5" x14ac:dyDescent="0.35">
      <c r="A604" t="s">
        <v>421</v>
      </c>
      <c r="B604" t="s">
        <v>147</v>
      </c>
      <c r="D604" s="37"/>
      <c r="E604" t="s">
        <v>592</v>
      </c>
    </row>
    <row r="605" spans="1:5" x14ac:dyDescent="0.3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35">
      <c r="A606" t="s">
        <v>422</v>
      </c>
      <c r="B606" t="s">
        <v>445</v>
      </c>
      <c r="D606" s="37"/>
      <c r="E606" t="s">
        <v>592</v>
      </c>
    </row>
    <row r="607" spans="1:5" x14ac:dyDescent="0.35">
      <c r="A607" t="s">
        <v>422</v>
      </c>
      <c r="B607" t="s">
        <v>189</v>
      </c>
      <c r="D607" s="37"/>
      <c r="E607" t="s">
        <v>592</v>
      </c>
    </row>
    <row r="608" spans="1:5" x14ac:dyDescent="0.35">
      <c r="A608" t="s">
        <v>422</v>
      </c>
      <c r="B608" t="s">
        <v>190</v>
      </c>
      <c r="D608" s="37"/>
      <c r="E608" t="s">
        <v>592</v>
      </c>
    </row>
    <row r="609" spans="1:5" x14ac:dyDescent="0.3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3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3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35">
      <c r="A612" t="s">
        <v>422</v>
      </c>
      <c r="B612" t="s">
        <v>303</v>
      </c>
      <c r="D612" s="37"/>
      <c r="E612" t="s">
        <v>592</v>
      </c>
    </row>
    <row r="613" spans="1:5" x14ac:dyDescent="0.35">
      <c r="A613" t="s">
        <v>422</v>
      </c>
      <c r="B613" t="s">
        <v>199</v>
      </c>
      <c r="D613" s="37"/>
      <c r="E613" t="s">
        <v>592</v>
      </c>
    </row>
    <row r="614" spans="1:5" x14ac:dyDescent="0.35">
      <c r="A614" t="s">
        <v>422</v>
      </c>
      <c r="B614" t="s">
        <v>194</v>
      </c>
      <c r="D614" s="37"/>
      <c r="E614" t="s">
        <v>592</v>
      </c>
    </row>
    <row r="615" spans="1:5" x14ac:dyDescent="0.35">
      <c r="A615" t="s">
        <v>422</v>
      </c>
      <c r="B615" t="s">
        <v>144</v>
      </c>
      <c r="D615" s="37"/>
      <c r="E615" t="s">
        <v>592</v>
      </c>
    </row>
    <row r="616" spans="1:5" x14ac:dyDescent="0.35">
      <c r="A616" t="s">
        <v>422</v>
      </c>
      <c r="B616" t="s">
        <v>145</v>
      </c>
      <c r="D616" s="37"/>
      <c r="E616" t="s">
        <v>592</v>
      </c>
    </row>
    <row r="617" spans="1:5" x14ac:dyDescent="0.35">
      <c r="A617" t="s">
        <v>422</v>
      </c>
      <c r="B617" t="s">
        <v>146</v>
      </c>
      <c r="D617" s="37"/>
      <c r="E617" t="s">
        <v>592</v>
      </c>
    </row>
    <row r="618" spans="1:5" x14ac:dyDescent="0.35">
      <c r="A618" t="s">
        <v>422</v>
      </c>
      <c r="B618" t="s">
        <v>147</v>
      </c>
      <c r="D618" s="37"/>
      <c r="E618" t="s">
        <v>592</v>
      </c>
    </row>
    <row r="619" spans="1:5" x14ac:dyDescent="0.3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3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35">
      <c r="A621" t="s">
        <v>423</v>
      </c>
      <c r="B621" t="s">
        <v>189</v>
      </c>
      <c r="D621" s="37"/>
      <c r="E621" t="s">
        <v>592</v>
      </c>
    </row>
    <row r="622" spans="1:5" x14ac:dyDescent="0.35">
      <c r="A622" t="s">
        <v>423</v>
      </c>
      <c r="B622" t="s">
        <v>190</v>
      </c>
      <c r="D622" s="37"/>
      <c r="E622" t="s">
        <v>592</v>
      </c>
    </row>
    <row r="623" spans="1:5" x14ac:dyDescent="0.3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35">
      <c r="A624" t="s">
        <v>423</v>
      </c>
      <c r="B624" t="s">
        <v>446</v>
      </c>
      <c r="D624" s="37"/>
      <c r="E624" t="s">
        <v>592</v>
      </c>
    </row>
    <row r="625" spans="1:5" x14ac:dyDescent="0.3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35">
      <c r="A626" t="s">
        <v>423</v>
      </c>
      <c r="B626" t="s">
        <v>303</v>
      </c>
      <c r="D626" s="37"/>
      <c r="E626" t="s">
        <v>592</v>
      </c>
    </row>
    <row r="627" spans="1:5" x14ac:dyDescent="0.35">
      <c r="A627" t="s">
        <v>423</v>
      </c>
      <c r="B627" t="s">
        <v>199</v>
      </c>
      <c r="D627" s="37"/>
      <c r="E627" t="s">
        <v>592</v>
      </c>
    </row>
    <row r="628" spans="1:5" x14ac:dyDescent="0.35">
      <c r="A628" t="s">
        <v>423</v>
      </c>
      <c r="B628" t="s">
        <v>194</v>
      </c>
      <c r="D628" s="37"/>
      <c r="E628" t="s">
        <v>592</v>
      </c>
    </row>
    <row r="629" spans="1:5" x14ac:dyDescent="0.35">
      <c r="A629" t="s">
        <v>423</v>
      </c>
      <c r="B629" t="s">
        <v>144</v>
      </c>
      <c r="D629" s="37"/>
      <c r="E629" t="s">
        <v>592</v>
      </c>
    </row>
    <row r="630" spans="1:5" x14ac:dyDescent="0.35">
      <c r="A630" t="s">
        <v>423</v>
      </c>
      <c r="B630" t="s">
        <v>145</v>
      </c>
      <c r="D630" s="37"/>
      <c r="E630" t="s">
        <v>592</v>
      </c>
    </row>
    <row r="631" spans="1:5" x14ac:dyDescent="0.35">
      <c r="A631" t="s">
        <v>423</v>
      </c>
      <c r="B631" t="s">
        <v>146</v>
      </c>
      <c r="D631" s="37"/>
      <c r="E631" t="s">
        <v>592</v>
      </c>
    </row>
    <row r="632" spans="1:5" x14ac:dyDescent="0.35">
      <c r="A632" t="s">
        <v>423</v>
      </c>
      <c r="B632" t="s">
        <v>147</v>
      </c>
      <c r="D632" s="37"/>
      <c r="E632" t="s">
        <v>592</v>
      </c>
    </row>
    <row r="633" spans="1:5" x14ac:dyDescent="0.3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35">
      <c r="A634" t="s">
        <v>424</v>
      </c>
      <c r="B634" t="s">
        <v>445</v>
      </c>
      <c r="D634" s="37"/>
      <c r="E634" t="s">
        <v>592</v>
      </c>
    </row>
    <row r="635" spans="1:5" x14ac:dyDescent="0.35">
      <c r="A635" t="s">
        <v>424</v>
      </c>
      <c r="B635" t="s">
        <v>189</v>
      </c>
      <c r="D635" s="37"/>
      <c r="E635" t="s">
        <v>592</v>
      </c>
    </row>
    <row r="636" spans="1:5" x14ac:dyDescent="0.35">
      <c r="A636" t="s">
        <v>424</v>
      </c>
      <c r="B636" t="s">
        <v>190</v>
      </c>
      <c r="D636" s="37"/>
      <c r="E636" t="s">
        <v>592</v>
      </c>
    </row>
    <row r="637" spans="1:5" x14ac:dyDescent="0.3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35">
      <c r="A638" t="s">
        <v>424</v>
      </c>
      <c r="B638" t="s">
        <v>446</v>
      </c>
      <c r="D638" s="37"/>
      <c r="E638" t="s">
        <v>592</v>
      </c>
    </row>
    <row r="639" spans="1:5" x14ac:dyDescent="0.3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35">
      <c r="A640" t="s">
        <v>424</v>
      </c>
      <c r="B640" t="s">
        <v>303</v>
      </c>
      <c r="D640" s="37"/>
      <c r="E640" t="s">
        <v>592</v>
      </c>
    </row>
    <row r="641" spans="1:5" x14ac:dyDescent="0.35">
      <c r="A641" t="s">
        <v>424</v>
      </c>
      <c r="B641" t="s">
        <v>199</v>
      </c>
      <c r="D641" s="37"/>
      <c r="E641" t="s">
        <v>592</v>
      </c>
    </row>
    <row r="642" spans="1:5" x14ac:dyDescent="0.35">
      <c r="A642" t="s">
        <v>424</v>
      </c>
      <c r="B642" t="s">
        <v>194</v>
      </c>
      <c r="D642" s="37"/>
      <c r="E642" t="s">
        <v>592</v>
      </c>
    </row>
    <row r="643" spans="1:5" x14ac:dyDescent="0.35">
      <c r="A643" t="s">
        <v>424</v>
      </c>
      <c r="B643" t="s">
        <v>144</v>
      </c>
      <c r="D643" s="37"/>
      <c r="E643" t="s">
        <v>592</v>
      </c>
    </row>
    <row r="644" spans="1:5" x14ac:dyDescent="0.35">
      <c r="A644" t="s">
        <v>424</v>
      </c>
      <c r="B644" t="s">
        <v>145</v>
      </c>
      <c r="D644" s="37"/>
      <c r="E644" t="s">
        <v>592</v>
      </c>
    </row>
    <row r="645" spans="1:5" x14ac:dyDescent="0.35">
      <c r="A645" t="s">
        <v>424</v>
      </c>
      <c r="B645" t="s">
        <v>146</v>
      </c>
      <c r="D645" s="37"/>
      <c r="E645" t="s">
        <v>592</v>
      </c>
    </row>
    <row r="646" spans="1:5" x14ac:dyDescent="0.35">
      <c r="A646" t="s">
        <v>424</v>
      </c>
      <c r="B646" t="s">
        <v>147</v>
      </c>
      <c r="D646" s="37"/>
      <c r="E646" t="s">
        <v>592</v>
      </c>
    </row>
    <row r="647" spans="1:5" x14ac:dyDescent="0.3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35">
      <c r="A648" t="s">
        <v>425</v>
      </c>
      <c r="B648" t="s">
        <v>445</v>
      </c>
      <c r="D648" s="37"/>
      <c r="E648" t="s">
        <v>592</v>
      </c>
    </row>
    <row r="649" spans="1:5" x14ac:dyDescent="0.35">
      <c r="A649" t="s">
        <v>425</v>
      </c>
      <c r="B649" t="s">
        <v>189</v>
      </c>
      <c r="D649" s="37"/>
      <c r="E649" t="s">
        <v>592</v>
      </c>
    </row>
    <row r="650" spans="1:5" x14ac:dyDescent="0.35">
      <c r="A650" t="s">
        <v>425</v>
      </c>
      <c r="B650" t="s">
        <v>190</v>
      </c>
      <c r="D650" s="37"/>
      <c r="E650" t="s">
        <v>592</v>
      </c>
    </row>
    <row r="651" spans="1:5" x14ac:dyDescent="0.3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3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3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35">
      <c r="A654" t="s">
        <v>425</v>
      </c>
      <c r="B654" t="s">
        <v>303</v>
      </c>
      <c r="D654" s="37"/>
      <c r="E654" t="s">
        <v>592</v>
      </c>
    </row>
    <row r="655" spans="1:5" x14ac:dyDescent="0.35">
      <c r="A655" t="s">
        <v>425</v>
      </c>
      <c r="B655" t="s">
        <v>199</v>
      </c>
      <c r="D655" s="37"/>
      <c r="E655" t="s">
        <v>592</v>
      </c>
    </row>
    <row r="656" spans="1:5" x14ac:dyDescent="0.35">
      <c r="A656" t="s">
        <v>425</v>
      </c>
      <c r="B656" t="s">
        <v>194</v>
      </c>
      <c r="D656" s="37"/>
      <c r="E656" t="s">
        <v>592</v>
      </c>
    </row>
    <row r="657" spans="1:5" x14ac:dyDescent="0.35">
      <c r="A657" t="s">
        <v>425</v>
      </c>
      <c r="B657" t="s">
        <v>144</v>
      </c>
      <c r="D657" s="37"/>
      <c r="E657" t="s">
        <v>592</v>
      </c>
    </row>
    <row r="658" spans="1:5" x14ac:dyDescent="0.35">
      <c r="A658" t="s">
        <v>425</v>
      </c>
      <c r="B658" t="s">
        <v>145</v>
      </c>
      <c r="D658" s="37"/>
      <c r="E658" t="s">
        <v>592</v>
      </c>
    </row>
    <row r="659" spans="1:5" x14ac:dyDescent="0.35">
      <c r="A659" t="s">
        <v>425</v>
      </c>
      <c r="B659" t="s">
        <v>146</v>
      </c>
      <c r="D659" s="37"/>
      <c r="E659" t="s">
        <v>592</v>
      </c>
    </row>
    <row r="660" spans="1:5" x14ac:dyDescent="0.35">
      <c r="A660" t="s">
        <v>425</v>
      </c>
      <c r="B660" t="s">
        <v>147</v>
      </c>
      <c r="D660" s="37"/>
      <c r="E660" t="s">
        <v>592</v>
      </c>
    </row>
    <row r="661" spans="1:5" x14ac:dyDescent="0.3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3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35">
      <c r="A663" t="s">
        <v>426</v>
      </c>
      <c r="B663" t="s">
        <v>189</v>
      </c>
      <c r="D663" s="37"/>
      <c r="E663" t="s">
        <v>592</v>
      </c>
    </row>
    <row r="664" spans="1:5" x14ac:dyDescent="0.35">
      <c r="A664" t="s">
        <v>426</v>
      </c>
      <c r="B664" t="s">
        <v>190</v>
      </c>
      <c r="D664" s="37"/>
      <c r="E664" t="s">
        <v>592</v>
      </c>
    </row>
    <row r="665" spans="1:5" x14ac:dyDescent="0.3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3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3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35">
      <c r="A668" t="s">
        <v>426</v>
      </c>
      <c r="B668" t="s">
        <v>303</v>
      </c>
      <c r="D668" s="37"/>
      <c r="E668" t="s">
        <v>592</v>
      </c>
    </row>
    <row r="669" spans="1:5" x14ac:dyDescent="0.35">
      <c r="A669" t="s">
        <v>426</v>
      </c>
      <c r="B669" t="s">
        <v>199</v>
      </c>
      <c r="D669" s="37"/>
      <c r="E669" t="s">
        <v>592</v>
      </c>
    </row>
    <row r="670" spans="1:5" x14ac:dyDescent="0.35">
      <c r="A670" t="s">
        <v>426</v>
      </c>
      <c r="B670" t="s">
        <v>194</v>
      </c>
      <c r="D670" s="37"/>
      <c r="E670" t="s">
        <v>592</v>
      </c>
    </row>
    <row r="671" spans="1:5" x14ac:dyDescent="0.35">
      <c r="A671" t="s">
        <v>426</v>
      </c>
      <c r="B671" t="s">
        <v>144</v>
      </c>
      <c r="D671" s="37"/>
      <c r="E671" t="s">
        <v>592</v>
      </c>
    </row>
    <row r="672" spans="1:5" x14ac:dyDescent="0.35">
      <c r="A672" t="s">
        <v>426</v>
      </c>
      <c r="B672" t="s">
        <v>145</v>
      </c>
      <c r="D672" s="37"/>
      <c r="E672" t="s">
        <v>592</v>
      </c>
    </row>
    <row r="673" spans="1:5" x14ac:dyDescent="0.35">
      <c r="A673" t="s">
        <v>426</v>
      </c>
      <c r="B673" t="s">
        <v>146</v>
      </c>
      <c r="D673" s="37"/>
      <c r="E673" t="s">
        <v>592</v>
      </c>
    </row>
    <row r="674" spans="1:5" x14ac:dyDescent="0.35">
      <c r="A674" t="s">
        <v>426</v>
      </c>
      <c r="B674" t="s">
        <v>147</v>
      </c>
      <c r="D674" s="37"/>
      <c r="E674" t="s">
        <v>592</v>
      </c>
    </row>
    <row r="675" spans="1:5" x14ac:dyDescent="0.3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3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35">
      <c r="A677" t="s">
        <v>427</v>
      </c>
      <c r="B677" t="s">
        <v>189</v>
      </c>
      <c r="D677" s="37"/>
      <c r="E677" t="s">
        <v>592</v>
      </c>
    </row>
    <row r="678" spans="1:5" x14ac:dyDescent="0.35">
      <c r="A678" t="s">
        <v>427</v>
      </c>
      <c r="B678" t="s">
        <v>190</v>
      </c>
      <c r="D678" s="37"/>
      <c r="E678" t="s">
        <v>592</v>
      </c>
    </row>
    <row r="679" spans="1:5" x14ac:dyDescent="0.3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35">
      <c r="A680" t="s">
        <v>427</v>
      </c>
      <c r="B680" t="s">
        <v>446</v>
      </c>
      <c r="D680" s="37"/>
      <c r="E680" t="s">
        <v>592</v>
      </c>
    </row>
    <row r="681" spans="1:5" x14ac:dyDescent="0.3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35">
      <c r="A682" t="s">
        <v>427</v>
      </c>
      <c r="B682" t="s">
        <v>303</v>
      </c>
      <c r="D682" s="37"/>
      <c r="E682" t="s">
        <v>592</v>
      </c>
    </row>
    <row r="683" spans="1:5" x14ac:dyDescent="0.35">
      <c r="A683" t="s">
        <v>427</v>
      </c>
      <c r="B683" t="s">
        <v>199</v>
      </c>
      <c r="D683" s="37"/>
      <c r="E683" t="s">
        <v>592</v>
      </c>
    </row>
    <row r="684" spans="1:5" x14ac:dyDescent="0.35">
      <c r="A684" t="s">
        <v>427</v>
      </c>
      <c r="B684" t="s">
        <v>194</v>
      </c>
      <c r="D684" s="37"/>
      <c r="E684" t="s">
        <v>592</v>
      </c>
    </row>
    <row r="685" spans="1:5" x14ac:dyDescent="0.35">
      <c r="A685" t="s">
        <v>427</v>
      </c>
      <c r="B685" t="s">
        <v>144</v>
      </c>
      <c r="D685" s="37"/>
      <c r="E685" t="s">
        <v>592</v>
      </c>
    </row>
    <row r="686" spans="1:5" x14ac:dyDescent="0.35">
      <c r="A686" t="s">
        <v>427</v>
      </c>
      <c r="B686" t="s">
        <v>145</v>
      </c>
      <c r="D686" s="37"/>
      <c r="E686" t="s">
        <v>592</v>
      </c>
    </row>
    <row r="687" spans="1:5" x14ac:dyDescent="0.35">
      <c r="A687" t="s">
        <v>427</v>
      </c>
      <c r="B687" t="s">
        <v>146</v>
      </c>
      <c r="D687" s="37"/>
      <c r="E687" t="s">
        <v>592</v>
      </c>
    </row>
    <row r="688" spans="1:5" x14ac:dyDescent="0.35">
      <c r="A688" t="s">
        <v>427</v>
      </c>
      <c r="B688" t="s">
        <v>147</v>
      </c>
      <c r="D688" s="37"/>
      <c r="E688" t="s">
        <v>592</v>
      </c>
    </row>
    <row r="689" spans="1:5" x14ac:dyDescent="0.3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35">
      <c r="A690" t="s">
        <v>428</v>
      </c>
      <c r="B690" t="s">
        <v>445</v>
      </c>
      <c r="D690" s="37"/>
      <c r="E690" t="s">
        <v>592</v>
      </c>
    </row>
    <row r="691" spans="1:5" x14ac:dyDescent="0.35">
      <c r="A691" t="s">
        <v>428</v>
      </c>
      <c r="B691" t="s">
        <v>189</v>
      </c>
      <c r="D691" s="37"/>
      <c r="E691" t="s">
        <v>592</v>
      </c>
    </row>
    <row r="692" spans="1:5" x14ac:dyDescent="0.35">
      <c r="A692" t="s">
        <v>428</v>
      </c>
      <c r="B692" t="s">
        <v>190</v>
      </c>
      <c r="D692" s="37"/>
      <c r="E692" t="s">
        <v>592</v>
      </c>
    </row>
    <row r="693" spans="1:5" x14ac:dyDescent="0.3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35">
      <c r="A694" t="s">
        <v>428</v>
      </c>
      <c r="B694" t="s">
        <v>446</v>
      </c>
      <c r="D694" s="37"/>
      <c r="E694" t="s">
        <v>592</v>
      </c>
    </row>
    <row r="695" spans="1:5" x14ac:dyDescent="0.3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35">
      <c r="A696" t="s">
        <v>428</v>
      </c>
      <c r="B696" t="s">
        <v>303</v>
      </c>
      <c r="D696" s="37"/>
      <c r="E696" t="s">
        <v>592</v>
      </c>
    </row>
    <row r="697" spans="1:5" x14ac:dyDescent="0.35">
      <c r="A697" t="s">
        <v>428</v>
      </c>
      <c r="B697" t="s">
        <v>199</v>
      </c>
      <c r="D697" s="37"/>
      <c r="E697" t="s">
        <v>592</v>
      </c>
    </row>
    <row r="698" spans="1:5" x14ac:dyDescent="0.35">
      <c r="A698" t="s">
        <v>428</v>
      </c>
      <c r="B698" t="s">
        <v>194</v>
      </c>
      <c r="D698" s="37"/>
      <c r="E698" t="s">
        <v>592</v>
      </c>
    </row>
    <row r="699" spans="1:5" x14ac:dyDescent="0.35">
      <c r="A699" t="s">
        <v>428</v>
      </c>
      <c r="B699" t="s">
        <v>144</v>
      </c>
      <c r="D699" s="37"/>
      <c r="E699" t="s">
        <v>592</v>
      </c>
    </row>
    <row r="700" spans="1:5" x14ac:dyDescent="0.35">
      <c r="A700" t="s">
        <v>428</v>
      </c>
      <c r="B700" t="s">
        <v>145</v>
      </c>
      <c r="D700" s="37"/>
      <c r="E700" t="s">
        <v>592</v>
      </c>
    </row>
    <row r="701" spans="1:5" x14ac:dyDescent="0.35">
      <c r="A701" t="s">
        <v>428</v>
      </c>
      <c r="B701" t="s">
        <v>146</v>
      </c>
      <c r="D701" s="37"/>
      <c r="E701" t="s">
        <v>592</v>
      </c>
    </row>
    <row r="702" spans="1:5" x14ac:dyDescent="0.35">
      <c r="A702" t="s">
        <v>428</v>
      </c>
      <c r="B702" t="s">
        <v>147</v>
      </c>
      <c r="D702" s="37"/>
      <c r="E702" t="s">
        <v>592</v>
      </c>
    </row>
    <row r="703" spans="1:5" x14ac:dyDescent="0.35">
      <c r="A703" t="s">
        <v>429</v>
      </c>
      <c r="B703" t="s">
        <v>299</v>
      </c>
      <c r="D703" s="37"/>
      <c r="E703" t="s">
        <v>592</v>
      </c>
    </row>
    <row r="704" spans="1:5" x14ac:dyDescent="0.35">
      <c r="A704" t="s">
        <v>429</v>
      </c>
      <c r="B704" t="s">
        <v>445</v>
      </c>
      <c r="D704" s="37"/>
      <c r="E704" t="s">
        <v>592</v>
      </c>
    </row>
    <row r="705" spans="1:5" x14ac:dyDescent="0.35">
      <c r="A705" t="s">
        <v>429</v>
      </c>
      <c r="B705" t="s">
        <v>189</v>
      </c>
      <c r="D705" s="37"/>
      <c r="E705" t="s">
        <v>592</v>
      </c>
    </row>
    <row r="706" spans="1:5" x14ac:dyDescent="0.35">
      <c r="A706" t="s">
        <v>429</v>
      </c>
      <c r="B706" t="s">
        <v>190</v>
      </c>
      <c r="D706" s="37"/>
      <c r="E706" t="s">
        <v>592</v>
      </c>
    </row>
    <row r="707" spans="1:5" x14ac:dyDescent="0.3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35">
      <c r="A708" t="s">
        <v>429</v>
      </c>
      <c r="B708" t="s">
        <v>446</v>
      </c>
      <c r="D708" s="37"/>
      <c r="E708" t="s">
        <v>592</v>
      </c>
    </row>
    <row r="709" spans="1:5" x14ac:dyDescent="0.35">
      <c r="A709" t="s">
        <v>429</v>
      </c>
      <c r="B709" t="s">
        <v>40</v>
      </c>
      <c r="D709" s="37"/>
      <c r="E709" t="s">
        <v>592</v>
      </c>
    </row>
    <row r="710" spans="1:5" x14ac:dyDescent="0.35">
      <c r="A710" t="s">
        <v>429</v>
      </c>
      <c r="B710" t="s">
        <v>303</v>
      </c>
      <c r="D710" s="37"/>
      <c r="E710" t="s">
        <v>592</v>
      </c>
    </row>
    <row r="711" spans="1:5" x14ac:dyDescent="0.35">
      <c r="A711" t="s">
        <v>429</v>
      </c>
      <c r="B711" t="s">
        <v>199</v>
      </c>
      <c r="D711" s="37"/>
      <c r="E711" t="s">
        <v>592</v>
      </c>
    </row>
    <row r="712" spans="1:5" x14ac:dyDescent="0.35">
      <c r="A712" t="s">
        <v>429</v>
      </c>
      <c r="B712" t="s">
        <v>194</v>
      </c>
      <c r="D712" s="37"/>
      <c r="E712" t="s">
        <v>592</v>
      </c>
    </row>
    <row r="713" spans="1:5" x14ac:dyDescent="0.35">
      <c r="A713" t="s">
        <v>429</v>
      </c>
      <c r="B713" t="s">
        <v>144</v>
      </c>
      <c r="D713" s="37"/>
      <c r="E713" t="s">
        <v>592</v>
      </c>
    </row>
    <row r="714" spans="1:5" x14ac:dyDescent="0.35">
      <c r="A714" t="s">
        <v>429</v>
      </c>
      <c r="B714" t="s">
        <v>145</v>
      </c>
      <c r="D714" s="37"/>
      <c r="E714" t="s">
        <v>592</v>
      </c>
    </row>
    <row r="715" spans="1:5" x14ac:dyDescent="0.35">
      <c r="A715" t="s">
        <v>429</v>
      </c>
      <c r="B715" t="s">
        <v>146</v>
      </c>
      <c r="D715" s="37"/>
      <c r="E715" t="s">
        <v>592</v>
      </c>
    </row>
    <row r="716" spans="1:5" x14ac:dyDescent="0.35">
      <c r="A716" t="s">
        <v>429</v>
      </c>
      <c r="B716" t="s">
        <v>147</v>
      </c>
      <c r="D716" s="37"/>
      <c r="E716" t="s">
        <v>592</v>
      </c>
    </row>
    <row r="717" spans="1:5" x14ac:dyDescent="0.3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3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35">
      <c r="A719" t="s">
        <v>430</v>
      </c>
      <c r="B719" t="s">
        <v>189</v>
      </c>
      <c r="D719" s="37"/>
      <c r="E719" t="s">
        <v>592</v>
      </c>
    </row>
    <row r="720" spans="1:5" x14ac:dyDescent="0.35">
      <c r="A720" t="s">
        <v>430</v>
      </c>
      <c r="B720" t="s">
        <v>190</v>
      </c>
      <c r="D720" s="37"/>
      <c r="E720" t="s">
        <v>592</v>
      </c>
    </row>
    <row r="721" spans="1:5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35">
      <c r="A722" t="s">
        <v>430</v>
      </c>
      <c r="B722" t="s">
        <v>446</v>
      </c>
      <c r="D722" s="37"/>
      <c r="E722" t="s">
        <v>592</v>
      </c>
    </row>
    <row r="723" spans="1:5" x14ac:dyDescent="0.3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35">
      <c r="A724" t="s">
        <v>430</v>
      </c>
      <c r="B724" t="s">
        <v>303</v>
      </c>
      <c r="D724" s="37"/>
      <c r="E724" t="s">
        <v>592</v>
      </c>
    </row>
    <row r="725" spans="1:5" x14ac:dyDescent="0.35">
      <c r="A725" t="s">
        <v>430</v>
      </c>
      <c r="B725" t="s">
        <v>199</v>
      </c>
      <c r="D725" s="37"/>
      <c r="E725" t="s">
        <v>592</v>
      </c>
    </row>
    <row r="726" spans="1:5" x14ac:dyDescent="0.35">
      <c r="A726" t="s">
        <v>430</v>
      </c>
      <c r="B726" t="s">
        <v>194</v>
      </c>
      <c r="D726" s="37"/>
      <c r="E726" t="s">
        <v>592</v>
      </c>
    </row>
    <row r="727" spans="1:5" x14ac:dyDescent="0.35">
      <c r="A727" t="s">
        <v>430</v>
      </c>
      <c r="B727" t="s">
        <v>144</v>
      </c>
      <c r="D727" s="37"/>
      <c r="E727" t="s">
        <v>592</v>
      </c>
    </row>
    <row r="728" spans="1:5" x14ac:dyDescent="0.35">
      <c r="A728" t="s">
        <v>430</v>
      </c>
      <c r="B728" t="s">
        <v>145</v>
      </c>
      <c r="D728" s="37"/>
      <c r="E728" t="s">
        <v>592</v>
      </c>
    </row>
    <row r="729" spans="1:5" x14ac:dyDescent="0.35">
      <c r="A729" t="s">
        <v>430</v>
      </c>
      <c r="B729" t="s">
        <v>146</v>
      </c>
      <c r="D729" s="37"/>
      <c r="E729" t="s">
        <v>592</v>
      </c>
    </row>
    <row r="730" spans="1:5" x14ac:dyDescent="0.35">
      <c r="A730" t="s">
        <v>430</v>
      </c>
      <c r="B730" t="s">
        <v>147</v>
      </c>
      <c r="D730" s="37"/>
      <c r="E730" t="s">
        <v>592</v>
      </c>
    </row>
    <row r="731" spans="1:5" x14ac:dyDescent="0.3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35">
      <c r="A732" t="s">
        <v>431</v>
      </c>
      <c r="B732" t="s">
        <v>445</v>
      </c>
      <c r="D732" s="37"/>
      <c r="E732" t="s">
        <v>592</v>
      </c>
    </row>
    <row r="733" spans="1:5" x14ac:dyDescent="0.35">
      <c r="A733" t="s">
        <v>431</v>
      </c>
      <c r="B733" t="s">
        <v>189</v>
      </c>
      <c r="D733" s="37"/>
      <c r="E733" t="s">
        <v>592</v>
      </c>
    </row>
    <row r="734" spans="1:5" x14ac:dyDescent="0.35">
      <c r="A734" t="s">
        <v>431</v>
      </c>
      <c r="B734" t="s">
        <v>190</v>
      </c>
      <c r="D734" s="37"/>
      <c r="E734" t="s">
        <v>592</v>
      </c>
    </row>
    <row r="735" spans="1:5" x14ac:dyDescent="0.3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35">
      <c r="A736" t="s">
        <v>431</v>
      </c>
      <c r="B736" t="s">
        <v>446</v>
      </c>
      <c r="D736" s="37"/>
      <c r="E736" t="s">
        <v>592</v>
      </c>
    </row>
    <row r="737" spans="1:5" x14ac:dyDescent="0.35">
      <c r="A737" t="s">
        <v>431</v>
      </c>
      <c r="B737" t="s">
        <v>40</v>
      </c>
      <c r="D737" s="37"/>
      <c r="E737" t="s">
        <v>592</v>
      </c>
    </row>
    <row r="738" spans="1:5" x14ac:dyDescent="0.35">
      <c r="A738" t="s">
        <v>431</v>
      </c>
      <c r="B738" t="s">
        <v>303</v>
      </c>
      <c r="D738" s="37"/>
      <c r="E738" t="s">
        <v>592</v>
      </c>
    </row>
    <row r="739" spans="1:5" x14ac:dyDescent="0.35">
      <c r="A739" t="s">
        <v>431</v>
      </c>
      <c r="B739" t="s">
        <v>199</v>
      </c>
      <c r="D739" s="37"/>
      <c r="E739" t="s">
        <v>592</v>
      </c>
    </row>
    <row r="740" spans="1:5" x14ac:dyDescent="0.35">
      <c r="A740" t="s">
        <v>431</v>
      </c>
      <c r="B740" t="s">
        <v>194</v>
      </c>
      <c r="D740" s="37"/>
      <c r="E740" t="s">
        <v>592</v>
      </c>
    </row>
    <row r="741" spans="1:5" x14ac:dyDescent="0.35">
      <c r="A741" t="s">
        <v>431</v>
      </c>
      <c r="B741" t="s">
        <v>144</v>
      </c>
      <c r="D741" s="37"/>
      <c r="E741" t="s">
        <v>592</v>
      </c>
    </row>
    <row r="742" spans="1:5" x14ac:dyDescent="0.35">
      <c r="A742" t="s">
        <v>431</v>
      </c>
      <c r="B742" t="s">
        <v>145</v>
      </c>
      <c r="D742" s="37"/>
      <c r="E742" t="s">
        <v>592</v>
      </c>
    </row>
    <row r="743" spans="1:5" x14ac:dyDescent="0.35">
      <c r="A743" t="s">
        <v>431</v>
      </c>
      <c r="B743" t="s">
        <v>146</v>
      </c>
      <c r="D743" s="37"/>
      <c r="E743" t="s">
        <v>592</v>
      </c>
    </row>
    <row r="744" spans="1:5" x14ac:dyDescent="0.35">
      <c r="A744" t="s">
        <v>431</v>
      </c>
      <c r="B744" t="s">
        <v>147</v>
      </c>
      <c r="D744" s="37"/>
      <c r="E744" t="s">
        <v>592</v>
      </c>
    </row>
    <row r="745" spans="1:5" x14ac:dyDescent="0.3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35">
      <c r="A746" t="s">
        <v>432</v>
      </c>
      <c r="B746" t="s">
        <v>445</v>
      </c>
      <c r="D746" s="37"/>
      <c r="E746" t="s">
        <v>592</v>
      </c>
    </row>
    <row r="747" spans="1:5" x14ac:dyDescent="0.35">
      <c r="A747" t="s">
        <v>432</v>
      </c>
      <c r="B747" t="s">
        <v>189</v>
      </c>
      <c r="D747" s="37"/>
      <c r="E747" t="s">
        <v>592</v>
      </c>
    </row>
    <row r="748" spans="1:5" x14ac:dyDescent="0.35">
      <c r="A748" t="s">
        <v>432</v>
      </c>
      <c r="B748" t="s">
        <v>190</v>
      </c>
      <c r="D748" s="37"/>
      <c r="E748" t="s">
        <v>592</v>
      </c>
    </row>
    <row r="749" spans="1:5" x14ac:dyDescent="0.3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35">
      <c r="A750" t="s">
        <v>432</v>
      </c>
      <c r="B750" t="s">
        <v>446</v>
      </c>
      <c r="D750" s="37"/>
      <c r="E750" t="s">
        <v>592</v>
      </c>
    </row>
    <row r="751" spans="1:5" x14ac:dyDescent="0.3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35">
      <c r="A752" t="s">
        <v>432</v>
      </c>
      <c r="B752" t="s">
        <v>303</v>
      </c>
      <c r="D752" s="37"/>
      <c r="E752" t="s">
        <v>592</v>
      </c>
    </row>
    <row r="753" spans="1:5" x14ac:dyDescent="0.35">
      <c r="A753" t="s">
        <v>432</v>
      </c>
      <c r="B753" t="s">
        <v>199</v>
      </c>
      <c r="D753" s="37"/>
      <c r="E753" t="s">
        <v>592</v>
      </c>
    </row>
    <row r="754" spans="1:5" x14ac:dyDescent="0.35">
      <c r="A754" t="s">
        <v>432</v>
      </c>
      <c r="B754" t="s">
        <v>194</v>
      </c>
      <c r="D754" s="37"/>
      <c r="E754" t="s">
        <v>592</v>
      </c>
    </row>
    <row r="755" spans="1:5" x14ac:dyDescent="0.35">
      <c r="A755" t="s">
        <v>432</v>
      </c>
      <c r="B755" t="s">
        <v>144</v>
      </c>
      <c r="D755" s="37"/>
      <c r="E755" t="s">
        <v>592</v>
      </c>
    </row>
    <row r="756" spans="1:5" x14ac:dyDescent="0.35">
      <c r="A756" t="s">
        <v>432</v>
      </c>
      <c r="B756" t="s">
        <v>145</v>
      </c>
      <c r="D756" s="37"/>
      <c r="E756" t="s">
        <v>592</v>
      </c>
    </row>
    <row r="757" spans="1:5" x14ac:dyDescent="0.35">
      <c r="A757" t="s">
        <v>432</v>
      </c>
      <c r="B757" t="s">
        <v>146</v>
      </c>
      <c r="D757" s="37"/>
      <c r="E757" t="s">
        <v>592</v>
      </c>
    </row>
    <row r="758" spans="1:5" x14ac:dyDescent="0.35">
      <c r="A758" t="s">
        <v>432</v>
      </c>
      <c r="B758" t="s">
        <v>147</v>
      </c>
      <c r="D758" s="37"/>
      <c r="E758" t="s">
        <v>592</v>
      </c>
    </row>
    <row r="759" spans="1:5" x14ac:dyDescent="0.35">
      <c r="A759" t="s">
        <v>433</v>
      </c>
      <c r="B759" t="s">
        <v>299</v>
      </c>
      <c r="D759" s="37"/>
      <c r="E759" t="s">
        <v>592</v>
      </c>
    </row>
    <row r="760" spans="1:5" x14ac:dyDescent="0.35">
      <c r="A760" t="s">
        <v>433</v>
      </c>
      <c r="B760" t="s">
        <v>445</v>
      </c>
      <c r="D760" s="37"/>
      <c r="E760" t="s">
        <v>592</v>
      </c>
    </row>
    <row r="761" spans="1:5" x14ac:dyDescent="0.35">
      <c r="A761" t="s">
        <v>433</v>
      </c>
      <c r="B761" t="s">
        <v>189</v>
      </c>
      <c r="D761" s="37"/>
      <c r="E761" t="s">
        <v>592</v>
      </c>
    </row>
    <row r="762" spans="1:5" x14ac:dyDescent="0.35">
      <c r="A762" t="s">
        <v>433</v>
      </c>
      <c r="B762" t="s">
        <v>190</v>
      </c>
      <c r="D762" s="37"/>
      <c r="E762" t="s">
        <v>592</v>
      </c>
    </row>
    <row r="763" spans="1:5" x14ac:dyDescent="0.35">
      <c r="A763" t="s">
        <v>433</v>
      </c>
      <c r="B763" t="s">
        <v>301</v>
      </c>
      <c r="D763" s="37"/>
      <c r="E763" t="s">
        <v>592</v>
      </c>
    </row>
    <row r="764" spans="1:5" x14ac:dyDescent="0.35">
      <c r="A764" t="s">
        <v>433</v>
      </c>
      <c r="B764" t="s">
        <v>446</v>
      </c>
      <c r="D764" s="37"/>
      <c r="E764" t="s">
        <v>592</v>
      </c>
    </row>
    <row r="765" spans="1:5" x14ac:dyDescent="0.35">
      <c r="A765" t="s">
        <v>433</v>
      </c>
      <c r="B765" t="s">
        <v>40</v>
      </c>
      <c r="D765" s="37"/>
      <c r="E765" t="s">
        <v>592</v>
      </c>
    </row>
    <row r="766" spans="1:5" x14ac:dyDescent="0.35">
      <c r="A766" t="s">
        <v>433</v>
      </c>
      <c r="B766" t="s">
        <v>303</v>
      </c>
      <c r="D766" s="37"/>
      <c r="E766" t="s">
        <v>592</v>
      </c>
    </row>
    <row r="767" spans="1:5" x14ac:dyDescent="0.35">
      <c r="A767" t="s">
        <v>433</v>
      </c>
      <c r="B767" t="s">
        <v>199</v>
      </c>
      <c r="D767" s="37"/>
      <c r="E767" t="s">
        <v>592</v>
      </c>
    </row>
    <row r="768" spans="1:5" x14ac:dyDescent="0.35">
      <c r="A768" t="s">
        <v>433</v>
      </c>
      <c r="B768" t="s">
        <v>194</v>
      </c>
      <c r="D768" s="37"/>
      <c r="E768" t="s">
        <v>592</v>
      </c>
    </row>
    <row r="769" spans="1:5" x14ac:dyDescent="0.35">
      <c r="A769" t="s">
        <v>433</v>
      </c>
      <c r="B769" t="s">
        <v>144</v>
      </c>
      <c r="D769" s="37"/>
      <c r="E769" t="s">
        <v>592</v>
      </c>
    </row>
    <row r="770" spans="1:5" x14ac:dyDescent="0.35">
      <c r="A770" t="s">
        <v>433</v>
      </c>
      <c r="B770" t="s">
        <v>145</v>
      </c>
      <c r="D770" s="37"/>
      <c r="E770" t="s">
        <v>592</v>
      </c>
    </row>
    <row r="771" spans="1:5" x14ac:dyDescent="0.35">
      <c r="A771" t="s">
        <v>433</v>
      </c>
      <c r="B771" t="s">
        <v>146</v>
      </c>
      <c r="D771" s="37"/>
      <c r="E771" t="s">
        <v>592</v>
      </c>
    </row>
    <row r="772" spans="1:5" x14ac:dyDescent="0.35">
      <c r="A772" t="s">
        <v>433</v>
      </c>
      <c r="B772" t="s">
        <v>147</v>
      </c>
      <c r="D772" s="37"/>
      <c r="E772" t="s">
        <v>592</v>
      </c>
    </row>
    <row r="773" spans="1:5" x14ac:dyDescent="0.3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35">
      <c r="A774" t="s">
        <v>434</v>
      </c>
      <c r="B774" t="s">
        <v>445</v>
      </c>
      <c r="D774" s="37"/>
      <c r="E774" t="s">
        <v>592</v>
      </c>
    </row>
    <row r="775" spans="1:5" x14ac:dyDescent="0.35">
      <c r="A775" t="s">
        <v>434</v>
      </c>
      <c r="B775" t="s">
        <v>189</v>
      </c>
      <c r="D775" s="37"/>
      <c r="E775" t="s">
        <v>592</v>
      </c>
    </row>
    <row r="776" spans="1:5" x14ac:dyDescent="0.35">
      <c r="A776" t="s">
        <v>434</v>
      </c>
      <c r="B776" t="s">
        <v>190</v>
      </c>
      <c r="D776" s="37"/>
      <c r="E776" t="s">
        <v>592</v>
      </c>
    </row>
    <row r="777" spans="1:5" x14ac:dyDescent="0.3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35">
      <c r="A778" t="s">
        <v>434</v>
      </c>
      <c r="B778" t="s">
        <v>446</v>
      </c>
      <c r="D778" s="37"/>
      <c r="E778" t="s">
        <v>592</v>
      </c>
    </row>
    <row r="779" spans="1:5" x14ac:dyDescent="0.3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35">
      <c r="A780" t="s">
        <v>434</v>
      </c>
      <c r="B780" t="s">
        <v>303</v>
      </c>
      <c r="D780" s="37"/>
      <c r="E780" t="s">
        <v>592</v>
      </c>
    </row>
    <row r="781" spans="1:5" x14ac:dyDescent="0.35">
      <c r="A781" t="s">
        <v>434</v>
      </c>
      <c r="B781" t="s">
        <v>199</v>
      </c>
      <c r="D781" s="37"/>
      <c r="E781" t="s">
        <v>592</v>
      </c>
    </row>
    <row r="782" spans="1:5" x14ac:dyDescent="0.35">
      <c r="A782" t="s">
        <v>434</v>
      </c>
      <c r="B782" t="s">
        <v>194</v>
      </c>
      <c r="D782" s="37"/>
      <c r="E782" t="s">
        <v>592</v>
      </c>
    </row>
    <row r="783" spans="1:5" x14ac:dyDescent="0.35">
      <c r="A783" t="s">
        <v>434</v>
      </c>
      <c r="B783" t="s">
        <v>144</v>
      </c>
      <c r="D783" s="37"/>
      <c r="E783" t="s">
        <v>592</v>
      </c>
    </row>
    <row r="784" spans="1:5" x14ac:dyDescent="0.35">
      <c r="A784" t="s">
        <v>434</v>
      </c>
      <c r="B784" t="s">
        <v>145</v>
      </c>
      <c r="D784" s="37"/>
      <c r="E784" t="s">
        <v>592</v>
      </c>
    </row>
    <row r="785" spans="1:5" x14ac:dyDescent="0.35">
      <c r="A785" t="s">
        <v>434</v>
      </c>
      <c r="B785" t="s">
        <v>146</v>
      </c>
      <c r="D785" s="37"/>
      <c r="E785" t="s">
        <v>592</v>
      </c>
    </row>
    <row r="786" spans="1:5" x14ac:dyDescent="0.35">
      <c r="A786" t="s">
        <v>434</v>
      </c>
      <c r="B786" t="s">
        <v>147</v>
      </c>
      <c r="D786" s="37"/>
      <c r="E786" t="s">
        <v>592</v>
      </c>
    </row>
    <row r="787" spans="1:5" x14ac:dyDescent="0.3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35">
      <c r="A788" t="s">
        <v>435</v>
      </c>
      <c r="B788" t="s">
        <v>445</v>
      </c>
      <c r="D788" s="37"/>
      <c r="E788" t="s">
        <v>592</v>
      </c>
    </row>
    <row r="789" spans="1:5" x14ac:dyDescent="0.35">
      <c r="A789" t="s">
        <v>435</v>
      </c>
      <c r="B789" t="s">
        <v>189</v>
      </c>
      <c r="D789" s="37"/>
      <c r="E789" t="s">
        <v>592</v>
      </c>
    </row>
    <row r="790" spans="1:5" x14ac:dyDescent="0.35">
      <c r="A790" t="s">
        <v>435</v>
      </c>
      <c r="B790" t="s">
        <v>190</v>
      </c>
      <c r="D790" s="37"/>
      <c r="E790" t="s">
        <v>592</v>
      </c>
    </row>
    <row r="791" spans="1:5" x14ac:dyDescent="0.3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35">
      <c r="A792" t="s">
        <v>435</v>
      </c>
      <c r="B792" t="s">
        <v>446</v>
      </c>
      <c r="D792" s="37"/>
      <c r="E792" t="s">
        <v>592</v>
      </c>
    </row>
    <row r="793" spans="1:5" x14ac:dyDescent="0.3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35">
      <c r="A794" t="s">
        <v>435</v>
      </c>
      <c r="B794" t="s">
        <v>303</v>
      </c>
      <c r="D794" s="37"/>
      <c r="E794" t="s">
        <v>592</v>
      </c>
    </row>
    <row r="795" spans="1:5" x14ac:dyDescent="0.35">
      <c r="A795" t="s">
        <v>435</v>
      </c>
      <c r="B795" t="s">
        <v>199</v>
      </c>
      <c r="D795" s="37"/>
      <c r="E795" t="s">
        <v>592</v>
      </c>
    </row>
    <row r="796" spans="1:5" x14ac:dyDescent="0.35">
      <c r="A796" t="s">
        <v>435</v>
      </c>
      <c r="B796" t="s">
        <v>194</v>
      </c>
      <c r="D796" s="37"/>
      <c r="E796" t="s">
        <v>592</v>
      </c>
    </row>
    <row r="797" spans="1:5" x14ac:dyDescent="0.35">
      <c r="A797" t="s">
        <v>435</v>
      </c>
      <c r="B797" t="s">
        <v>144</v>
      </c>
      <c r="D797" s="37"/>
      <c r="E797" t="s">
        <v>592</v>
      </c>
    </row>
    <row r="798" spans="1:5" x14ac:dyDescent="0.35">
      <c r="A798" t="s">
        <v>435</v>
      </c>
      <c r="B798" t="s">
        <v>145</v>
      </c>
      <c r="D798" s="37"/>
      <c r="E798" t="s">
        <v>592</v>
      </c>
    </row>
    <row r="799" spans="1:5" x14ac:dyDescent="0.35">
      <c r="A799" t="s">
        <v>435</v>
      </c>
      <c r="B799" t="s">
        <v>146</v>
      </c>
      <c r="D799" s="37"/>
      <c r="E799" t="s">
        <v>592</v>
      </c>
    </row>
    <row r="800" spans="1:5" x14ac:dyDescent="0.35">
      <c r="A800" t="s">
        <v>435</v>
      </c>
      <c r="B800" t="s">
        <v>147</v>
      </c>
      <c r="D800" s="37"/>
      <c r="E800" t="s">
        <v>592</v>
      </c>
    </row>
    <row r="801" spans="1:5" x14ac:dyDescent="0.3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35">
      <c r="A802" t="s">
        <v>436</v>
      </c>
      <c r="B802" t="s">
        <v>445</v>
      </c>
      <c r="D802" s="37"/>
      <c r="E802" t="s">
        <v>592</v>
      </c>
    </row>
    <row r="803" spans="1:5" x14ac:dyDescent="0.35">
      <c r="A803" t="s">
        <v>436</v>
      </c>
      <c r="B803" t="s">
        <v>189</v>
      </c>
      <c r="D803" s="37"/>
      <c r="E803" t="s">
        <v>592</v>
      </c>
    </row>
    <row r="804" spans="1:5" x14ac:dyDescent="0.35">
      <c r="A804" t="s">
        <v>436</v>
      </c>
      <c r="B804" t="s">
        <v>190</v>
      </c>
      <c r="D804" s="37"/>
      <c r="E804" t="s">
        <v>592</v>
      </c>
    </row>
    <row r="805" spans="1:5" x14ac:dyDescent="0.3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35">
      <c r="A806" t="s">
        <v>436</v>
      </c>
      <c r="B806" t="s">
        <v>446</v>
      </c>
      <c r="D806" s="37"/>
      <c r="E806" t="s">
        <v>592</v>
      </c>
    </row>
    <row r="807" spans="1:5" x14ac:dyDescent="0.3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35">
      <c r="A808" t="s">
        <v>436</v>
      </c>
      <c r="B808" t="s">
        <v>303</v>
      </c>
      <c r="D808" s="37"/>
      <c r="E808" t="s">
        <v>592</v>
      </c>
    </row>
    <row r="809" spans="1:5" x14ac:dyDescent="0.35">
      <c r="A809" t="s">
        <v>436</v>
      </c>
      <c r="B809" t="s">
        <v>199</v>
      </c>
      <c r="D809" s="37"/>
      <c r="E809" t="s">
        <v>592</v>
      </c>
    </row>
    <row r="810" spans="1:5" x14ac:dyDescent="0.35">
      <c r="A810" t="s">
        <v>436</v>
      </c>
      <c r="B810" t="s">
        <v>194</v>
      </c>
      <c r="D810" s="37"/>
      <c r="E810" t="s">
        <v>592</v>
      </c>
    </row>
    <row r="811" spans="1:5" x14ac:dyDescent="0.35">
      <c r="A811" t="s">
        <v>436</v>
      </c>
      <c r="B811" t="s">
        <v>144</v>
      </c>
      <c r="D811" s="37"/>
      <c r="E811" t="s">
        <v>592</v>
      </c>
    </row>
    <row r="812" spans="1:5" x14ac:dyDescent="0.35">
      <c r="A812" t="s">
        <v>436</v>
      </c>
      <c r="B812" t="s">
        <v>145</v>
      </c>
      <c r="D812" s="37"/>
      <c r="E812" t="s">
        <v>592</v>
      </c>
    </row>
    <row r="813" spans="1:5" x14ac:dyDescent="0.35">
      <c r="A813" t="s">
        <v>436</v>
      </c>
      <c r="B813" t="s">
        <v>146</v>
      </c>
      <c r="D813" s="37"/>
      <c r="E813" t="s">
        <v>592</v>
      </c>
    </row>
    <row r="814" spans="1:5" x14ac:dyDescent="0.35">
      <c r="A814" t="s">
        <v>436</v>
      </c>
      <c r="B814" t="s">
        <v>147</v>
      </c>
      <c r="D814" s="37"/>
      <c r="E814" t="s">
        <v>592</v>
      </c>
    </row>
    <row r="815" spans="1:5" x14ac:dyDescent="0.35">
      <c r="A815" t="s">
        <v>245</v>
      </c>
      <c r="B815" s="69" t="s">
        <v>299</v>
      </c>
      <c r="D815" s="37"/>
      <c r="E815" t="s">
        <v>592</v>
      </c>
    </row>
    <row r="816" spans="1:5" x14ac:dyDescent="0.35">
      <c r="A816" t="s">
        <v>245</v>
      </c>
      <c r="B816" t="s">
        <v>445</v>
      </c>
      <c r="D816" s="37"/>
      <c r="E816" t="s">
        <v>592</v>
      </c>
    </row>
    <row r="817" spans="1:5" x14ac:dyDescent="0.35">
      <c r="A817" t="s">
        <v>245</v>
      </c>
      <c r="B817" s="69" t="s">
        <v>189</v>
      </c>
      <c r="D817" s="37"/>
      <c r="E817" t="s">
        <v>592</v>
      </c>
    </row>
    <row r="818" spans="1:5" x14ac:dyDescent="0.35">
      <c r="A818" t="s">
        <v>245</v>
      </c>
      <c r="B818" s="69" t="s">
        <v>190</v>
      </c>
      <c r="D818" s="37"/>
      <c r="E818" t="s">
        <v>592</v>
      </c>
    </row>
    <row r="819" spans="1:5" x14ac:dyDescent="0.35">
      <c r="A819" t="s">
        <v>245</v>
      </c>
      <c r="B819" s="69" t="s">
        <v>301</v>
      </c>
      <c r="D819" s="37"/>
      <c r="E819" t="s">
        <v>592</v>
      </c>
    </row>
    <row r="820" spans="1:5" x14ac:dyDescent="0.35">
      <c r="A820" t="s">
        <v>245</v>
      </c>
      <c r="B820" t="s">
        <v>446</v>
      </c>
      <c r="D820" s="37"/>
      <c r="E820" t="s">
        <v>592</v>
      </c>
    </row>
    <row r="821" spans="1:5" x14ac:dyDescent="0.35">
      <c r="A821" t="s">
        <v>245</v>
      </c>
      <c r="B821" s="69" t="s">
        <v>40</v>
      </c>
      <c r="D821" s="37"/>
      <c r="E821" t="s">
        <v>592</v>
      </c>
    </row>
    <row r="822" spans="1:5" x14ac:dyDescent="0.35">
      <c r="A822" t="s">
        <v>245</v>
      </c>
      <c r="B822" s="69" t="s">
        <v>303</v>
      </c>
      <c r="D822" s="37"/>
      <c r="E822" t="s">
        <v>592</v>
      </c>
    </row>
    <row r="823" spans="1:5" x14ac:dyDescent="0.35">
      <c r="A823" t="s">
        <v>245</v>
      </c>
      <c r="B823" s="69" t="s">
        <v>199</v>
      </c>
      <c r="D823" s="37"/>
      <c r="E823" t="s">
        <v>592</v>
      </c>
    </row>
    <row r="824" spans="1:5" x14ac:dyDescent="0.35">
      <c r="A824" t="s">
        <v>245</v>
      </c>
      <c r="B824" s="69" t="s">
        <v>194</v>
      </c>
      <c r="D824" s="37"/>
      <c r="E824" t="s">
        <v>592</v>
      </c>
    </row>
    <row r="825" spans="1:5" x14ac:dyDescent="0.35">
      <c r="A825" t="s">
        <v>245</v>
      </c>
      <c r="B825" s="69" t="s">
        <v>144</v>
      </c>
      <c r="D825" s="37"/>
      <c r="E825" t="s">
        <v>592</v>
      </c>
    </row>
    <row r="826" spans="1:5" x14ac:dyDescent="0.35">
      <c r="A826" t="s">
        <v>245</v>
      </c>
      <c r="B826" s="69" t="s">
        <v>145</v>
      </c>
      <c r="D826" s="37"/>
      <c r="E826" t="s">
        <v>592</v>
      </c>
    </row>
    <row r="827" spans="1:5" x14ac:dyDescent="0.35">
      <c r="A827" t="s">
        <v>245</v>
      </c>
      <c r="B827" s="69" t="s">
        <v>146</v>
      </c>
      <c r="D827" s="37"/>
      <c r="E827" t="s">
        <v>592</v>
      </c>
    </row>
    <row r="828" spans="1:5" x14ac:dyDescent="0.35">
      <c r="A828" t="s">
        <v>245</v>
      </c>
      <c r="B828" s="69" t="s">
        <v>147</v>
      </c>
      <c r="D828" s="37"/>
      <c r="E828" t="s">
        <v>592</v>
      </c>
    </row>
    <row r="829" spans="1:5" x14ac:dyDescent="0.35">
      <c r="A829" t="s">
        <v>246</v>
      </c>
      <c r="B829" s="69" t="s">
        <v>299</v>
      </c>
      <c r="D829" s="37"/>
      <c r="E829" t="s">
        <v>592</v>
      </c>
    </row>
    <row r="830" spans="1:5" x14ac:dyDescent="0.35">
      <c r="A830" t="s">
        <v>246</v>
      </c>
      <c r="B830" t="s">
        <v>445</v>
      </c>
      <c r="D830" s="37"/>
      <c r="E830" t="s">
        <v>592</v>
      </c>
    </row>
    <row r="831" spans="1:5" x14ac:dyDescent="0.35">
      <c r="A831" t="s">
        <v>246</v>
      </c>
      <c r="B831" s="69" t="s">
        <v>189</v>
      </c>
      <c r="D831" s="37"/>
      <c r="E831" t="s">
        <v>592</v>
      </c>
    </row>
    <row r="832" spans="1:5" x14ac:dyDescent="0.35">
      <c r="A832" t="s">
        <v>246</v>
      </c>
      <c r="B832" s="69" t="s">
        <v>190</v>
      </c>
      <c r="D832" s="37"/>
      <c r="E832" t="s">
        <v>592</v>
      </c>
    </row>
    <row r="833" spans="1:5" x14ac:dyDescent="0.35">
      <c r="A833" t="s">
        <v>246</v>
      </c>
      <c r="B833" s="69" t="s">
        <v>301</v>
      </c>
      <c r="D833" s="37"/>
      <c r="E833" t="s">
        <v>592</v>
      </c>
    </row>
    <row r="834" spans="1:5" x14ac:dyDescent="0.35">
      <c r="A834" t="s">
        <v>246</v>
      </c>
      <c r="B834" t="s">
        <v>446</v>
      </c>
      <c r="D834" s="37"/>
      <c r="E834" t="s">
        <v>592</v>
      </c>
    </row>
    <row r="835" spans="1:5" x14ac:dyDescent="0.35">
      <c r="A835" t="s">
        <v>246</v>
      </c>
      <c r="B835" s="69" t="s">
        <v>40</v>
      </c>
      <c r="D835" s="37"/>
      <c r="E835" t="s">
        <v>592</v>
      </c>
    </row>
    <row r="836" spans="1:5" x14ac:dyDescent="0.35">
      <c r="A836" t="s">
        <v>246</v>
      </c>
      <c r="B836" s="69" t="s">
        <v>303</v>
      </c>
      <c r="D836" s="37"/>
      <c r="E836" t="s">
        <v>592</v>
      </c>
    </row>
    <row r="837" spans="1:5" x14ac:dyDescent="0.35">
      <c r="A837" t="s">
        <v>246</v>
      </c>
      <c r="B837" s="69" t="s">
        <v>199</v>
      </c>
      <c r="D837" s="37"/>
      <c r="E837" t="s">
        <v>592</v>
      </c>
    </row>
    <row r="838" spans="1:5" x14ac:dyDescent="0.35">
      <c r="A838" t="s">
        <v>246</v>
      </c>
      <c r="B838" s="69" t="s">
        <v>194</v>
      </c>
      <c r="D838" s="37"/>
      <c r="E838" t="s">
        <v>592</v>
      </c>
    </row>
    <row r="839" spans="1:5" x14ac:dyDescent="0.35">
      <c r="A839" t="s">
        <v>246</v>
      </c>
      <c r="B839" s="69" t="s">
        <v>144</v>
      </c>
      <c r="D839" s="37"/>
      <c r="E839" t="s">
        <v>592</v>
      </c>
    </row>
    <row r="840" spans="1:5" x14ac:dyDescent="0.35">
      <c r="A840" t="s">
        <v>246</v>
      </c>
      <c r="B840" s="69" t="s">
        <v>145</v>
      </c>
      <c r="D840" s="37"/>
      <c r="E840" t="s">
        <v>592</v>
      </c>
    </row>
    <row r="841" spans="1:5" x14ac:dyDescent="0.35">
      <c r="A841" t="s">
        <v>246</v>
      </c>
      <c r="B841" s="69" t="s">
        <v>146</v>
      </c>
      <c r="D841" s="37"/>
      <c r="E841" t="s">
        <v>592</v>
      </c>
    </row>
    <row r="842" spans="1:5" x14ac:dyDescent="0.35">
      <c r="A842" t="s">
        <v>246</v>
      </c>
      <c r="B842" s="69" t="s">
        <v>147</v>
      </c>
      <c r="D842" s="37"/>
      <c r="E842" t="s">
        <v>592</v>
      </c>
    </row>
    <row r="843" spans="1:5" x14ac:dyDescent="0.3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35">
      <c r="A844" t="s">
        <v>247</v>
      </c>
      <c r="B844" t="s">
        <v>445</v>
      </c>
      <c r="D844" s="37"/>
      <c r="E844" t="s">
        <v>592</v>
      </c>
    </row>
    <row r="845" spans="1:5" x14ac:dyDescent="0.35">
      <c r="A845" t="s">
        <v>247</v>
      </c>
      <c r="B845" s="69" t="s">
        <v>189</v>
      </c>
      <c r="D845" s="37"/>
      <c r="E845" t="s">
        <v>592</v>
      </c>
    </row>
    <row r="846" spans="1:5" x14ac:dyDescent="0.35">
      <c r="A846" t="s">
        <v>247</v>
      </c>
      <c r="B846" s="69" t="s">
        <v>190</v>
      </c>
      <c r="D846" s="37"/>
      <c r="E846" t="s">
        <v>592</v>
      </c>
    </row>
    <row r="847" spans="1:5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35">
      <c r="A848" t="s">
        <v>247</v>
      </c>
      <c r="B848" t="s">
        <v>446</v>
      </c>
      <c r="D848" s="37"/>
      <c r="E848" t="s">
        <v>592</v>
      </c>
    </row>
    <row r="849" spans="1:5" x14ac:dyDescent="0.35">
      <c r="A849" t="s">
        <v>247</v>
      </c>
      <c r="B849" s="69" t="s">
        <v>40</v>
      </c>
      <c r="D849" s="37"/>
      <c r="E849" t="s">
        <v>592</v>
      </c>
    </row>
    <row r="850" spans="1:5" x14ac:dyDescent="0.35">
      <c r="A850" t="s">
        <v>247</v>
      </c>
      <c r="B850" s="69" t="s">
        <v>303</v>
      </c>
      <c r="D850" s="37"/>
      <c r="E850" t="s">
        <v>592</v>
      </c>
    </row>
    <row r="851" spans="1:5" x14ac:dyDescent="0.35">
      <c r="A851" t="s">
        <v>247</v>
      </c>
      <c r="B851" s="69" t="s">
        <v>199</v>
      </c>
      <c r="D851" s="37"/>
      <c r="E851" t="s">
        <v>592</v>
      </c>
    </row>
    <row r="852" spans="1:5" x14ac:dyDescent="0.35">
      <c r="A852" t="s">
        <v>247</v>
      </c>
      <c r="B852" s="69" t="s">
        <v>194</v>
      </c>
      <c r="D852" s="37"/>
      <c r="E852" t="s">
        <v>592</v>
      </c>
    </row>
    <row r="853" spans="1:5" x14ac:dyDescent="0.35">
      <c r="A853" t="s">
        <v>247</v>
      </c>
      <c r="B853" s="69" t="s">
        <v>144</v>
      </c>
      <c r="D853" s="37"/>
      <c r="E853" t="s">
        <v>592</v>
      </c>
    </row>
    <row r="854" spans="1:5" x14ac:dyDescent="0.35">
      <c r="A854" t="s">
        <v>247</v>
      </c>
      <c r="B854" s="69" t="s">
        <v>145</v>
      </c>
      <c r="D854" s="37"/>
      <c r="E854" t="s">
        <v>592</v>
      </c>
    </row>
    <row r="855" spans="1:5" x14ac:dyDescent="0.35">
      <c r="A855" t="s">
        <v>247</v>
      </c>
      <c r="B855" s="69" t="s">
        <v>146</v>
      </c>
      <c r="D855" s="37"/>
      <c r="E855" t="s">
        <v>592</v>
      </c>
    </row>
    <row r="856" spans="1:5" x14ac:dyDescent="0.35">
      <c r="A856" t="s">
        <v>247</v>
      </c>
      <c r="B856" s="69" t="s">
        <v>147</v>
      </c>
      <c r="D856" s="37"/>
      <c r="E856" t="s">
        <v>592</v>
      </c>
    </row>
    <row r="857" spans="1:5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3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35">
      <c r="A859" t="s">
        <v>248</v>
      </c>
      <c r="B859" s="69" t="s">
        <v>189</v>
      </c>
      <c r="D859" s="37"/>
      <c r="E859" t="s">
        <v>592</v>
      </c>
    </row>
    <row r="860" spans="1:5" x14ac:dyDescent="0.35">
      <c r="A860" t="s">
        <v>248</v>
      </c>
      <c r="B860" s="69" t="s">
        <v>190</v>
      </c>
      <c r="D860" s="37"/>
      <c r="E860" t="s">
        <v>592</v>
      </c>
    </row>
    <row r="861" spans="1:5" x14ac:dyDescent="0.3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35">
      <c r="A862" t="s">
        <v>248</v>
      </c>
      <c r="B862" t="s">
        <v>446</v>
      </c>
      <c r="D862" s="37"/>
      <c r="E862" t="s">
        <v>592</v>
      </c>
    </row>
    <row r="863" spans="1:5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35">
      <c r="A864" t="s">
        <v>248</v>
      </c>
      <c r="B864" s="69" t="s">
        <v>303</v>
      </c>
      <c r="D864" s="37"/>
      <c r="E864" t="s">
        <v>592</v>
      </c>
    </row>
    <row r="865" spans="1:5" x14ac:dyDescent="0.35">
      <c r="A865" t="s">
        <v>248</v>
      </c>
      <c r="B865" s="69" t="s">
        <v>199</v>
      </c>
      <c r="D865" s="37"/>
      <c r="E865" t="s">
        <v>592</v>
      </c>
    </row>
    <row r="866" spans="1:5" x14ac:dyDescent="0.35">
      <c r="A866" t="s">
        <v>248</v>
      </c>
      <c r="B866" s="69" t="s">
        <v>194</v>
      </c>
      <c r="D866" s="37"/>
      <c r="E866" t="s">
        <v>592</v>
      </c>
    </row>
    <row r="867" spans="1:5" x14ac:dyDescent="0.35">
      <c r="A867" t="s">
        <v>248</v>
      </c>
      <c r="B867" s="69" t="s">
        <v>144</v>
      </c>
      <c r="D867" s="37"/>
      <c r="E867" t="s">
        <v>592</v>
      </c>
    </row>
    <row r="868" spans="1:5" x14ac:dyDescent="0.35">
      <c r="A868" t="s">
        <v>248</v>
      </c>
      <c r="B868" s="69" t="s">
        <v>145</v>
      </c>
      <c r="D868" s="37"/>
      <c r="E868" t="s">
        <v>592</v>
      </c>
    </row>
    <row r="869" spans="1:5" x14ac:dyDescent="0.35">
      <c r="A869" t="s">
        <v>248</v>
      </c>
      <c r="B869" s="69" t="s">
        <v>146</v>
      </c>
      <c r="D869" s="37"/>
      <c r="E869" t="s">
        <v>592</v>
      </c>
    </row>
    <row r="870" spans="1:5" x14ac:dyDescent="0.35">
      <c r="A870" t="s">
        <v>248</v>
      </c>
      <c r="B870" s="69" t="s">
        <v>147</v>
      </c>
      <c r="D870" s="37"/>
      <c r="E870" t="s">
        <v>592</v>
      </c>
    </row>
    <row r="871" spans="1:5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3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35">
      <c r="A873" t="s">
        <v>249</v>
      </c>
      <c r="B873" s="69" t="s">
        <v>189</v>
      </c>
      <c r="D873" s="37"/>
      <c r="E873" t="s">
        <v>592</v>
      </c>
    </row>
    <row r="874" spans="1:5" x14ac:dyDescent="0.35">
      <c r="A874" t="s">
        <v>249</v>
      </c>
      <c r="B874" s="69" t="s">
        <v>190</v>
      </c>
      <c r="D874" s="37"/>
      <c r="E874" t="s">
        <v>592</v>
      </c>
    </row>
    <row r="875" spans="1:5" x14ac:dyDescent="0.3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35">
      <c r="A876" t="s">
        <v>249</v>
      </c>
      <c r="B876" t="s">
        <v>446</v>
      </c>
      <c r="D876" s="37"/>
      <c r="E876" t="s">
        <v>592</v>
      </c>
    </row>
    <row r="877" spans="1:5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35">
      <c r="A878" t="s">
        <v>249</v>
      </c>
      <c r="B878" s="69" t="s">
        <v>303</v>
      </c>
      <c r="D878" s="37"/>
      <c r="E878" t="s">
        <v>592</v>
      </c>
    </row>
    <row r="879" spans="1:5" x14ac:dyDescent="0.35">
      <c r="A879" t="s">
        <v>249</v>
      </c>
      <c r="B879" s="69" t="s">
        <v>199</v>
      </c>
      <c r="D879" s="37"/>
      <c r="E879" t="s">
        <v>592</v>
      </c>
    </row>
    <row r="880" spans="1:5" x14ac:dyDescent="0.35">
      <c r="A880" t="s">
        <v>249</v>
      </c>
      <c r="B880" s="69" t="s">
        <v>194</v>
      </c>
      <c r="D880" s="37"/>
      <c r="E880" t="s">
        <v>592</v>
      </c>
    </row>
    <row r="881" spans="1:5" x14ac:dyDescent="0.35">
      <c r="A881" t="s">
        <v>249</v>
      </c>
      <c r="B881" s="69" t="s">
        <v>144</v>
      </c>
      <c r="D881" s="37"/>
      <c r="E881" t="s">
        <v>592</v>
      </c>
    </row>
    <row r="882" spans="1:5" x14ac:dyDescent="0.35">
      <c r="A882" t="s">
        <v>249</v>
      </c>
      <c r="B882" s="69" t="s">
        <v>145</v>
      </c>
      <c r="D882" s="37"/>
      <c r="E882" t="s">
        <v>592</v>
      </c>
    </row>
    <row r="883" spans="1:5" x14ac:dyDescent="0.35">
      <c r="A883" t="s">
        <v>249</v>
      </c>
      <c r="B883" s="69" t="s">
        <v>146</v>
      </c>
      <c r="D883" s="37"/>
      <c r="E883" t="s">
        <v>592</v>
      </c>
    </row>
    <row r="884" spans="1:5" x14ac:dyDescent="0.35">
      <c r="A884" t="s">
        <v>249</v>
      </c>
      <c r="B884" s="69" t="s">
        <v>147</v>
      </c>
      <c r="D884" s="37"/>
      <c r="E884" t="s">
        <v>592</v>
      </c>
    </row>
    <row r="885" spans="1:5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35">
      <c r="A886" t="s">
        <v>250</v>
      </c>
      <c r="B886" t="s">
        <v>445</v>
      </c>
      <c r="D886" s="37"/>
      <c r="E886" t="s">
        <v>592</v>
      </c>
    </row>
    <row r="887" spans="1:5" x14ac:dyDescent="0.35">
      <c r="A887" t="s">
        <v>250</v>
      </c>
      <c r="B887" s="69" t="s">
        <v>189</v>
      </c>
      <c r="D887" s="37"/>
      <c r="E887" t="s">
        <v>592</v>
      </c>
    </row>
    <row r="888" spans="1:5" x14ac:dyDescent="0.35">
      <c r="A888" t="s">
        <v>250</v>
      </c>
      <c r="B888" s="69" t="s">
        <v>190</v>
      </c>
      <c r="D888" s="37"/>
      <c r="E888" t="s">
        <v>592</v>
      </c>
    </row>
    <row r="889" spans="1:5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35">
      <c r="A890" t="s">
        <v>250</v>
      </c>
      <c r="B890" t="s">
        <v>446</v>
      </c>
      <c r="D890" s="37"/>
      <c r="E890" t="s">
        <v>592</v>
      </c>
    </row>
    <row r="891" spans="1:5" x14ac:dyDescent="0.3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35">
      <c r="A892" t="s">
        <v>250</v>
      </c>
      <c r="B892" s="69" t="s">
        <v>303</v>
      </c>
      <c r="D892" s="37"/>
      <c r="E892" t="s">
        <v>592</v>
      </c>
    </row>
    <row r="893" spans="1:5" x14ac:dyDescent="0.35">
      <c r="A893" t="s">
        <v>250</v>
      </c>
      <c r="B893" s="69" t="s">
        <v>199</v>
      </c>
      <c r="D893" s="37"/>
      <c r="E893" t="s">
        <v>592</v>
      </c>
    </row>
    <row r="894" spans="1:5" x14ac:dyDescent="0.35">
      <c r="A894" t="s">
        <v>250</v>
      </c>
      <c r="B894" s="69" t="s">
        <v>194</v>
      </c>
      <c r="D894" s="37"/>
      <c r="E894" t="s">
        <v>592</v>
      </c>
    </row>
    <row r="895" spans="1:5" x14ac:dyDescent="0.35">
      <c r="A895" t="s">
        <v>250</v>
      </c>
      <c r="B895" s="69" t="s">
        <v>144</v>
      </c>
      <c r="D895" s="37"/>
      <c r="E895" t="s">
        <v>592</v>
      </c>
    </row>
    <row r="896" spans="1:5" x14ac:dyDescent="0.35">
      <c r="A896" t="s">
        <v>250</v>
      </c>
      <c r="B896" s="69" t="s">
        <v>145</v>
      </c>
      <c r="D896" s="37"/>
      <c r="E896" t="s">
        <v>592</v>
      </c>
    </row>
    <row r="897" spans="1:5" x14ac:dyDescent="0.35">
      <c r="A897" t="s">
        <v>250</v>
      </c>
      <c r="B897" s="69" t="s">
        <v>146</v>
      </c>
      <c r="D897" s="37"/>
      <c r="E897" t="s">
        <v>592</v>
      </c>
    </row>
    <row r="898" spans="1:5" x14ac:dyDescent="0.35">
      <c r="A898" t="s">
        <v>250</v>
      </c>
      <c r="B898" s="69" t="s">
        <v>147</v>
      </c>
      <c r="D898" s="37"/>
      <c r="E898" t="s">
        <v>592</v>
      </c>
    </row>
    <row r="899" spans="1:5" x14ac:dyDescent="0.3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3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35">
      <c r="A901" t="s">
        <v>251</v>
      </c>
      <c r="B901" s="69" t="s">
        <v>189</v>
      </c>
      <c r="D901" s="37"/>
      <c r="E901" t="s">
        <v>592</v>
      </c>
    </row>
    <row r="902" spans="1:5" x14ac:dyDescent="0.35">
      <c r="A902" t="s">
        <v>251</v>
      </c>
      <c r="B902" s="69" t="s">
        <v>190</v>
      </c>
      <c r="D902" s="37"/>
      <c r="E902" t="s">
        <v>592</v>
      </c>
    </row>
    <row r="903" spans="1:5" x14ac:dyDescent="0.3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35">
      <c r="A904" t="s">
        <v>251</v>
      </c>
      <c r="B904" t="s">
        <v>446</v>
      </c>
      <c r="D904" s="37"/>
      <c r="E904" t="s">
        <v>592</v>
      </c>
    </row>
    <row r="905" spans="1:5" x14ac:dyDescent="0.3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35">
      <c r="A906" t="s">
        <v>251</v>
      </c>
      <c r="B906" s="69" t="s">
        <v>303</v>
      </c>
      <c r="D906" s="37"/>
      <c r="E906" t="s">
        <v>592</v>
      </c>
    </row>
    <row r="907" spans="1:5" x14ac:dyDescent="0.35">
      <c r="A907" t="s">
        <v>251</v>
      </c>
      <c r="B907" s="69" t="s">
        <v>199</v>
      </c>
      <c r="D907" s="37"/>
      <c r="E907" t="s">
        <v>592</v>
      </c>
    </row>
    <row r="908" spans="1:5" x14ac:dyDescent="0.35">
      <c r="A908" t="s">
        <v>251</v>
      </c>
      <c r="B908" s="69" t="s">
        <v>194</v>
      </c>
      <c r="D908" s="37"/>
      <c r="E908" t="s">
        <v>592</v>
      </c>
    </row>
    <row r="909" spans="1:5" x14ac:dyDescent="0.35">
      <c r="A909" t="s">
        <v>251</v>
      </c>
      <c r="B909" s="69" t="s">
        <v>144</v>
      </c>
      <c r="D909" s="37"/>
      <c r="E909" t="s">
        <v>592</v>
      </c>
    </row>
    <row r="910" spans="1:5" x14ac:dyDescent="0.35">
      <c r="A910" t="s">
        <v>251</v>
      </c>
      <c r="B910" s="69" t="s">
        <v>145</v>
      </c>
      <c r="D910" s="37"/>
      <c r="E910" t="s">
        <v>592</v>
      </c>
    </row>
    <row r="911" spans="1:5" x14ac:dyDescent="0.35">
      <c r="A911" t="s">
        <v>251</v>
      </c>
      <c r="B911" s="69" t="s">
        <v>146</v>
      </c>
      <c r="D911" s="37"/>
      <c r="E911" t="s">
        <v>592</v>
      </c>
    </row>
    <row r="912" spans="1:5" x14ac:dyDescent="0.35">
      <c r="A912" t="s">
        <v>251</v>
      </c>
      <c r="B912" s="69" t="s">
        <v>147</v>
      </c>
      <c r="D912" s="37"/>
      <c r="E912" t="s">
        <v>592</v>
      </c>
    </row>
    <row r="913" spans="1:5" x14ac:dyDescent="0.3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35">
      <c r="A914" t="s">
        <v>252</v>
      </c>
      <c r="B914" t="s">
        <v>445</v>
      </c>
      <c r="D914" s="37"/>
      <c r="E914" t="s">
        <v>592</v>
      </c>
    </row>
    <row r="915" spans="1:5" x14ac:dyDescent="0.35">
      <c r="A915" t="s">
        <v>252</v>
      </c>
      <c r="B915" s="69" t="s">
        <v>189</v>
      </c>
      <c r="D915" s="37"/>
      <c r="E915" t="s">
        <v>592</v>
      </c>
    </row>
    <row r="916" spans="1:5" x14ac:dyDescent="0.35">
      <c r="A916" t="s">
        <v>252</v>
      </c>
      <c r="B916" s="69" t="s">
        <v>190</v>
      </c>
      <c r="D916" s="37"/>
      <c r="E916" t="s">
        <v>592</v>
      </c>
    </row>
    <row r="917" spans="1:5" x14ac:dyDescent="0.3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35">
      <c r="A918" t="s">
        <v>252</v>
      </c>
      <c r="B918" t="s">
        <v>446</v>
      </c>
      <c r="D918" s="37"/>
      <c r="E918" t="s">
        <v>592</v>
      </c>
    </row>
    <row r="919" spans="1:5" x14ac:dyDescent="0.35">
      <c r="A919" t="s">
        <v>252</v>
      </c>
      <c r="B919" s="69" t="s">
        <v>40</v>
      </c>
      <c r="D919" s="37"/>
      <c r="E919" t="s">
        <v>592</v>
      </c>
    </row>
    <row r="920" spans="1:5" x14ac:dyDescent="0.35">
      <c r="A920" t="s">
        <v>252</v>
      </c>
      <c r="B920" s="69" t="s">
        <v>303</v>
      </c>
      <c r="D920" s="37"/>
      <c r="E920" t="s">
        <v>592</v>
      </c>
    </row>
    <row r="921" spans="1:5" x14ac:dyDescent="0.35">
      <c r="A921" t="s">
        <v>252</v>
      </c>
      <c r="B921" s="69" t="s">
        <v>199</v>
      </c>
      <c r="D921" s="37"/>
      <c r="E921" t="s">
        <v>592</v>
      </c>
    </row>
    <row r="922" spans="1:5" x14ac:dyDescent="0.35">
      <c r="A922" t="s">
        <v>252</v>
      </c>
      <c r="B922" s="69" t="s">
        <v>194</v>
      </c>
      <c r="D922" s="37"/>
      <c r="E922" t="s">
        <v>592</v>
      </c>
    </row>
    <row r="923" spans="1:5" x14ac:dyDescent="0.35">
      <c r="A923" t="s">
        <v>252</v>
      </c>
      <c r="B923" s="69" t="s">
        <v>144</v>
      </c>
      <c r="D923" s="37"/>
      <c r="E923" t="s">
        <v>592</v>
      </c>
    </row>
    <row r="924" spans="1:5" x14ac:dyDescent="0.35">
      <c r="A924" t="s">
        <v>252</v>
      </c>
      <c r="B924" s="69" t="s">
        <v>145</v>
      </c>
      <c r="D924" s="37"/>
      <c r="E924" t="s">
        <v>592</v>
      </c>
    </row>
    <row r="925" spans="1:5" x14ac:dyDescent="0.35">
      <c r="A925" t="s">
        <v>252</v>
      </c>
      <c r="B925" s="69" t="s">
        <v>146</v>
      </c>
      <c r="D925" s="37"/>
      <c r="E925" t="s">
        <v>592</v>
      </c>
    </row>
    <row r="926" spans="1:5" x14ac:dyDescent="0.35">
      <c r="A926" t="s">
        <v>252</v>
      </c>
      <c r="B926" s="69" t="s">
        <v>147</v>
      </c>
      <c r="D926" s="37"/>
      <c r="E926" t="s">
        <v>592</v>
      </c>
    </row>
    <row r="927" spans="1:5" x14ac:dyDescent="0.3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3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35">
      <c r="A929" t="s">
        <v>253</v>
      </c>
      <c r="B929" s="69" t="s">
        <v>189</v>
      </c>
      <c r="D929" s="37"/>
      <c r="E929" t="s">
        <v>592</v>
      </c>
    </row>
    <row r="930" spans="1:5" x14ac:dyDescent="0.35">
      <c r="A930" t="s">
        <v>253</v>
      </c>
      <c r="B930" s="69" t="s">
        <v>190</v>
      </c>
      <c r="D930" s="37"/>
      <c r="E930" t="s">
        <v>592</v>
      </c>
    </row>
    <row r="931" spans="1:5" x14ac:dyDescent="0.3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35">
      <c r="A932" t="s">
        <v>253</v>
      </c>
      <c r="B932" t="s">
        <v>446</v>
      </c>
      <c r="D932" s="37"/>
      <c r="E932" t="s">
        <v>592</v>
      </c>
    </row>
    <row r="933" spans="1:5" x14ac:dyDescent="0.3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35">
      <c r="A934" t="s">
        <v>253</v>
      </c>
      <c r="B934" s="69" t="s">
        <v>303</v>
      </c>
      <c r="D934" s="37"/>
      <c r="E934" t="s">
        <v>592</v>
      </c>
    </row>
    <row r="935" spans="1:5" x14ac:dyDescent="0.35">
      <c r="A935" t="s">
        <v>253</v>
      </c>
      <c r="B935" s="69" t="s">
        <v>199</v>
      </c>
      <c r="D935" s="37"/>
      <c r="E935" t="s">
        <v>592</v>
      </c>
    </row>
    <row r="936" spans="1:5" x14ac:dyDescent="0.35">
      <c r="A936" t="s">
        <v>253</v>
      </c>
      <c r="B936" s="69" t="s">
        <v>194</v>
      </c>
      <c r="D936" s="37"/>
      <c r="E936" t="s">
        <v>592</v>
      </c>
    </row>
    <row r="937" spans="1:5" x14ac:dyDescent="0.35">
      <c r="A937" t="s">
        <v>253</v>
      </c>
      <c r="B937" s="69" t="s">
        <v>144</v>
      </c>
      <c r="D937" s="37"/>
      <c r="E937" t="s">
        <v>592</v>
      </c>
    </row>
    <row r="938" spans="1:5" x14ac:dyDescent="0.35">
      <c r="A938" t="s">
        <v>253</v>
      </c>
      <c r="B938" s="69" t="s">
        <v>145</v>
      </c>
      <c r="D938" s="37"/>
      <c r="E938" t="s">
        <v>592</v>
      </c>
    </row>
    <row r="939" spans="1:5" x14ac:dyDescent="0.35">
      <c r="A939" t="s">
        <v>253</v>
      </c>
      <c r="B939" s="69" t="s">
        <v>146</v>
      </c>
      <c r="D939" s="37"/>
      <c r="E939" t="s">
        <v>592</v>
      </c>
    </row>
    <row r="940" spans="1:5" x14ac:dyDescent="0.35">
      <c r="A940" t="s">
        <v>253</v>
      </c>
      <c r="B940" s="69" t="s">
        <v>147</v>
      </c>
      <c r="D940" s="37"/>
      <c r="E940" t="s">
        <v>592</v>
      </c>
    </row>
    <row r="941" spans="1:5" x14ac:dyDescent="0.3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35">
      <c r="A942" t="s">
        <v>254</v>
      </c>
      <c r="B942" t="s">
        <v>445</v>
      </c>
      <c r="D942" s="37"/>
      <c r="E942" t="s">
        <v>592</v>
      </c>
    </row>
    <row r="943" spans="1:5" x14ac:dyDescent="0.35">
      <c r="A943" t="s">
        <v>254</v>
      </c>
      <c r="B943" s="69" t="s">
        <v>189</v>
      </c>
      <c r="D943" s="37"/>
      <c r="E943" t="s">
        <v>592</v>
      </c>
    </row>
    <row r="944" spans="1:5" x14ac:dyDescent="0.35">
      <c r="A944" t="s">
        <v>254</v>
      </c>
      <c r="B944" s="69" t="s">
        <v>190</v>
      </c>
      <c r="D944" s="37"/>
      <c r="E944" t="s">
        <v>592</v>
      </c>
    </row>
    <row r="945" spans="1:5" x14ac:dyDescent="0.35">
      <c r="A945" t="s">
        <v>254</v>
      </c>
      <c r="B945" s="69" t="s">
        <v>301</v>
      </c>
      <c r="D945" s="37"/>
      <c r="E945" t="s">
        <v>592</v>
      </c>
    </row>
    <row r="946" spans="1:5" x14ac:dyDescent="0.35">
      <c r="A946" t="s">
        <v>254</v>
      </c>
      <c r="B946" t="s">
        <v>446</v>
      </c>
      <c r="D946" s="37"/>
      <c r="E946" t="s">
        <v>592</v>
      </c>
    </row>
    <row r="947" spans="1:5" x14ac:dyDescent="0.35">
      <c r="A947" t="s">
        <v>254</v>
      </c>
      <c r="B947" s="69" t="s">
        <v>40</v>
      </c>
      <c r="D947" s="37"/>
      <c r="E947" t="s">
        <v>592</v>
      </c>
    </row>
    <row r="948" spans="1:5" x14ac:dyDescent="0.35">
      <c r="A948" t="s">
        <v>254</v>
      </c>
      <c r="B948" s="69" t="s">
        <v>303</v>
      </c>
      <c r="D948" s="37"/>
      <c r="E948" t="s">
        <v>592</v>
      </c>
    </row>
    <row r="949" spans="1:5" x14ac:dyDescent="0.35">
      <c r="A949" t="s">
        <v>254</v>
      </c>
      <c r="B949" s="69" t="s">
        <v>199</v>
      </c>
      <c r="D949" s="37"/>
      <c r="E949" t="s">
        <v>592</v>
      </c>
    </row>
    <row r="950" spans="1:5" x14ac:dyDescent="0.35">
      <c r="A950" t="s">
        <v>254</v>
      </c>
      <c r="B950" s="69" t="s">
        <v>194</v>
      </c>
      <c r="D950" s="37"/>
      <c r="E950" t="s">
        <v>592</v>
      </c>
    </row>
    <row r="951" spans="1:5" x14ac:dyDescent="0.35">
      <c r="A951" t="s">
        <v>254</v>
      </c>
      <c r="B951" s="69" t="s">
        <v>144</v>
      </c>
      <c r="D951" s="37"/>
      <c r="E951" t="s">
        <v>592</v>
      </c>
    </row>
    <row r="952" spans="1:5" x14ac:dyDescent="0.35">
      <c r="A952" t="s">
        <v>254</v>
      </c>
      <c r="B952" s="69" t="s">
        <v>145</v>
      </c>
      <c r="D952" s="37"/>
      <c r="E952" t="s">
        <v>592</v>
      </c>
    </row>
    <row r="953" spans="1:5" x14ac:dyDescent="0.35">
      <c r="A953" t="s">
        <v>254</v>
      </c>
      <c r="B953" s="69" t="s">
        <v>146</v>
      </c>
      <c r="D953" s="37"/>
      <c r="E953" t="s">
        <v>592</v>
      </c>
    </row>
    <row r="954" spans="1:5" x14ac:dyDescent="0.35">
      <c r="A954" t="s">
        <v>254</v>
      </c>
      <c r="B954" s="69" t="s">
        <v>147</v>
      </c>
      <c r="D954" s="37"/>
      <c r="E954" t="s">
        <v>592</v>
      </c>
    </row>
    <row r="955" spans="1:5" x14ac:dyDescent="0.3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3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35">
      <c r="A957" t="s">
        <v>255</v>
      </c>
      <c r="B957" s="69" t="s">
        <v>189</v>
      </c>
      <c r="D957" s="37"/>
      <c r="E957" t="s">
        <v>592</v>
      </c>
    </row>
    <row r="958" spans="1:5" x14ac:dyDescent="0.35">
      <c r="A958" t="s">
        <v>255</v>
      </c>
      <c r="B958" s="69" t="s">
        <v>190</v>
      </c>
      <c r="D958" s="37"/>
      <c r="E958" t="s">
        <v>592</v>
      </c>
    </row>
    <row r="959" spans="1:5" x14ac:dyDescent="0.3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3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3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35">
      <c r="A962" t="s">
        <v>255</v>
      </c>
      <c r="B962" s="69" t="s">
        <v>303</v>
      </c>
      <c r="D962" s="37"/>
      <c r="E962" t="s">
        <v>592</v>
      </c>
    </row>
    <row r="963" spans="1:5" x14ac:dyDescent="0.35">
      <c r="A963" t="s">
        <v>255</v>
      </c>
      <c r="B963" s="69" t="s">
        <v>199</v>
      </c>
      <c r="D963" s="37"/>
      <c r="E963" t="s">
        <v>592</v>
      </c>
    </row>
    <row r="964" spans="1:5" x14ac:dyDescent="0.35">
      <c r="A964" t="s">
        <v>255</v>
      </c>
      <c r="B964" s="69" t="s">
        <v>194</v>
      </c>
      <c r="D964" s="37"/>
      <c r="E964" t="s">
        <v>592</v>
      </c>
    </row>
    <row r="965" spans="1:5" x14ac:dyDescent="0.35">
      <c r="A965" t="s">
        <v>255</v>
      </c>
      <c r="B965" s="69" t="s">
        <v>144</v>
      </c>
      <c r="D965" s="37"/>
      <c r="E965" t="s">
        <v>592</v>
      </c>
    </row>
    <row r="966" spans="1:5" x14ac:dyDescent="0.35">
      <c r="A966" t="s">
        <v>255</v>
      </c>
      <c r="B966" s="69" t="s">
        <v>145</v>
      </c>
      <c r="D966" s="37"/>
      <c r="E966" t="s">
        <v>592</v>
      </c>
    </row>
    <row r="967" spans="1:5" x14ac:dyDescent="0.35">
      <c r="A967" t="s">
        <v>255</v>
      </c>
      <c r="B967" s="69" t="s">
        <v>146</v>
      </c>
      <c r="D967" s="37"/>
      <c r="E967" t="s">
        <v>592</v>
      </c>
    </row>
    <row r="968" spans="1:5" x14ac:dyDescent="0.35">
      <c r="A968" t="s">
        <v>255</v>
      </c>
      <c r="B968" s="69" t="s">
        <v>147</v>
      </c>
      <c r="D968" s="37"/>
      <c r="E968" t="s">
        <v>592</v>
      </c>
    </row>
    <row r="969" spans="1:5" x14ac:dyDescent="0.3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35">
      <c r="A970" t="s">
        <v>256</v>
      </c>
      <c r="B970" t="s">
        <v>445</v>
      </c>
      <c r="D970" s="37"/>
      <c r="E970" t="s">
        <v>592</v>
      </c>
    </row>
    <row r="971" spans="1:5" x14ac:dyDescent="0.35">
      <c r="A971" t="s">
        <v>256</v>
      </c>
      <c r="B971" s="69" t="s">
        <v>189</v>
      </c>
      <c r="D971" s="37"/>
      <c r="E971" t="s">
        <v>592</v>
      </c>
    </row>
    <row r="972" spans="1:5" x14ac:dyDescent="0.35">
      <c r="A972" t="s">
        <v>256</v>
      </c>
      <c r="B972" s="69" t="s">
        <v>190</v>
      </c>
      <c r="D972" s="37"/>
      <c r="E972" t="s">
        <v>592</v>
      </c>
    </row>
    <row r="973" spans="1:5" x14ac:dyDescent="0.3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35">
      <c r="A974" t="s">
        <v>256</v>
      </c>
      <c r="B974" t="s">
        <v>446</v>
      </c>
      <c r="D974" s="37"/>
      <c r="E974" t="s">
        <v>592</v>
      </c>
    </row>
    <row r="975" spans="1:5" x14ac:dyDescent="0.35">
      <c r="A975" t="s">
        <v>256</v>
      </c>
      <c r="B975" s="69" t="s">
        <v>40</v>
      </c>
      <c r="D975" s="37"/>
      <c r="E975" t="s">
        <v>592</v>
      </c>
    </row>
    <row r="976" spans="1:5" x14ac:dyDescent="0.35">
      <c r="A976" t="s">
        <v>256</v>
      </c>
      <c r="B976" s="69" t="s">
        <v>303</v>
      </c>
      <c r="D976" s="37"/>
      <c r="E976" t="s">
        <v>592</v>
      </c>
    </row>
    <row r="977" spans="1:5" x14ac:dyDescent="0.35">
      <c r="A977" t="s">
        <v>256</v>
      </c>
      <c r="B977" s="69" t="s">
        <v>199</v>
      </c>
      <c r="D977" s="37"/>
      <c r="E977" t="s">
        <v>592</v>
      </c>
    </row>
    <row r="978" spans="1:5" x14ac:dyDescent="0.35">
      <c r="A978" t="s">
        <v>256</v>
      </c>
      <c r="B978" s="69" t="s">
        <v>194</v>
      </c>
      <c r="D978" s="37"/>
      <c r="E978" t="s">
        <v>592</v>
      </c>
    </row>
    <row r="979" spans="1:5" x14ac:dyDescent="0.35">
      <c r="A979" t="s">
        <v>256</v>
      </c>
      <c r="B979" s="69" t="s">
        <v>144</v>
      </c>
      <c r="D979" s="37"/>
      <c r="E979" t="s">
        <v>592</v>
      </c>
    </row>
    <row r="980" spans="1:5" x14ac:dyDescent="0.35">
      <c r="A980" t="s">
        <v>256</v>
      </c>
      <c r="B980" s="69" t="s">
        <v>145</v>
      </c>
      <c r="D980" s="37"/>
      <c r="E980" t="s">
        <v>592</v>
      </c>
    </row>
    <row r="981" spans="1:5" x14ac:dyDescent="0.35">
      <c r="A981" t="s">
        <v>256</v>
      </c>
      <c r="B981" s="69" t="s">
        <v>146</v>
      </c>
      <c r="D981" s="37"/>
      <c r="E981" t="s">
        <v>592</v>
      </c>
    </row>
    <row r="982" spans="1:5" x14ac:dyDescent="0.35">
      <c r="A982" t="s">
        <v>256</v>
      </c>
      <c r="B982" s="69" t="s">
        <v>147</v>
      </c>
      <c r="D982" s="37"/>
      <c r="E982" t="s">
        <v>592</v>
      </c>
    </row>
    <row r="983" spans="1:5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3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35">
      <c r="A985" t="s">
        <v>257</v>
      </c>
      <c r="B985" s="69" t="s">
        <v>189</v>
      </c>
      <c r="D985" s="37"/>
      <c r="E985" t="s">
        <v>592</v>
      </c>
    </row>
    <row r="986" spans="1:5" x14ac:dyDescent="0.35">
      <c r="A986" t="s">
        <v>257</v>
      </c>
      <c r="B986" s="69" t="s">
        <v>190</v>
      </c>
      <c r="D986" s="37"/>
      <c r="E986" t="s">
        <v>592</v>
      </c>
    </row>
    <row r="987" spans="1:5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35">
      <c r="A988" t="s">
        <v>257</v>
      </c>
      <c r="B988" t="s">
        <v>446</v>
      </c>
      <c r="D988" s="37"/>
      <c r="E988" t="s">
        <v>592</v>
      </c>
    </row>
    <row r="989" spans="1:5" x14ac:dyDescent="0.3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35">
      <c r="A990" t="s">
        <v>257</v>
      </c>
      <c r="B990" s="69" t="s">
        <v>303</v>
      </c>
      <c r="D990" s="37"/>
      <c r="E990" t="s">
        <v>592</v>
      </c>
    </row>
    <row r="991" spans="1:5" x14ac:dyDescent="0.35">
      <c r="A991" t="s">
        <v>257</v>
      </c>
      <c r="B991" s="69" t="s">
        <v>199</v>
      </c>
      <c r="D991" s="37"/>
      <c r="E991" t="s">
        <v>592</v>
      </c>
    </row>
    <row r="992" spans="1:5" x14ac:dyDescent="0.35">
      <c r="A992" t="s">
        <v>257</v>
      </c>
      <c r="B992" s="69" t="s">
        <v>194</v>
      </c>
      <c r="D992" s="37"/>
      <c r="E992" t="s">
        <v>592</v>
      </c>
    </row>
    <row r="993" spans="1:5" x14ac:dyDescent="0.35">
      <c r="A993" t="s">
        <v>257</v>
      </c>
      <c r="B993" s="69" t="s">
        <v>144</v>
      </c>
      <c r="D993" s="37"/>
      <c r="E993" t="s">
        <v>592</v>
      </c>
    </row>
    <row r="994" spans="1:5" x14ac:dyDescent="0.35">
      <c r="A994" t="s">
        <v>257</v>
      </c>
      <c r="B994" s="69" t="s">
        <v>145</v>
      </c>
      <c r="D994" s="37"/>
      <c r="E994" t="s">
        <v>592</v>
      </c>
    </row>
    <row r="995" spans="1:5" x14ac:dyDescent="0.35">
      <c r="A995" t="s">
        <v>257</v>
      </c>
      <c r="B995" s="69" t="s">
        <v>146</v>
      </c>
      <c r="D995" s="37"/>
      <c r="E995" t="s">
        <v>592</v>
      </c>
    </row>
    <row r="996" spans="1:5" x14ac:dyDescent="0.35">
      <c r="A996" t="s">
        <v>257</v>
      </c>
      <c r="B996" s="69" t="s">
        <v>147</v>
      </c>
      <c r="D996" s="37"/>
      <c r="E996" t="s">
        <v>592</v>
      </c>
    </row>
    <row r="997" spans="1:5" x14ac:dyDescent="0.3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35">
      <c r="A998" t="s">
        <v>258</v>
      </c>
      <c r="B998" t="s">
        <v>445</v>
      </c>
      <c r="D998" s="37"/>
      <c r="E998" t="s">
        <v>592</v>
      </c>
    </row>
    <row r="999" spans="1:5" x14ac:dyDescent="0.35">
      <c r="A999" t="s">
        <v>258</v>
      </c>
      <c r="B999" s="69" t="s">
        <v>189</v>
      </c>
      <c r="D999" s="37"/>
      <c r="E999" t="s">
        <v>592</v>
      </c>
    </row>
    <row r="1000" spans="1:5" x14ac:dyDescent="0.35">
      <c r="A1000" t="s">
        <v>258</v>
      </c>
      <c r="B1000" s="69" t="s">
        <v>190</v>
      </c>
      <c r="D1000" s="37"/>
      <c r="E1000" t="s">
        <v>592</v>
      </c>
    </row>
    <row r="1001" spans="1:5" x14ac:dyDescent="0.3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35">
      <c r="A1002" t="s">
        <v>258</v>
      </c>
      <c r="B1002" t="s">
        <v>446</v>
      </c>
      <c r="D1002" s="37"/>
      <c r="E1002" t="s">
        <v>592</v>
      </c>
    </row>
    <row r="1003" spans="1:5" x14ac:dyDescent="0.35">
      <c r="A1003" t="s">
        <v>258</v>
      </c>
      <c r="B1003" s="69" t="s">
        <v>40</v>
      </c>
      <c r="D1003" s="37"/>
      <c r="E1003" t="s">
        <v>592</v>
      </c>
    </row>
    <row r="1004" spans="1:5" x14ac:dyDescent="0.35">
      <c r="A1004" t="s">
        <v>258</v>
      </c>
      <c r="B1004" s="69" t="s">
        <v>303</v>
      </c>
      <c r="D1004" s="37"/>
      <c r="E1004" t="s">
        <v>592</v>
      </c>
    </row>
    <row r="1005" spans="1:5" x14ac:dyDescent="0.35">
      <c r="A1005" t="s">
        <v>258</v>
      </c>
      <c r="B1005" s="69" t="s">
        <v>199</v>
      </c>
      <c r="D1005" s="37"/>
      <c r="E1005" t="s">
        <v>592</v>
      </c>
    </row>
    <row r="1006" spans="1:5" x14ac:dyDescent="0.35">
      <c r="A1006" t="s">
        <v>258</v>
      </c>
      <c r="B1006" s="69" t="s">
        <v>194</v>
      </c>
      <c r="D1006" s="37"/>
      <c r="E1006" t="s">
        <v>592</v>
      </c>
    </row>
    <row r="1007" spans="1:5" x14ac:dyDescent="0.35">
      <c r="A1007" t="s">
        <v>258</v>
      </c>
      <c r="B1007" s="69" t="s">
        <v>144</v>
      </c>
      <c r="D1007" s="37"/>
      <c r="E1007" t="s">
        <v>592</v>
      </c>
    </row>
    <row r="1008" spans="1:5" x14ac:dyDescent="0.35">
      <c r="A1008" t="s">
        <v>258</v>
      </c>
      <c r="B1008" s="69" t="s">
        <v>145</v>
      </c>
      <c r="D1008" s="37"/>
      <c r="E1008" t="s">
        <v>592</v>
      </c>
    </row>
    <row r="1009" spans="1:5" x14ac:dyDescent="0.35">
      <c r="A1009" t="s">
        <v>258</v>
      </c>
      <c r="B1009" s="69" t="s">
        <v>146</v>
      </c>
      <c r="D1009" s="37"/>
      <c r="E1009" t="s">
        <v>592</v>
      </c>
    </row>
    <row r="1010" spans="1:5" x14ac:dyDescent="0.35">
      <c r="A1010" t="s">
        <v>258</v>
      </c>
      <c r="B1010" s="69" t="s">
        <v>147</v>
      </c>
      <c r="D1010" s="37"/>
      <c r="E1010" t="s">
        <v>592</v>
      </c>
    </row>
    <row r="1011" spans="1:5" x14ac:dyDescent="0.3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3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35">
      <c r="A1013" t="s">
        <v>259</v>
      </c>
      <c r="B1013" s="69" t="s">
        <v>189</v>
      </c>
      <c r="D1013" s="37"/>
      <c r="E1013" t="s">
        <v>592</v>
      </c>
    </row>
    <row r="1014" spans="1:5" x14ac:dyDescent="0.35">
      <c r="A1014" t="s">
        <v>259</v>
      </c>
      <c r="B1014" s="69" t="s">
        <v>190</v>
      </c>
      <c r="D1014" s="37"/>
      <c r="E1014" t="s">
        <v>592</v>
      </c>
    </row>
    <row r="1015" spans="1:5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35">
      <c r="A1016" t="s">
        <v>259</v>
      </c>
      <c r="B1016" t="s">
        <v>446</v>
      </c>
      <c r="D1016" s="37"/>
      <c r="E1016" t="s">
        <v>592</v>
      </c>
    </row>
    <row r="1017" spans="1:5" x14ac:dyDescent="0.3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35">
      <c r="A1018" t="s">
        <v>259</v>
      </c>
      <c r="B1018" s="69" t="s">
        <v>303</v>
      </c>
      <c r="D1018" s="37"/>
      <c r="E1018" t="s">
        <v>592</v>
      </c>
    </row>
    <row r="1019" spans="1:5" x14ac:dyDescent="0.35">
      <c r="A1019" t="s">
        <v>259</v>
      </c>
      <c r="B1019" s="69" t="s">
        <v>199</v>
      </c>
      <c r="D1019" s="37"/>
      <c r="E1019" t="s">
        <v>592</v>
      </c>
    </row>
    <row r="1020" spans="1:5" x14ac:dyDescent="0.35">
      <c r="A1020" t="s">
        <v>259</v>
      </c>
      <c r="B1020" s="69" t="s">
        <v>194</v>
      </c>
      <c r="D1020" s="37"/>
      <c r="E1020" t="s">
        <v>592</v>
      </c>
    </row>
    <row r="1021" spans="1:5" x14ac:dyDescent="0.35">
      <c r="A1021" t="s">
        <v>259</v>
      </c>
      <c r="B1021" s="69" t="s">
        <v>144</v>
      </c>
      <c r="D1021" s="37"/>
      <c r="E1021" t="s">
        <v>592</v>
      </c>
    </row>
    <row r="1022" spans="1:5" x14ac:dyDescent="0.35">
      <c r="A1022" t="s">
        <v>259</v>
      </c>
      <c r="B1022" s="69" t="s">
        <v>145</v>
      </c>
      <c r="D1022" s="37"/>
      <c r="E1022" t="s">
        <v>592</v>
      </c>
    </row>
    <row r="1023" spans="1:5" x14ac:dyDescent="0.35">
      <c r="A1023" t="s">
        <v>259</v>
      </c>
      <c r="B1023" s="69" t="s">
        <v>146</v>
      </c>
      <c r="D1023" s="37"/>
      <c r="E1023" t="s">
        <v>592</v>
      </c>
    </row>
    <row r="1024" spans="1:5" x14ac:dyDescent="0.35">
      <c r="A1024" t="s">
        <v>259</v>
      </c>
      <c r="B1024" s="69" t="s">
        <v>147</v>
      </c>
      <c r="D1024" s="37"/>
      <c r="E1024" t="s">
        <v>592</v>
      </c>
    </row>
    <row r="1025" spans="1:5" x14ac:dyDescent="0.3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3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35">
      <c r="A1027" t="s">
        <v>260</v>
      </c>
      <c r="B1027" s="69" t="s">
        <v>189</v>
      </c>
      <c r="D1027" s="37"/>
      <c r="E1027" t="s">
        <v>592</v>
      </c>
    </row>
    <row r="1028" spans="1:5" x14ac:dyDescent="0.35">
      <c r="A1028" t="s">
        <v>260</v>
      </c>
      <c r="B1028" s="69" t="s">
        <v>190</v>
      </c>
      <c r="D1028" s="37"/>
      <c r="E1028" t="s">
        <v>592</v>
      </c>
    </row>
    <row r="1029" spans="1:5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35">
      <c r="A1030" t="s">
        <v>260</v>
      </c>
      <c r="B1030" t="s">
        <v>446</v>
      </c>
      <c r="D1030" s="37"/>
      <c r="E1030" t="s">
        <v>592</v>
      </c>
    </row>
    <row r="1031" spans="1:5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35">
      <c r="A1032" t="s">
        <v>260</v>
      </c>
      <c r="B1032" s="69" t="s">
        <v>303</v>
      </c>
      <c r="D1032" s="37"/>
      <c r="E1032" t="s">
        <v>592</v>
      </c>
    </row>
    <row r="1033" spans="1:5" x14ac:dyDescent="0.35">
      <c r="A1033" t="s">
        <v>260</v>
      </c>
      <c r="B1033" s="69" t="s">
        <v>199</v>
      </c>
      <c r="D1033" s="37"/>
      <c r="E1033" t="s">
        <v>592</v>
      </c>
    </row>
    <row r="1034" spans="1:5" x14ac:dyDescent="0.35">
      <c r="A1034" t="s">
        <v>260</v>
      </c>
      <c r="B1034" s="69" t="s">
        <v>194</v>
      </c>
      <c r="D1034" s="37"/>
      <c r="E1034" t="s">
        <v>592</v>
      </c>
    </row>
    <row r="1035" spans="1:5" x14ac:dyDescent="0.35">
      <c r="A1035" t="s">
        <v>260</v>
      </c>
      <c r="B1035" s="69" t="s">
        <v>144</v>
      </c>
      <c r="D1035" s="37"/>
      <c r="E1035" t="s">
        <v>592</v>
      </c>
    </row>
    <row r="1036" spans="1:5" x14ac:dyDescent="0.35">
      <c r="A1036" t="s">
        <v>260</v>
      </c>
      <c r="B1036" s="69" t="s">
        <v>145</v>
      </c>
      <c r="D1036" s="37"/>
      <c r="E1036" t="s">
        <v>592</v>
      </c>
    </row>
    <row r="1037" spans="1:5" x14ac:dyDescent="0.35">
      <c r="A1037" t="s">
        <v>260</v>
      </c>
      <c r="B1037" s="69" t="s">
        <v>146</v>
      </c>
      <c r="D1037" s="37"/>
      <c r="E1037" t="s">
        <v>592</v>
      </c>
    </row>
    <row r="1038" spans="1:5" x14ac:dyDescent="0.35">
      <c r="A1038" t="s">
        <v>260</v>
      </c>
      <c r="B1038" s="69" t="s">
        <v>147</v>
      </c>
      <c r="D1038" s="37"/>
      <c r="E1038" t="s">
        <v>592</v>
      </c>
    </row>
    <row r="1039" spans="1:5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35">
      <c r="A1040" t="s">
        <v>261</v>
      </c>
      <c r="B1040" t="s">
        <v>445</v>
      </c>
      <c r="D1040" s="37"/>
      <c r="E1040" t="s">
        <v>592</v>
      </c>
    </row>
    <row r="1041" spans="1:5" x14ac:dyDescent="0.35">
      <c r="A1041" t="s">
        <v>261</v>
      </c>
      <c r="B1041" s="69" t="s">
        <v>189</v>
      </c>
      <c r="D1041" s="37"/>
      <c r="E1041" t="s">
        <v>592</v>
      </c>
    </row>
    <row r="1042" spans="1:5" x14ac:dyDescent="0.35">
      <c r="A1042" t="s">
        <v>261</v>
      </c>
      <c r="B1042" s="69" t="s">
        <v>190</v>
      </c>
      <c r="D1042" s="37"/>
      <c r="E1042" t="s">
        <v>592</v>
      </c>
    </row>
    <row r="1043" spans="1:5" x14ac:dyDescent="0.3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35">
      <c r="A1044" t="s">
        <v>261</v>
      </c>
      <c r="B1044" t="s">
        <v>446</v>
      </c>
      <c r="D1044" s="37"/>
      <c r="E1044" t="s">
        <v>592</v>
      </c>
    </row>
    <row r="1045" spans="1:5" x14ac:dyDescent="0.3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35">
      <c r="A1046" t="s">
        <v>261</v>
      </c>
      <c r="B1046" s="69" t="s">
        <v>303</v>
      </c>
      <c r="D1046" s="37"/>
      <c r="E1046" t="s">
        <v>592</v>
      </c>
    </row>
    <row r="1047" spans="1:5" x14ac:dyDescent="0.35">
      <c r="A1047" t="s">
        <v>261</v>
      </c>
      <c r="B1047" s="69" t="s">
        <v>199</v>
      </c>
      <c r="D1047" s="37"/>
      <c r="E1047" t="s">
        <v>592</v>
      </c>
    </row>
    <row r="1048" spans="1:5" x14ac:dyDescent="0.35">
      <c r="A1048" t="s">
        <v>261</v>
      </c>
      <c r="B1048" s="69" t="s">
        <v>194</v>
      </c>
      <c r="D1048" s="37"/>
      <c r="E1048" t="s">
        <v>592</v>
      </c>
    </row>
    <row r="1049" spans="1:5" x14ac:dyDescent="0.35">
      <c r="A1049" t="s">
        <v>261</v>
      </c>
      <c r="B1049" s="69" t="s">
        <v>144</v>
      </c>
      <c r="D1049" s="37"/>
      <c r="E1049" t="s">
        <v>592</v>
      </c>
    </row>
    <row r="1050" spans="1:5" x14ac:dyDescent="0.35">
      <c r="A1050" t="s">
        <v>261</v>
      </c>
      <c r="B1050" s="69" t="s">
        <v>145</v>
      </c>
      <c r="D1050" s="37"/>
      <c r="E1050" t="s">
        <v>592</v>
      </c>
    </row>
    <row r="1051" spans="1:5" x14ac:dyDescent="0.35">
      <c r="A1051" t="s">
        <v>261</v>
      </c>
      <c r="B1051" s="69" t="s">
        <v>146</v>
      </c>
      <c r="D1051" s="37"/>
      <c r="E1051" t="s">
        <v>592</v>
      </c>
    </row>
    <row r="1052" spans="1:5" x14ac:dyDescent="0.35">
      <c r="A1052" t="s">
        <v>261</v>
      </c>
      <c r="B1052" s="69" t="s">
        <v>147</v>
      </c>
      <c r="D1052" s="37"/>
      <c r="E1052" t="s">
        <v>592</v>
      </c>
    </row>
    <row r="1053" spans="1:5" x14ac:dyDescent="0.3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3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35">
      <c r="A1055" t="s">
        <v>262</v>
      </c>
      <c r="B1055" s="69" t="s">
        <v>189</v>
      </c>
      <c r="D1055" s="37"/>
      <c r="E1055" t="s">
        <v>592</v>
      </c>
    </row>
    <row r="1056" spans="1:5" x14ac:dyDescent="0.35">
      <c r="A1056" t="s">
        <v>262</v>
      </c>
      <c r="B1056" s="69" t="s">
        <v>190</v>
      </c>
      <c r="D1056" s="37"/>
      <c r="E1056" t="s">
        <v>592</v>
      </c>
    </row>
    <row r="1057" spans="1:5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35">
      <c r="A1058" t="s">
        <v>262</v>
      </c>
      <c r="B1058" t="s">
        <v>446</v>
      </c>
      <c r="D1058" s="37"/>
      <c r="E1058" t="s">
        <v>592</v>
      </c>
    </row>
    <row r="1059" spans="1:5" x14ac:dyDescent="0.3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35">
      <c r="A1060" t="s">
        <v>262</v>
      </c>
      <c r="B1060" s="69" t="s">
        <v>303</v>
      </c>
      <c r="D1060" s="37"/>
      <c r="E1060" t="s">
        <v>592</v>
      </c>
    </row>
    <row r="1061" spans="1:5" x14ac:dyDescent="0.35">
      <c r="A1061" t="s">
        <v>262</v>
      </c>
      <c r="B1061" s="69" t="s">
        <v>199</v>
      </c>
      <c r="D1061" s="37"/>
      <c r="E1061" t="s">
        <v>592</v>
      </c>
    </row>
    <row r="1062" spans="1:5" x14ac:dyDescent="0.35">
      <c r="A1062" t="s">
        <v>262</v>
      </c>
      <c r="B1062" s="69" t="s">
        <v>194</v>
      </c>
      <c r="D1062" s="37"/>
      <c r="E1062" t="s">
        <v>592</v>
      </c>
    </row>
    <row r="1063" spans="1:5" x14ac:dyDescent="0.35">
      <c r="A1063" t="s">
        <v>262</v>
      </c>
      <c r="B1063" s="69" t="s">
        <v>144</v>
      </c>
      <c r="D1063" s="37"/>
      <c r="E1063" t="s">
        <v>592</v>
      </c>
    </row>
    <row r="1064" spans="1:5" x14ac:dyDescent="0.35">
      <c r="A1064" t="s">
        <v>262</v>
      </c>
      <c r="B1064" s="69" t="s">
        <v>145</v>
      </c>
      <c r="D1064" s="37"/>
      <c r="E1064" t="s">
        <v>592</v>
      </c>
    </row>
    <row r="1065" spans="1:5" x14ac:dyDescent="0.35">
      <c r="A1065" t="s">
        <v>262</v>
      </c>
      <c r="B1065" s="69" t="s">
        <v>146</v>
      </c>
      <c r="D1065" s="37"/>
      <c r="E1065" t="s">
        <v>592</v>
      </c>
    </row>
    <row r="1066" spans="1:5" x14ac:dyDescent="0.35">
      <c r="A1066" t="s">
        <v>262</v>
      </c>
      <c r="B1066" s="69" t="s">
        <v>147</v>
      </c>
      <c r="D1066" s="37"/>
      <c r="E1066" t="s">
        <v>592</v>
      </c>
    </row>
    <row r="1067" spans="1:5" x14ac:dyDescent="0.3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35">
      <c r="A1068" t="s">
        <v>263</v>
      </c>
      <c r="B1068" t="s">
        <v>445</v>
      </c>
      <c r="D1068" s="37"/>
      <c r="E1068" t="s">
        <v>592</v>
      </c>
    </row>
    <row r="1069" spans="1:5" x14ac:dyDescent="0.35">
      <c r="A1069" t="s">
        <v>263</v>
      </c>
      <c r="B1069" s="69" t="s">
        <v>189</v>
      </c>
      <c r="D1069" s="37"/>
      <c r="E1069" t="s">
        <v>592</v>
      </c>
    </row>
    <row r="1070" spans="1:5" x14ac:dyDescent="0.35">
      <c r="A1070" t="s">
        <v>263</v>
      </c>
      <c r="B1070" s="69" t="s">
        <v>190</v>
      </c>
      <c r="D1070" s="37"/>
      <c r="E1070" t="s">
        <v>592</v>
      </c>
    </row>
    <row r="1071" spans="1:5" x14ac:dyDescent="0.3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35">
      <c r="A1072" t="s">
        <v>263</v>
      </c>
      <c r="B1072" t="s">
        <v>446</v>
      </c>
      <c r="D1072" s="37"/>
      <c r="E1072" t="s">
        <v>592</v>
      </c>
    </row>
    <row r="1073" spans="1:5" x14ac:dyDescent="0.3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35">
      <c r="A1074" t="s">
        <v>263</v>
      </c>
      <c r="B1074" s="69" t="s">
        <v>303</v>
      </c>
      <c r="D1074" s="37"/>
      <c r="E1074" t="s">
        <v>592</v>
      </c>
    </row>
    <row r="1075" spans="1:5" x14ac:dyDescent="0.35">
      <c r="A1075" t="s">
        <v>263</v>
      </c>
      <c r="B1075" s="69" t="s">
        <v>199</v>
      </c>
      <c r="D1075" s="37"/>
      <c r="E1075" t="s">
        <v>592</v>
      </c>
    </row>
    <row r="1076" spans="1:5" x14ac:dyDescent="0.3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35">
      <c r="A1077" t="s">
        <v>263</v>
      </c>
      <c r="B1077" s="69" t="s">
        <v>144</v>
      </c>
      <c r="D1077" s="37"/>
      <c r="E1077" t="s">
        <v>592</v>
      </c>
    </row>
    <row r="1078" spans="1:5" x14ac:dyDescent="0.35">
      <c r="A1078" t="s">
        <v>263</v>
      </c>
      <c r="B1078" s="69" t="s">
        <v>145</v>
      </c>
      <c r="D1078" s="37"/>
      <c r="E1078" t="s">
        <v>592</v>
      </c>
    </row>
    <row r="1079" spans="1:5" x14ac:dyDescent="0.35">
      <c r="A1079" t="s">
        <v>263</v>
      </c>
      <c r="B1079" s="69" t="s">
        <v>146</v>
      </c>
      <c r="D1079" s="37"/>
      <c r="E1079" t="s">
        <v>592</v>
      </c>
    </row>
    <row r="1080" spans="1:5" x14ac:dyDescent="0.35">
      <c r="A1080" t="s">
        <v>263</v>
      </c>
      <c r="B1080" s="69" t="s">
        <v>147</v>
      </c>
      <c r="D1080" s="37"/>
      <c r="E1080" t="s">
        <v>592</v>
      </c>
    </row>
    <row r="1081" spans="1:5" x14ac:dyDescent="0.3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35">
      <c r="A1082" t="s">
        <v>264</v>
      </c>
      <c r="B1082" t="s">
        <v>445</v>
      </c>
      <c r="C1082">
        <v>1577.2</v>
      </c>
      <c r="D1082" s="37">
        <v>5.01</v>
      </c>
      <c r="E1082" t="s">
        <v>592</v>
      </c>
    </row>
    <row r="1083" spans="1:5" x14ac:dyDescent="0.35">
      <c r="A1083" t="s">
        <v>264</v>
      </c>
      <c r="B1083" s="69" t="s">
        <v>189</v>
      </c>
      <c r="D1083" s="37"/>
      <c r="E1083" t="s">
        <v>592</v>
      </c>
    </row>
    <row r="1084" spans="1:5" x14ac:dyDescent="0.35">
      <c r="A1084" t="s">
        <v>264</v>
      </c>
      <c r="B1084" s="69" t="s">
        <v>190</v>
      </c>
      <c r="D1084" s="37"/>
      <c r="E1084" t="s">
        <v>592</v>
      </c>
    </row>
    <row r="1085" spans="1:5" x14ac:dyDescent="0.3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35">
      <c r="A1086" t="s">
        <v>264</v>
      </c>
      <c r="B1086" t="s">
        <v>446</v>
      </c>
      <c r="D1086" s="37"/>
      <c r="E1086" t="s">
        <v>592</v>
      </c>
    </row>
    <row r="1087" spans="1:5" x14ac:dyDescent="0.3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35">
      <c r="A1088" t="s">
        <v>264</v>
      </c>
      <c r="B1088" s="69" t="s">
        <v>303</v>
      </c>
      <c r="D1088" s="37"/>
      <c r="E1088" t="s">
        <v>592</v>
      </c>
    </row>
    <row r="1089" spans="1:5" x14ac:dyDescent="0.35">
      <c r="A1089" t="s">
        <v>264</v>
      </c>
      <c r="B1089" s="69" t="s">
        <v>199</v>
      </c>
      <c r="D1089" s="37"/>
      <c r="E1089" t="s">
        <v>592</v>
      </c>
    </row>
    <row r="1090" spans="1:5" x14ac:dyDescent="0.35">
      <c r="A1090" t="s">
        <v>264</v>
      </c>
      <c r="B1090" s="69" t="s">
        <v>194</v>
      </c>
      <c r="D1090" s="37"/>
      <c r="E1090" t="s">
        <v>592</v>
      </c>
    </row>
    <row r="1091" spans="1:5" x14ac:dyDescent="0.35">
      <c r="A1091" t="s">
        <v>264</v>
      </c>
      <c r="B1091" s="69" t="s">
        <v>144</v>
      </c>
      <c r="D1091" s="37"/>
      <c r="E1091" t="s">
        <v>592</v>
      </c>
    </row>
    <row r="1092" spans="1:5" x14ac:dyDescent="0.35">
      <c r="A1092" t="s">
        <v>264</v>
      </c>
      <c r="B1092" s="69" t="s">
        <v>145</v>
      </c>
      <c r="D1092" s="37"/>
      <c r="E1092" t="s">
        <v>592</v>
      </c>
    </row>
    <row r="1093" spans="1:5" x14ac:dyDescent="0.35">
      <c r="A1093" t="s">
        <v>264</v>
      </c>
      <c r="B1093" s="69" t="s">
        <v>146</v>
      </c>
      <c r="D1093" s="37"/>
      <c r="E1093" t="s">
        <v>592</v>
      </c>
    </row>
    <row r="1094" spans="1:5" x14ac:dyDescent="0.35">
      <c r="A1094" t="s">
        <v>264</v>
      </c>
      <c r="B1094" s="69" t="s">
        <v>147</v>
      </c>
      <c r="D1094" s="37"/>
      <c r="E1094" t="s">
        <v>592</v>
      </c>
    </row>
    <row r="1095" spans="1:5" x14ac:dyDescent="0.3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35">
      <c r="A1096" t="s">
        <v>265</v>
      </c>
      <c r="B1096" t="s">
        <v>445</v>
      </c>
      <c r="D1096" s="37"/>
      <c r="E1096" t="s">
        <v>592</v>
      </c>
    </row>
    <row r="1097" spans="1:5" x14ac:dyDescent="0.35">
      <c r="A1097" t="s">
        <v>265</v>
      </c>
      <c r="B1097" s="69" t="s">
        <v>189</v>
      </c>
      <c r="D1097" s="37"/>
      <c r="E1097" t="s">
        <v>592</v>
      </c>
    </row>
    <row r="1098" spans="1:5" x14ac:dyDescent="0.35">
      <c r="A1098" t="s">
        <v>265</v>
      </c>
      <c r="B1098" s="69" t="s">
        <v>190</v>
      </c>
      <c r="D1098" s="37"/>
      <c r="E1098" t="s">
        <v>592</v>
      </c>
    </row>
    <row r="1099" spans="1:5" x14ac:dyDescent="0.3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35">
      <c r="A1100" t="s">
        <v>265</v>
      </c>
      <c r="B1100" t="s">
        <v>446</v>
      </c>
      <c r="D1100" s="37"/>
      <c r="E1100" t="s">
        <v>592</v>
      </c>
    </row>
    <row r="1101" spans="1:5" x14ac:dyDescent="0.35">
      <c r="A1101" t="s">
        <v>265</v>
      </c>
      <c r="B1101" s="69" t="s">
        <v>40</v>
      </c>
      <c r="D1101" s="37"/>
      <c r="E1101" t="s">
        <v>592</v>
      </c>
    </row>
    <row r="1102" spans="1:5" x14ac:dyDescent="0.35">
      <c r="A1102" t="s">
        <v>265</v>
      </c>
      <c r="B1102" s="69" t="s">
        <v>303</v>
      </c>
      <c r="D1102" s="37"/>
      <c r="E1102" t="s">
        <v>592</v>
      </c>
    </row>
    <row r="1103" spans="1:5" x14ac:dyDescent="0.35">
      <c r="A1103" t="s">
        <v>265</v>
      </c>
      <c r="B1103" s="69" t="s">
        <v>199</v>
      </c>
      <c r="D1103" s="37"/>
      <c r="E1103" t="s">
        <v>592</v>
      </c>
    </row>
    <row r="1104" spans="1:5" x14ac:dyDescent="0.35">
      <c r="A1104" t="s">
        <v>265</v>
      </c>
      <c r="B1104" s="69" t="s">
        <v>194</v>
      </c>
      <c r="D1104" s="37"/>
      <c r="E1104" t="s">
        <v>592</v>
      </c>
    </row>
    <row r="1105" spans="1:5" x14ac:dyDescent="0.35">
      <c r="A1105" t="s">
        <v>265</v>
      </c>
      <c r="B1105" s="69" t="s">
        <v>144</v>
      </c>
      <c r="D1105" s="37"/>
      <c r="E1105" t="s">
        <v>592</v>
      </c>
    </row>
    <row r="1106" spans="1:5" x14ac:dyDescent="0.35">
      <c r="A1106" t="s">
        <v>265</v>
      </c>
      <c r="B1106" s="69" t="s">
        <v>145</v>
      </c>
      <c r="D1106" s="37"/>
      <c r="E1106" t="s">
        <v>592</v>
      </c>
    </row>
    <row r="1107" spans="1:5" x14ac:dyDescent="0.35">
      <c r="A1107" t="s">
        <v>265</v>
      </c>
      <c r="B1107" s="69" t="s">
        <v>146</v>
      </c>
      <c r="D1107" s="37"/>
      <c r="E1107" t="s">
        <v>592</v>
      </c>
    </row>
    <row r="1108" spans="1:5" x14ac:dyDescent="0.35">
      <c r="A1108" t="s">
        <v>265</v>
      </c>
      <c r="B1108" s="69" t="s">
        <v>147</v>
      </c>
      <c r="D1108" s="37"/>
      <c r="E1108" t="s">
        <v>592</v>
      </c>
    </row>
    <row r="1109" spans="1:5" x14ac:dyDescent="0.3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3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35">
      <c r="A1111" t="s">
        <v>266</v>
      </c>
      <c r="B1111" s="69" t="s">
        <v>189</v>
      </c>
      <c r="D1111" s="37"/>
      <c r="E1111" t="s">
        <v>592</v>
      </c>
    </row>
    <row r="1112" spans="1:5" x14ac:dyDescent="0.35">
      <c r="A1112" t="s">
        <v>266</v>
      </c>
      <c r="B1112" s="69" t="s">
        <v>190</v>
      </c>
      <c r="D1112" s="37"/>
      <c r="E1112" t="s">
        <v>592</v>
      </c>
    </row>
    <row r="1113" spans="1:5" x14ac:dyDescent="0.3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35">
      <c r="A1114" t="s">
        <v>266</v>
      </c>
      <c r="B1114" t="s">
        <v>446</v>
      </c>
      <c r="D1114" s="37"/>
      <c r="E1114" t="s">
        <v>592</v>
      </c>
    </row>
    <row r="1115" spans="1:5" x14ac:dyDescent="0.3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35">
      <c r="A1116" t="s">
        <v>266</v>
      </c>
      <c r="B1116" s="69" t="s">
        <v>303</v>
      </c>
      <c r="D1116" s="37"/>
      <c r="E1116" t="s">
        <v>592</v>
      </c>
    </row>
    <row r="1117" spans="1:5" x14ac:dyDescent="0.35">
      <c r="A1117" t="s">
        <v>266</v>
      </c>
      <c r="B1117" s="69" t="s">
        <v>199</v>
      </c>
      <c r="D1117" s="37"/>
      <c r="E1117" t="s">
        <v>592</v>
      </c>
    </row>
    <row r="1118" spans="1:5" x14ac:dyDescent="0.35">
      <c r="A1118" t="s">
        <v>266</v>
      </c>
      <c r="B1118" s="69" t="s">
        <v>194</v>
      </c>
      <c r="D1118" s="37"/>
      <c r="E1118" t="s">
        <v>592</v>
      </c>
    </row>
    <row r="1119" spans="1:5" x14ac:dyDescent="0.35">
      <c r="A1119" t="s">
        <v>266</v>
      </c>
      <c r="B1119" s="69" t="s">
        <v>144</v>
      </c>
      <c r="D1119" s="37"/>
      <c r="E1119" t="s">
        <v>592</v>
      </c>
    </row>
    <row r="1120" spans="1:5" x14ac:dyDescent="0.35">
      <c r="A1120" t="s">
        <v>266</v>
      </c>
      <c r="B1120" s="69" t="s">
        <v>145</v>
      </c>
      <c r="D1120" s="37"/>
      <c r="E1120" t="s">
        <v>592</v>
      </c>
    </row>
    <row r="1121" spans="1:5" x14ac:dyDescent="0.35">
      <c r="A1121" t="s">
        <v>266</v>
      </c>
      <c r="B1121" s="69" t="s">
        <v>146</v>
      </c>
      <c r="D1121" s="37"/>
      <c r="E1121" t="s">
        <v>592</v>
      </c>
    </row>
    <row r="1122" spans="1:5" x14ac:dyDescent="0.35">
      <c r="A1122" t="s">
        <v>266</v>
      </c>
      <c r="B1122" s="69" t="s">
        <v>147</v>
      </c>
      <c r="D1122" s="37"/>
      <c r="E1122" t="s">
        <v>592</v>
      </c>
    </row>
    <row r="1123" spans="1:5" x14ac:dyDescent="0.35">
      <c r="A1123" t="s">
        <v>267</v>
      </c>
      <c r="B1123" s="69" t="s">
        <v>299</v>
      </c>
      <c r="D1123" s="37"/>
    </row>
    <row r="1124" spans="1:5" x14ac:dyDescent="0.35">
      <c r="A1124" t="s">
        <v>267</v>
      </c>
      <c r="B1124" t="s">
        <v>445</v>
      </c>
      <c r="D1124" s="37"/>
    </row>
    <row r="1125" spans="1:5" x14ac:dyDescent="0.35">
      <c r="A1125" t="s">
        <v>267</v>
      </c>
      <c r="B1125" s="69" t="s">
        <v>189</v>
      </c>
      <c r="D1125" s="37"/>
    </row>
    <row r="1126" spans="1:5" x14ac:dyDescent="0.35">
      <c r="A1126" t="s">
        <v>267</v>
      </c>
      <c r="B1126" s="69" t="s">
        <v>190</v>
      </c>
      <c r="D1126" s="37"/>
    </row>
    <row r="1127" spans="1:5" x14ac:dyDescent="0.35">
      <c r="A1127" t="s">
        <v>267</v>
      </c>
      <c r="B1127" s="69" t="s">
        <v>301</v>
      </c>
      <c r="D1127" s="37"/>
    </row>
    <row r="1128" spans="1:5" x14ac:dyDescent="0.35">
      <c r="A1128" t="s">
        <v>267</v>
      </c>
      <c r="B1128" t="s">
        <v>446</v>
      </c>
      <c r="D1128" s="37"/>
    </row>
    <row r="1129" spans="1:5" x14ac:dyDescent="0.35">
      <c r="A1129" t="s">
        <v>267</v>
      </c>
      <c r="B1129" s="69" t="s">
        <v>40</v>
      </c>
      <c r="D1129" s="37"/>
    </row>
    <row r="1130" spans="1:5" x14ac:dyDescent="0.35">
      <c r="A1130" t="s">
        <v>267</v>
      </c>
      <c r="B1130" s="69" t="s">
        <v>303</v>
      </c>
      <c r="D1130" s="37"/>
    </row>
    <row r="1131" spans="1:5" x14ac:dyDescent="0.35">
      <c r="A1131" t="s">
        <v>267</v>
      </c>
      <c r="B1131" s="69" t="s">
        <v>199</v>
      </c>
      <c r="D1131" s="37"/>
    </row>
    <row r="1132" spans="1:5" x14ac:dyDescent="0.35">
      <c r="A1132" t="s">
        <v>267</v>
      </c>
      <c r="B1132" s="69" t="s">
        <v>194</v>
      </c>
      <c r="D1132" s="37"/>
    </row>
    <row r="1133" spans="1:5" x14ac:dyDescent="0.35">
      <c r="A1133" t="s">
        <v>267</v>
      </c>
      <c r="B1133" s="69" t="s">
        <v>144</v>
      </c>
      <c r="D1133" s="37"/>
    </row>
    <row r="1134" spans="1:5" x14ac:dyDescent="0.35">
      <c r="A1134" t="s">
        <v>267</v>
      </c>
      <c r="B1134" s="69" t="s">
        <v>145</v>
      </c>
      <c r="D1134" s="37"/>
    </row>
    <row r="1135" spans="1:5" x14ac:dyDescent="0.35">
      <c r="A1135" t="s">
        <v>267</v>
      </c>
      <c r="B1135" s="69" t="s">
        <v>146</v>
      </c>
      <c r="D1135" s="37"/>
    </row>
    <row r="1136" spans="1:5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t="s">
        <v>445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t="s">
        <v>446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x14ac:dyDescent="0.35">
      <c r="A1151" t="s">
        <v>269</v>
      </c>
      <c r="B1151" s="69" t="s">
        <v>299</v>
      </c>
      <c r="D1151" s="37"/>
    </row>
    <row r="1152" spans="1:4" x14ac:dyDescent="0.35">
      <c r="A1152" t="s">
        <v>269</v>
      </c>
      <c r="B1152" t="s">
        <v>445</v>
      </c>
      <c r="D1152" s="37"/>
    </row>
    <row r="1153" spans="1:4" x14ac:dyDescent="0.35">
      <c r="A1153" t="s">
        <v>269</v>
      </c>
      <c r="B1153" s="69" t="s">
        <v>189</v>
      </c>
      <c r="D1153" s="37"/>
    </row>
    <row r="1154" spans="1:4" x14ac:dyDescent="0.35">
      <c r="A1154" t="s">
        <v>269</v>
      </c>
      <c r="B1154" s="69" t="s">
        <v>190</v>
      </c>
      <c r="D1154" s="37"/>
    </row>
    <row r="1155" spans="1:4" x14ac:dyDescent="0.35">
      <c r="A1155" t="s">
        <v>269</v>
      </c>
      <c r="B1155" s="69" t="s">
        <v>301</v>
      </c>
      <c r="D1155" s="37"/>
    </row>
    <row r="1156" spans="1:4" x14ac:dyDescent="0.35">
      <c r="A1156" t="s">
        <v>269</v>
      </c>
      <c r="B1156" t="s">
        <v>446</v>
      </c>
      <c r="D1156" s="37"/>
    </row>
    <row r="1157" spans="1:4" x14ac:dyDescent="0.35">
      <c r="A1157" t="s">
        <v>269</v>
      </c>
      <c r="B1157" s="69" t="s">
        <v>40</v>
      </c>
      <c r="D1157" s="37"/>
    </row>
    <row r="1158" spans="1:4" x14ac:dyDescent="0.35">
      <c r="A1158" t="s">
        <v>269</v>
      </c>
      <c r="B1158" s="69" t="s">
        <v>303</v>
      </c>
      <c r="D1158" s="37"/>
    </row>
    <row r="1159" spans="1:4" x14ac:dyDescent="0.35">
      <c r="A1159" t="s">
        <v>269</v>
      </c>
      <c r="B1159" s="69" t="s">
        <v>199</v>
      </c>
      <c r="D1159" s="37"/>
    </row>
    <row r="1160" spans="1:4" x14ac:dyDescent="0.35">
      <c r="A1160" t="s">
        <v>269</v>
      </c>
      <c r="B1160" s="69" t="s">
        <v>194</v>
      </c>
      <c r="D1160" s="37"/>
    </row>
    <row r="1161" spans="1:4" x14ac:dyDescent="0.35">
      <c r="A1161" t="s">
        <v>269</v>
      </c>
      <c r="B1161" s="69" t="s">
        <v>144</v>
      </c>
      <c r="D1161" s="37"/>
    </row>
    <row r="1162" spans="1:4" x14ac:dyDescent="0.35">
      <c r="A1162" t="s">
        <v>269</v>
      </c>
      <c r="B1162" s="69" t="s">
        <v>145</v>
      </c>
      <c r="D1162" s="37"/>
    </row>
    <row r="1163" spans="1:4" x14ac:dyDescent="0.35">
      <c r="A1163" t="s">
        <v>269</v>
      </c>
      <c r="B1163" s="69" t="s">
        <v>146</v>
      </c>
      <c r="D1163" s="37"/>
    </row>
    <row r="1164" spans="1:4" x14ac:dyDescent="0.35">
      <c r="A1164" t="s">
        <v>269</v>
      </c>
      <c r="B1164" s="69" t="s">
        <v>147</v>
      </c>
      <c r="D1164" s="37"/>
    </row>
    <row r="1165" spans="1:4" x14ac:dyDescent="0.35">
      <c r="A1165" t="s">
        <v>270</v>
      </c>
      <c r="B1165" s="69" t="s">
        <v>299</v>
      </c>
      <c r="D1165" s="37"/>
    </row>
    <row r="1166" spans="1:4" x14ac:dyDescent="0.35">
      <c r="A1166" t="s">
        <v>270</v>
      </c>
      <c r="B1166" t="s">
        <v>445</v>
      </c>
      <c r="D1166" s="37"/>
    </row>
    <row r="1167" spans="1:4" x14ac:dyDescent="0.35">
      <c r="A1167" t="s">
        <v>270</v>
      </c>
      <c r="B1167" s="69" t="s">
        <v>189</v>
      </c>
      <c r="D1167" s="37"/>
    </row>
    <row r="1168" spans="1:4" x14ac:dyDescent="0.35">
      <c r="A1168" t="s">
        <v>270</v>
      </c>
      <c r="B1168" s="69" t="s">
        <v>190</v>
      </c>
      <c r="D1168" s="37"/>
    </row>
    <row r="1169" spans="1:4" x14ac:dyDescent="0.35">
      <c r="A1169" t="s">
        <v>270</v>
      </c>
      <c r="B1169" s="69" t="s">
        <v>301</v>
      </c>
      <c r="D1169" s="37"/>
    </row>
    <row r="1170" spans="1:4" x14ac:dyDescent="0.35">
      <c r="A1170" t="s">
        <v>270</v>
      </c>
      <c r="B1170" t="s">
        <v>446</v>
      </c>
      <c r="D1170" s="37"/>
    </row>
    <row r="1171" spans="1:4" x14ac:dyDescent="0.35">
      <c r="A1171" t="s">
        <v>270</v>
      </c>
      <c r="B1171" s="69" t="s">
        <v>40</v>
      </c>
      <c r="D1171" s="37"/>
    </row>
    <row r="1172" spans="1:4" x14ac:dyDescent="0.35">
      <c r="A1172" t="s">
        <v>270</v>
      </c>
      <c r="B1172" s="69" t="s">
        <v>303</v>
      </c>
      <c r="D1172" s="37"/>
    </row>
    <row r="1173" spans="1:4" x14ac:dyDescent="0.35">
      <c r="A1173" t="s">
        <v>270</v>
      </c>
      <c r="B1173" s="69" t="s">
        <v>199</v>
      </c>
      <c r="D1173" s="37"/>
    </row>
    <row r="1174" spans="1:4" x14ac:dyDescent="0.35">
      <c r="A1174" t="s">
        <v>270</v>
      </c>
      <c r="B1174" s="69" t="s">
        <v>194</v>
      </c>
      <c r="D1174" s="37"/>
    </row>
    <row r="1175" spans="1:4" x14ac:dyDescent="0.35">
      <c r="A1175" t="s">
        <v>270</v>
      </c>
      <c r="B1175" s="69" t="s">
        <v>144</v>
      </c>
      <c r="D1175" s="37"/>
    </row>
    <row r="1176" spans="1:4" x14ac:dyDescent="0.35">
      <c r="A1176" t="s">
        <v>270</v>
      </c>
      <c r="B1176" s="69" t="s">
        <v>145</v>
      </c>
      <c r="D1176" s="37"/>
    </row>
    <row r="1177" spans="1:4" x14ac:dyDescent="0.35">
      <c r="A1177" t="s">
        <v>270</v>
      </c>
      <c r="B1177" s="69" t="s">
        <v>146</v>
      </c>
      <c r="D1177" s="37"/>
    </row>
    <row r="1178" spans="1:4" x14ac:dyDescent="0.35">
      <c r="A1178" t="s">
        <v>270</v>
      </c>
      <c r="B1178" s="69" t="s">
        <v>147</v>
      </c>
      <c r="D1178" s="37"/>
    </row>
    <row r="1179" spans="1:4" x14ac:dyDescent="0.35">
      <c r="A1179" t="s">
        <v>271</v>
      </c>
      <c r="B1179" s="69" t="s">
        <v>299</v>
      </c>
      <c r="D1179" s="37"/>
    </row>
    <row r="1180" spans="1:4" x14ac:dyDescent="0.35">
      <c r="A1180" t="s">
        <v>271</v>
      </c>
      <c r="B1180" t="s">
        <v>445</v>
      </c>
      <c r="D1180" s="37"/>
    </row>
    <row r="1181" spans="1:4" x14ac:dyDescent="0.35">
      <c r="A1181" t="s">
        <v>271</v>
      </c>
      <c r="B1181" s="69" t="s">
        <v>189</v>
      </c>
      <c r="D1181" s="37"/>
    </row>
    <row r="1182" spans="1:4" x14ac:dyDescent="0.35">
      <c r="A1182" t="s">
        <v>271</v>
      </c>
      <c r="B1182" s="69" t="s">
        <v>190</v>
      </c>
      <c r="D1182" s="37"/>
    </row>
    <row r="1183" spans="1:4" x14ac:dyDescent="0.35">
      <c r="A1183" t="s">
        <v>271</v>
      </c>
      <c r="B1183" s="69" t="s">
        <v>301</v>
      </c>
      <c r="D1183" s="37"/>
    </row>
    <row r="1184" spans="1:4" x14ac:dyDescent="0.35">
      <c r="A1184" t="s">
        <v>271</v>
      </c>
      <c r="B1184" t="s">
        <v>446</v>
      </c>
      <c r="D1184" s="37"/>
    </row>
    <row r="1185" spans="1:4" x14ac:dyDescent="0.35">
      <c r="A1185" t="s">
        <v>271</v>
      </c>
      <c r="B1185" s="69" t="s">
        <v>40</v>
      </c>
      <c r="D1185" s="37"/>
    </row>
    <row r="1186" spans="1:4" x14ac:dyDescent="0.35">
      <c r="A1186" t="s">
        <v>271</v>
      </c>
      <c r="B1186" s="69" t="s">
        <v>303</v>
      </c>
      <c r="D1186" s="37"/>
    </row>
    <row r="1187" spans="1:4" x14ac:dyDescent="0.35">
      <c r="A1187" t="s">
        <v>271</v>
      </c>
      <c r="B1187" s="69" t="s">
        <v>199</v>
      </c>
      <c r="D1187" s="37"/>
    </row>
    <row r="1188" spans="1:4" x14ac:dyDescent="0.35">
      <c r="A1188" t="s">
        <v>271</v>
      </c>
      <c r="B1188" s="69" t="s">
        <v>194</v>
      </c>
      <c r="D1188" s="37"/>
    </row>
    <row r="1189" spans="1:4" x14ac:dyDescent="0.35">
      <c r="A1189" t="s">
        <v>271</v>
      </c>
      <c r="B1189" s="69" t="s">
        <v>144</v>
      </c>
      <c r="D1189" s="37"/>
    </row>
    <row r="1190" spans="1:4" x14ac:dyDescent="0.35">
      <c r="A1190" t="s">
        <v>271</v>
      </c>
      <c r="B1190" s="69" t="s">
        <v>145</v>
      </c>
      <c r="D1190" s="37"/>
    </row>
    <row r="1191" spans="1:4" x14ac:dyDescent="0.35">
      <c r="A1191" t="s">
        <v>271</v>
      </c>
      <c r="B1191" s="69" t="s">
        <v>146</v>
      </c>
      <c r="D1191" s="37"/>
    </row>
    <row r="1192" spans="1:4" x14ac:dyDescent="0.35">
      <c r="A1192" t="s">
        <v>271</v>
      </c>
      <c r="B1192" s="69" t="s">
        <v>147</v>
      </c>
      <c r="D1192" s="37"/>
    </row>
    <row r="1193" spans="1:4" x14ac:dyDescent="0.35">
      <c r="A1193" t="s">
        <v>272</v>
      </c>
      <c r="B1193" s="69" t="s">
        <v>299</v>
      </c>
      <c r="D1193" s="37"/>
    </row>
    <row r="1194" spans="1:4" x14ac:dyDescent="0.35">
      <c r="A1194" t="s">
        <v>272</v>
      </c>
      <c r="B1194" t="s">
        <v>445</v>
      </c>
      <c r="D1194" s="37"/>
    </row>
    <row r="1195" spans="1:4" x14ac:dyDescent="0.35">
      <c r="A1195" t="s">
        <v>272</v>
      </c>
      <c r="B1195" s="69" t="s">
        <v>189</v>
      </c>
      <c r="D1195" s="37"/>
    </row>
    <row r="1196" spans="1:4" x14ac:dyDescent="0.35">
      <c r="A1196" t="s">
        <v>272</v>
      </c>
      <c r="B1196" s="69" t="s">
        <v>190</v>
      </c>
      <c r="D1196" s="37"/>
    </row>
    <row r="1197" spans="1:4" x14ac:dyDescent="0.35">
      <c r="A1197" t="s">
        <v>272</v>
      </c>
      <c r="B1197" s="69" t="s">
        <v>301</v>
      </c>
      <c r="D1197" s="37"/>
    </row>
    <row r="1198" spans="1:4" x14ac:dyDescent="0.35">
      <c r="A1198" t="s">
        <v>272</v>
      </c>
      <c r="B1198" t="s">
        <v>446</v>
      </c>
      <c r="D1198" s="37"/>
    </row>
    <row r="1199" spans="1:4" x14ac:dyDescent="0.35">
      <c r="A1199" t="s">
        <v>272</v>
      </c>
      <c r="B1199" s="69" t="s">
        <v>40</v>
      </c>
      <c r="D1199" s="37"/>
    </row>
    <row r="1200" spans="1:4" x14ac:dyDescent="0.35">
      <c r="A1200" t="s">
        <v>272</v>
      </c>
      <c r="B1200" s="69" t="s">
        <v>303</v>
      </c>
      <c r="D1200" s="37"/>
    </row>
    <row r="1201" spans="1:4" x14ac:dyDescent="0.35">
      <c r="A1201" t="s">
        <v>272</v>
      </c>
      <c r="B1201" s="69" t="s">
        <v>199</v>
      </c>
      <c r="D1201" s="37"/>
    </row>
    <row r="1202" spans="1:4" x14ac:dyDescent="0.35">
      <c r="A1202" t="s">
        <v>272</v>
      </c>
      <c r="B1202" s="69" t="s">
        <v>194</v>
      </c>
      <c r="D1202" s="37"/>
    </row>
    <row r="1203" spans="1:4" x14ac:dyDescent="0.35">
      <c r="A1203" t="s">
        <v>272</v>
      </c>
      <c r="B1203" s="69" t="s">
        <v>144</v>
      </c>
      <c r="D1203" s="37"/>
    </row>
    <row r="1204" spans="1:4" x14ac:dyDescent="0.35">
      <c r="A1204" t="s">
        <v>272</v>
      </c>
      <c r="B1204" s="69" t="s">
        <v>145</v>
      </c>
      <c r="D1204" s="37"/>
    </row>
    <row r="1205" spans="1:4" x14ac:dyDescent="0.35">
      <c r="A1205" t="s">
        <v>272</v>
      </c>
      <c r="B1205" s="69" t="s">
        <v>146</v>
      </c>
      <c r="D1205" s="37"/>
    </row>
    <row r="1206" spans="1:4" x14ac:dyDescent="0.35">
      <c r="A1206" t="s">
        <v>272</v>
      </c>
      <c r="B1206" s="69" t="s">
        <v>147</v>
      </c>
      <c r="D1206" s="37"/>
    </row>
    <row r="1207" spans="1:4" x14ac:dyDescent="0.35">
      <c r="A1207" t="s">
        <v>273</v>
      </c>
      <c r="B1207" s="69" t="s">
        <v>299</v>
      </c>
      <c r="D1207" s="37"/>
    </row>
    <row r="1208" spans="1:4" x14ac:dyDescent="0.35">
      <c r="A1208" t="s">
        <v>273</v>
      </c>
      <c r="B1208" t="s">
        <v>445</v>
      </c>
      <c r="D1208" s="37"/>
    </row>
    <row r="1209" spans="1:4" x14ac:dyDescent="0.35">
      <c r="A1209" t="s">
        <v>273</v>
      </c>
      <c r="B1209" s="69" t="s">
        <v>189</v>
      </c>
      <c r="D1209" s="37"/>
    </row>
    <row r="1210" spans="1:4" x14ac:dyDescent="0.35">
      <c r="A1210" t="s">
        <v>273</v>
      </c>
      <c r="B1210" s="69" t="s">
        <v>190</v>
      </c>
      <c r="D1210" s="37"/>
    </row>
    <row r="1211" spans="1:4" x14ac:dyDescent="0.35">
      <c r="A1211" t="s">
        <v>273</v>
      </c>
      <c r="B1211" s="69" t="s">
        <v>301</v>
      </c>
      <c r="D1211" s="37"/>
    </row>
    <row r="1212" spans="1:4" x14ac:dyDescent="0.35">
      <c r="A1212" t="s">
        <v>273</v>
      </c>
      <c r="B1212" t="s">
        <v>446</v>
      </c>
      <c r="D1212" s="37"/>
    </row>
    <row r="1213" spans="1:4" x14ac:dyDescent="0.35">
      <c r="A1213" t="s">
        <v>273</v>
      </c>
      <c r="B1213" s="69" t="s">
        <v>40</v>
      </c>
      <c r="D1213" s="37"/>
    </row>
    <row r="1214" spans="1:4" x14ac:dyDescent="0.35">
      <c r="A1214" t="s">
        <v>273</v>
      </c>
      <c r="B1214" s="69" t="s">
        <v>303</v>
      </c>
      <c r="D1214" s="37"/>
    </row>
    <row r="1215" spans="1:4" x14ac:dyDescent="0.35">
      <c r="A1215" t="s">
        <v>273</v>
      </c>
      <c r="B1215" s="69" t="s">
        <v>199</v>
      </c>
      <c r="D1215" s="37"/>
    </row>
    <row r="1216" spans="1:4" x14ac:dyDescent="0.35">
      <c r="A1216" t="s">
        <v>273</v>
      </c>
      <c r="B1216" s="69" t="s">
        <v>194</v>
      </c>
      <c r="D1216" s="37"/>
    </row>
    <row r="1217" spans="1:4" x14ac:dyDescent="0.35">
      <c r="A1217" t="s">
        <v>273</v>
      </c>
      <c r="B1217" s="69" t="s">
        <v>144</v>
      </c>
      <c r="D1217" s="37"/>
    </row>
    <row r="1218" spans="1:4" x14ac:dyDescent="0.35">
      <c r="A1218" t="s">
        <v>273</v>
      </c>
      <c r="B1218" s="69" t="s">
        <v>145</v>
      </c>
      <c r="D1218" s="37"/>
    </row>
    <row r="1219" spans="1:4" x14ac:dyDescent="0.35">
      <c r="A1219" t="s">
        <v>273</v>
      </c>
      <c r="B1219" s="69" t="s">
        <v>146</v>
      </c>
      <c r="D1219" s="37"/>
    </row>
    <row r="1220" spans="1:4" x14ac:dyDescent="0.35">
      <c r="A1220" t="s">
        <v>273</v>
      </c>
      <c r="B1220" s="69" t="s">
        <v>147</v>
      </c>
      <c r="D1220" s="37"/>
    </row>
    <row r="1221" spans="1:4" x14ac:dyDescent="0.35">
      <c r="A1221" t="s">
        <v>274</v>
      </c>
      <c r="B1221" s="69" t="s">
        <v>299</v>
      </c>
      <c r="D1221" s="37"/>
    </row>
    <row r="1222" spans="1:4" x14ac:dyDescent="0.35">
      <c r="A1222" t="s">
        <v>274</v>
      </c>
      <c r="B1222" t="s">
        <v>445</v>
      </c>
      <c r="D1222" s="37"/>
    </row>
    <row r="1223" spans="1:4" x14ac:dyDescent="0.35">
      <c r="A1223" t="s">
        <v>274</v>
      </c>
      <c r="B1223" s="69" t="s">
        <v>189</v>
      </c>
      <c r="D1223" s="37"/>
    </row>
    <row r="1224" spans="1:4" x14ac:dyDescent="0.35">
      <c r="A1224" t="s">
        <v>274</v>
      </c>
      <c r="B1224" s="69" t="s">
        <v>190</v>
      </c>
      <c r="D1224" s="37"/>
    </row>
    <row r="1225" spans="1:4" x14ac:dyDescent="0.35">
      <c r="A1225" t="s">
        <v>274</v>
      </c>
      <c r="B1225" s="69" t="s">
        <v>301</v>
      </c>
      <c r="D1225" s="37"/>
    </row>
    <row r="1226" spans="1:4" x14ac:dyDescent="0.35">
      <c r="A1226" t="s">
        <v>274</v>
      </c>
      <c r="B1226" t="s">
        <v>446</v>
      </c>
      <c r="D1226" s="37"/>
    </row>
    <row r="1227" spans="1:4" x14ac:dyDescent="0.35">
      <c r="A1227" t="s">
        <v>274</v>
      </c>
      <c r="B1227" s="69" t="s">
        <v>40</v>
      </c>
      <c r="D1227" s="37"/>
    </row>
    <row r="1228" spans="1:4" x14ac:dyDescent="0.35">
      <c r="A1228" t="s">
        <v>274</v>
      </c>
      <c r="B1228" s="69" t="s">
        <v>303</v>
      </c>
      <c r="D1228" s="37"/>
    </row>
    <row r="1229" spans="1:4" x14ac:dyDescent="0.35">
      <c r="A1229" t="s">
        <v>274</v>
      </c>
      <c r="B1229" s="69" t="s">
        <v>199</v>
      </c>
      <c r="D1229" s="37"/>
    </row>
    <row r="1230" spans="1:4" x14ac:dyDescent="0.35">
      <c r="A1230" t="s">
        <v>274</v>
      </c>
      <c r="B1230" s="69" t="s">
        <v>194</v>
      </c>
      <c r="D1230" s="37"/>
    </row>
    <row r="1231" spans="1:4" x14ac:dyDescent="0.35">
      <c r="A1231" t="s">
        <v>274</v>
      </c>
      <c r="B1231" s="69" t="s">
        <v>144</v>
      </c>
      <c r="D1231" s="37"/>
    </row>
    <row r="1232" spans="1:4" x14ac:dyDescent="0.35">
      <c r="A1232" t="s">
        <v>274</v>
      </c>
      <c r="B1232" s="69" t="s">
        <v>145</v>
      </c>
      <c r="D1232" s="37"/>
    </row>
    <row r="1233" spans="1:4" x14ac:dyDescent="0.35">
      <c r="A1233" t="s">
        <v>274</v>
      </c>
      <c r="B1233" s="69" t="s">
        <v>146</v>
      </c>
      <c r="D1233" s="37"/>
    </row>
    <row r="1234" spans="1:4" x14ac:dyDescent="0.35">
      <c r="A1234" t="s">
        <v>274</v>
      </c>
      <c r="B1234" s="69" t="s">
        <v>147</v>
      </c>
      <c r="D1234" s="37"/>
    </row>
    <row r="1235" spans="1:4" x14ac:dyDescent="0.35">
      <c r="A1235" t="s">
        <v>275</v>
      </c>
      <c r="B1235" s="69" t="s">
        <v>299</v>
      </c>
      <c r="D1235" s="37"/>
    </row>
    <row r="1236" spans="1:4" x14ac:dyDescent="0.35">
      <c r="A1236" t="s">
        <v>275</v>
      </c>
      <c r="B1236" t="s">
        <v>445</v>
      </c>
      <c r="D1236" s="37"/>
    </row>
    <row r="1237" spans="1:4" x14ac:dyDescent="0.35">
      <c r="A1237" t="s">
        <v>275</v>
      </c>
      <c r="B1237" s="69" t="s">
        <v>189</v>
      </c>
      <c r="D1237" s="37"/>
    </row>
    <row r="1238" spans="1:4" x14ac:dyDescent="0.35">
      <c r="A1238" t="s">
        <v>275</v>
      </c>
      <c r="B1238" s="69" t="s">
        <v>190</v>
      </c>
      <c r="D1238" s="37"/>
    </row>
    <row r="1239" spans="1:4" x14ac:dyDescent="0.35">
      <c r="A1239" t="s">
        <v>275</v>
      </c>
      <c r="B1239" s="69" t="s">
        <v>301</v>
      </c>
      <c r="D1239" s="37"/>
    </row>
    <row r="1240" spans="1:4" x14ac:dyDescent="0.35">
      <c r="A1240" t="s">
        <v>275</v>
      </c>
      <c r="B1240" t="s">
        <v>446</v>
      </c>
      <c r="D1240" s="37"/>
    </row>
    <row r="1241" spans="1:4" x14ac:dyDescent="0.35">
      <c r="A1241" t="s">
        <v>275</v>
      </c>
      <c r="B1241" s="69" t="s">
        <v>40</v>
      </c>
      <c r="D1241" s="37"/>
    </row>
    <row r="1242" spans="1:4" x14ac:dyDescent="0.35">
      <c r="A1242" t="s">
        <v>275</v>
      </c>
      <c r="B1242" s="69" t="s">
        <v>303</v>
      </c>
      <c r="D1242" s="37"/>
    </row>
    <row r="1243" spans="1:4" x14ac:dyDescent="0.35">
      <c r="A1243" t="s">
        <v>275</v>
      </c>
      <c r="B1243" s="69" t="s">
        <v>199</v>
      </c>
      <c r="D1243" s="37"/>
    </row>
    <row r="1244" spans="1:4" x14ac:dyDescent="0.35">
      <c r="A1244" t="s">
        <v>275</v>
      </c>
      <c r="B1244" s="69" t="s">
        <v>194</v>
      </c>
      <c r="D1244" s="37"/>
    </row>
    <row r="1245" spans="1:4" x14ac:dyDescent="0.35">
      <c r="A1245" t="s">
        <v>275</v>
      </c>
      <c r="B1245" s="69" t="s">
        <v>144</v>
      </c>
      <c r="D1245" s="37"/>
    </row>
    <row r="1246" spans="1:4" x14ac:dyDescent="0.35">
      <c r="A1246" t="s">
        <v>275</v>
      </c>
      <c r="B1246" s="69" t="s">
        <v>145</v>
      </c>
      <c r="D1246" s="37"/>
    </row>
    <row r="1247" spans="1:4" x14ac:dyDescent="0.35">
      <c r="A1247" t="s">
        <v>275</v>
      </c>
      <c r="B1247" s="69" t="s">
        <v>146</v>
      </c>
      <c r="D1247" s="37"/>
    </row>
    <row r="1248" spans="1:4" x14ac:dyDescent="0.35">
      <c r="A1248" t="s">
        <v>275</v>
      </c>
      <c r="B1248" s="69" t="s">
        <v>147</v>
      </c>
      <c r="D1248" s="37"/>
    </row>
    <row r="1249" spans="1:4" x14ac:dyDescent="0.35">
      <c r="A1249" t="s">
        <v>276</v>
      </c>
      <c r="B1249" s="69" t="s">
        <v>299</v>
      </c>
      <c r="D1249" s="37"/>
    </row>
    <row r="1250" spans="1:4" x14ac:dyDescent="0.35">
      <c r="A1250" t="s">
        <v>276</v>
      </c>
      <c r="B1250" t="s">
        <v>445</v>
      </c>
      <c r="D1250" s="37"/>
    </row>
    <row r="1251" spans="1:4" x14ac:dyDescent="0.35">
      <c r="A1251" t="s">
        <v>276</v>
      </c>
      <c r="B1251" s="69" t="s">
        <v>189</v>
      </c>
      <c r="D1251" s="37"/>
    </row>
    <row r="1252" spans="1:4" x14ac:dyDescent="0.35">
      <c r="A1252" t="s">
        <v>276</v>
      </c>
      <c r="B1252" s="69" t="s">
        <v>190</v>
      </c>
      <c r="D1252" s="37"/>
    </row>
    <row r="1253" spans="1:4" x14ac:dyDescent="0.35">
      <c r="A1253" t="s">
        <v>276</v>
      </c>
      <c r="B1253" s="69" t="s">
        <v>301</v>
      </c>
      <c r="D1253" s="37"/>
    </row>
    <row r="1254" spans="1:4" x14ac:dyDescent="0.35">
      <c r="A1254" t="s">
        <v>276</v>
      </c>
      <c r="B1254" t="s">
        <v>446</v>
      </c>
      <c r="D1254" s="37"/>
    </row>
    <row r="1255" spans="1:4" x14ac:dyDescent="0.35">
      <c r="A1255" t="s">
        <v>276</v>
      </c>
      <c r="B1255" s="69" t="s">
        <v>40</v>
      </c>
      <c r="D1255" s="37"/>
    </row>
    <row r="1256" spans="1:4" x14ac:dyDescent="0.35">
      <c r="A1256" t="s">
        <v>276</v>
      </c>
      <c r="B1256" s="69" t="s">
        <v>303</v>
      </c>
      <c r="D1256" s="37"/>
    </row>
    <row r="1257" spans="1:4" x14ac:dyDescent="0.35">
      <c r="A1257" t="s">
        <v>276</v>
      </c>
      <c r="B1257" s="69" t="s">
        <v>199</v>
      </c>
      <c r="D1257" s="37"/>
    </row>
    <row r="1258" spans="1:4" x14ac:dyDescent="0.35">
      <c r="A1258" t="s">
        <v>276</v>
      </c>
      <c r="B1258" s="69" t="s">
        <v>194</v>
      </c>
      <c r="D1258" s="37"/>
    </row>
    <row r="1259" spans="1:4" x14ac:dyDescent="0.35">
      <c r="A1259" t="s">
        <v>276</v>
      </c>
      <c r="B1259" s="69" t="s">
        <v>144</v>
      </c>
      <c r="D1259" s="37"/>
    </row>
    <row r="1260" spans="1:4" x14ac:dyDescent="0.35">
      <c r="A1260" t="s">
        <v>276</v>
      </c>
      <c r="B1260" s="69" t="s">
        <v>145</v>
      </c>
      <c r="D1260" s="37"/>
    </row>
    <row r="1261" spans="1:4" x14ac:dyDescent="0.35">
      <c r="A1261" t="s">
        <v>276</v>
      </c>
      <c r="B1261" s="69" t="s">
        <v>146</v>
      </c>
      <c r="D1261" s="37"/>
    </row>
    <row r="1262" spans="1:4" x14ac:dyDescent="0.35">
      <c r="A1262" t="s">
        <v>276</v>
      </c>
      <c r="B1262" s="69" t="s">
        <v>147</v>
      </c>
      <c r="D1262" s="37"/>
    </row>
    <row r="1263" spans="1:4" x14ac:dyDescent="0.35">
      <c r="A1263" t="s">
        <v>277</v>
      </c>
      <c r="B1263" s="69" t="s">
        <v>299</v>
      </c>
      <c r="D1263" s="37"/>
    </row>
    <row r="1264" spans="1:4" x14ac:dyDescent="0.35">
      <c r="A1264" t="s">
        <v>277</v>
      </c>
      <c r="B1264" t="s">
        <v>445</v>
      </c>
      <c r="D1264" s="37"/>
    </row>
    <row r="1265" spans="1:4" x14ac:dyDescent="0.35">
      <c r="A1265" t="s">
        <v>277</v>
      </c>
      <c r="B1265" s="69" t="s">
        <v>189</v>
      </c>
      <c r="D1265" s="37"/>
    </row>
    <row r="1266" spans="1:4" x14ac:dyDescent="0.35">
      <c r="A1266" t="s">
        <v>277</v>
      </c>
      <c r="B1266" s="69" t="s">
        <v>190</v>
      </c>
      <c r="D1266" s="37"/>
    </row>
    <row r="1267" spans="1:4" x14ac:dyDescent="0.35">
      <c r="A1267" t="s">
        <v>277</v>
      </c>
      <c r="B1267" s="69" t="s">
        <v>301</v>
      </c>
      <c r="D1267" s="37"/>
    </row>
    <row r="1268" spans="1:4" x14ac:dyDescent="0.35">
      <c r="A1268" t="s">
        <v>277</v>
      </c>
      <c r="B1268" t="s">
        <v>446</v>
      </c>
      <c r="D1268" s="37"/>
    </row>
    <row r="1269" spans="1:4" x14ac:dyDescent="0.35">
      <c r="A1269" t="s">
        <v>277</v>
      </c>
      <c r="B1269" s="69" t="s">
        <v>40</v>
      </c>
      <c r="D1269" s="37"/>
    </row>
    <row r="1270" spans="1:4" x14ac:dyDescent="0.35">
      <c r="A1270" t="s">
        <v>277</v>
      </c>
      <c r="B1270" s="69" t="s">
        <v>303</v>
      </c>
      <c r="D1270" s="37"/>
    </row>
    <row r="1271" spans="1:4" x14ac:dyDescent="0.35">
      <c r="A1271" t="s">
        <v>277</v>
      </c>
      <c r="B1271" s="69" t="s">
        <v>199</v>
      </c>
      <c r="D1271" s="37"/>
    </row>
    <row r="1272" spans="1:4" x14ac:dyDescent="0.35">
      <c r="A1272" t="s">
        <v>277</v>
      </c>
      <c r="B1272" s="69" t="s">
        <v>194</v>
      </c>
      <c r="D1272" s="37"/>
    </row>
    <row r="1273" spans="1:4" x14ac:dyDescent="0.35">
      <c r="A1273" t="s">
        <v>277</v>
      </c>
      <c r="B1273" s="69" t="s">
        <v>144</v>
      </c>
      <c r="D1273" s="37"/>
    </row>
    <row r="1274" spans="1:4" x14ac:dyDescent="0.35">
      <c r="A1274" t="s">
        <v>277</v>
      </c>
      <c r="B1274" s="69" t="s">
        <v>145</v>
      </c>
      <c r="D1274" s="37"/>
    </row>
    <row r="1275" spans="1:4" x14ac:dyDescent="0.35">
      <c r="A1275" t="s">
        <v>277</v>
      </c>
      <c r="B1275" s="69" t="s">
        <v>146</v>
      </c>
      <c r="D1275" s="37"/>
    </row>
    <row r="1276" spans="1:4" x14ac:dyDescent="0.35">
      <c r="A1276" t="s">
        <v>277</v>
      </c>
      <c r="B1276" s="69" t="s">
        <v>147</v>
      </c>
      <c r="D1276" s="37"/>
    </row>
    <row r="1277" spans="1:4" x14ac:dyDescent="0.35">
      <c r="A1277" t="s">
        <v>278</v>
      </c>
      <c r="B1277" s="69" t="s">
        <v>299</v>
      </c>
      <c r="D1277" s="37"/>
    </row>
    <row r="1278" spans="1:4" x14ac:dyDescent="0.35">
      <c r="A1278" t="s">
        <v>278</v>
      </c>
      <c r="B1278" t="s">
        <v>445</v>
      </c>
      <c r="D1278" s="37"/>
    </row>
    <row r="1279" spans="1:4" x14ac:dyDescent="0.35">
      <c r="A1279" t="s">
        <v>278</v>
      </c>
      <c r="B1279" s="69" t="s">
        <v>189</v>
      </c>
      <c r="D1279" s="37"/>
    </row>
    <row r="1280" spans="1:4" x14ac:dyDescent="0.35">
      <c r="A1280" t="s">
        <v>278</v>
      </c>
      <c r="B1280" s="69" t="s">
        <v>190</v>
      </c>
      <c r="D1280" s="37"/>
    </row>
    <row r="1281" spans="1:4" x14ac:dyDescent="0.35">
      <c r="A1281" t="s">
        <v>278</v>
      </c>
      <c r="B1281" s="69" t="s">
        <v>301</v>
      </c>
      <c r="D1281" s="37"/>
    </row>
    <row r="1282" spans="1:4" x14ac:dyDescent="0.35">
      <c r="A1282" t="s">
        <v>278</v>
      </c>
      <c r="B1282" t="s">
        <v>446</v>
      </c>
      <c r="D1282" s="37"/>
    </row>
    <row r="1283" spans="1:4" x14ac:dyDescent="0.35">
      <c r="A1283" t="s">
        <v>278</v>
      </c>
      <c r="B1283" s="69" t="s">
        <v>40</v>
      </c>
      <c r="D1283" s="37"/>
    </row>
    <row r="1284" spans="1:4" x14ac:dyDescent="0.35">
      <c r="A1284" t="s">
        <v>278</v>
      </c>
      <c r="B1284" s="69" t="s">
        <v>303</v>
      </c>
      <c r="D1284" s="37"/>
    </row>
    <row r="1285" spans="1:4" x14ac:dyDescent="0.35">
      <c r="A1285" t="s">
        <v>278</v>
      </c>
      <c r="B1285" s="69" t="s">
        <v>199</v>
      </c>
      <c r="D1285" s="37"/>
    </row>
    <row r="1286" spans="1:4" x14ac:dyDescent="0.35">
      <c r="A1286" t="s">
        <v>278</v>
      </c>
      <c r="B1286" s="69" t="s">
        <v>194</v>
      </c>
      <c r="D1286" s="37"/>
    </row>
    <row r="1287" spans="1:4" x14ac:dyDescent="0.35">
      <c r="A1287" t="s">
        <v>278</v>
      </c>
      <c r="B1287" s="69" t="s">
        <v>144</v>
      </c>
      <c r="D1287" s="37"/>
    </row>
    <row r="1288" spans="1:4" x14ac:dyDescent="0.35">
      <c r="A1288" t="s">
        <v>278</v>
      </c>
      <c r="B1288" s="69" t="s">
        <v>145</v>
      </c>
      <c r="D1288" s="37"/>
    </row>
    <row r="1289" spans="1:4" x14ac:dyDescent="0.35">
      <c r="A1289" t="s">
        <v>278</v>
      </c>
      <c r="B1289" s="69" t="s">
        <v>146</v>
      </c>
      <c r="D1289" s="37"/>
    </row>
    <row r="1290" spans="1:4" x14ac:dyDescent="0.35">
      <c r="A1290" t="s">
        <v>278</v>
      </c>
      <c r="B1290" s="69" t="s">
        <v>147</v>
      </c>
      <c r="D1290" s="37"/>
    </row>
    <row r="1291" spans="1:4" x14ac:dyDescent="0.35">
      <c r="A1291" t="s">
        <v>279</v>
      </c>
      <c r="B1291" s="69" t="s">
        <v>299</v>
      </c>
      <c r="D1291" s="37"/>
    </row>
    <row r="1292" spans="1:4" x14ac:dyDescent="0.35">
      <c r="A1292" t="s">
        <v>279</v>
      </c>
      <c r="B1292" t="s">
        <v>445</v>
      </c>
      <c r="D1292" s="37"/>
    </row>
    <row r="1293" spans="1:4" x14ac:dyDescent="0.35">
      <c r="A1293" t="s">
        <v>279</v>
      </c>
      <c r="B1293" s="69" t="s">
        <v>189</v>
      </c>
      <c r="D1293" s="37"/>
    </row>
    <row r="1294" spans="1:4" x14ac:dyDescent="0.35">
      <c r="A1294" t="s">
        <v>279</v>
      </c>
      <c r="B1294" s="69" t="s">
        <v>190</v>
      </c>
      <c r="D1294" s="37"/>
    </row>
    <row r="1295" spans="1:4" x14ac:dyDescent="0.35">
      <c r="A1295" t="s">
        <v>279</v>
      </c>
      <c r="B1295" s="69" t="s">
        <v>301</v>
      </c>
      <c r="D1295" s="37"/>
    </row>
    <row r="1296" spans="1:4" x14ac:dyDescent="0.35">
      <c r="A1296" t="s">
        <v>279</v>
      </c>
      <c r="B1296" t="s">
        <v>446</v>
      </c>
      <c r="D1296" s="37"/>
    </row>
    <row r="1297" spans="1:4" x14ac:dyDescent="0.35">
      <c r="A1297" t="s">
        <v>279</v>
      </c>
      <c r="B1297" s="69" t="s">
        <v>40</v>
      </c>
      <c r="D1297" s="37"/>
    </row>
    <row r="1298" spans="1:4" x14ac:dyDescent="0.35">
      <c r="A1298" t="s">
        <v>279</v>
      </c>
      <c r="B1298" s="69" t="s">
        <v>303</v>
      </c>
      <c r="D1298" s="37"/>
    </row>
    <row r="1299" spans="1:4" x14ac:dyDescent="0.35">
      <c r="A1299" t="s">
        <v>279</v>
      </c>
      <c r="B1299" s="69" t="s">
        <v>199</v>
      </c>
      <c r="D1299" s="37"/>
    </row>
    <row r="1300" spans="1:4" x14ac:dyDescent="0.35">
      <c r="A1300" t="s">
        <v>279</v>
      </c>
      <c r="B1300" s="69" t="s">
        <v>194</v>
      </c>
      <c r="D1300" s="37"/>
    </row>
    <row r="1301" spans="1:4" x14ac:dyDescent="0.35">
      <c r="A1301" t="s">
        <v>279</v>
      </c>
      <c r="B1301" s="69" t="s">
        <v>144</v>
      </c>
      <c r="D1301" s="37"/>
    </row>
    <row r="1302" spans="1:4" x14ac:dyDescent="0.35">
      <c r="A1302" t="s">
        <v>279</v>
      </c>
      <c r="B1302" s="69" t="s">
        <v>145</v>
      </c>
      <c r="D1302" s="37"/>
    </row>
    <row r="1303" spans="1:4" x14ac:dyDescent="0.35">
      <c r="A1303" t="s">
        <v>279</v>
      </c>
      <c r="B1303" s="69" t="s">
        <v>146</v>
      </c>
      <c r="D1303" s="37"/>
    </row>
    <row r="1304" spans="1:4" x14ac:dyDescent="0.35">
      <c r="A1304" t="s">
        <v>279</v>
      </c>
      <c r="B1304" s="69" t="s">
        <v>147</v>
      </c>
      <c r="D1304" s="37"/>
    </row>
    <row r="1305" spans="1:4" x14ac:dyDescent="0.35">
      <c r="A1305" t="s">
        <v>280</v>
      </c>
      <c r="B1305" s="69" t="s">
        <v>299</v>
      </c>
      <c r="D1305" s="37"/>
    </row>
    <row r="1306" spans="1:4" x14ac:dyDescent="0.35">
      <c r="A1306" t="s">
        <v>280</v>
      </c>
      <c r="B1306" t="s">
        <v>445</v>
      </c>
      <c r="D1306" s="37"/>
    </row>
    <row r="1307" spans="1:4" x14ac:dyDescent="0.35">
      <c r="A1307" t="s">
        <v>280</v>
      </c>
      <c r="B1307" s="69" t="s">
        <v>189</v>
      </c>
      <c r="D1307" s="37"/>
    </row>
    <row r="1308" spans="1:4" x14ac:dyDescent="0.35">
      <c r="A1308" t="s">
        <v>280</v>
      </c>
      <c r="B1308" s="69" t="s">
        <v>190</v>
      </c>
      <c r="D1308" s="37"/>
    </row>
    <row r="1309" spans="1:4" x14ac:dyDescent="0.35">
      <c r="A1309" t="s">
        <v>280</v>
      </c>
      <c r="B1309" s="69" t="s">
        <v>301</v>
      </c>
      <c r="D1309" s="37"/>
    </row>
    <row r="1310" spans="1:4" x14ac:dyDescent="0.35">
      <c r="A1310" t="s">
        <v>280</v>
      </c>
      <c r="B1310" t="s">
        <v>446</v>
      </c>
      <c r="D1310" s="37"/>
    </row>
    <row r="1311" spans="1:4" x14ac:dyDescent="0.35">
      <c r="A1311" t="s">
        <v>280</v>
      </c>
      <c r="B1311" s="69" t="s">
        <v>40</v>
      </c>
      <c r="D1311" s="37"/>
    </row>
    <row r="1312" spans="1:4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t="s">
        <v>445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t="s">
        <v>446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t="s">
        <v>445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t="s">
        <v>446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t="s">
        <v>445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t="s">
        <v>446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t="s">
        <v>445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t="s">
        <v>446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t="s">
        <v>445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t="s">
        <v>446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t="s">
        <v>445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t="s">
        <v>446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t="s">
        <v>445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t="s">
        <v>446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t="s">
        <v>445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t="s">
        <v>446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t="s">
        <v>445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t="s">
        <v>446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t="s">
        <v>445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t="s">
        <v>446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t="s">
        <v>445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t="s">
        <v>446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t="s">
        <v>445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t="s">
        <v>446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t="s">
        <v>445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t="s">
        <v>446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t="s">
        <v>445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t="s">
        <v>446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t="s">
        <v>445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t="s">
        <v>446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t="s">
        <v>445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t="s">
        <v>446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t="s">
        <v>445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t="s">
        <v>446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
</file>

<file path=customXml/item2.xml>�� �  �  
</file>

<file path=customXml/item3.xml>�� 
</file>

<file path=customXml/item4.xml>�� 
</file>

<file path=customXml/item5.xml>�� � " �  �  � " �  �  �  �  �  �  �  �  �  
</file>

<file path=customXml/item6.xml>�� �  �  
</file>

<file path=customXml/item7.xml>�� 
</file>

<file path=customXml/item8.xml>�� 
</file>

<file path=customXml/item9.xml>�� 
</file>

<file path=customXml/item10.xml>�� �  �  
</file>

<file path=customXml/item11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12.xml>�� 
</file>

<file path=customXml/item13.xml>�� 
</file>

<file path=customXml/item14.xml>�� �  �  � " �  �  � " 
</file>

<file path=customXml/item15.xml>�� �  �  
</file>

<file path=customXml/item16.xml>�� �  � 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�  �  �  �  �  �  
</file>

<file path=customXml/item23.xml>�� �  �  
</file>

<file path=customXml/item24.xml>�� 
</file>

<file path=customXml/item25.xml>�� �  �  
</file>

<file path=customXml/item26.xml>�� 
</file>

<file path=customXml/item27.xml>�� 
</file>

<file path=customXml/item28.xml>�� 
</file>

<file path=customXml/item29.xml>�� �  �  �  �  �  �  
</file>

<file path=customXml/item30.xml>�� �  �  
</file>

<file path=customXml/item31.xml>�� �  �  
</file>

<file path=customXml/item32.xml>�� 
</file>

<file path=customXml/item33.xml>�� �  �  �  �  �  �  
</file>

<file path=customXml/item34.xml>�� 
</file>

<file path=customXml/item35.xml>�� �  �  �  �  �  �  
</file>

<file path=customXml/item36.xml>�� �  �  
</file>

<file path=customXml/item37.xml>�� �  �  �  �  �  �  
</file>

<file path=customXml/item38.xml>�� �  �  
</file>

<file path=customXml/item39.xml>�� �  �  
</file>

<file path=customXml/item40.xml>�� �  �  
</file>

<file path=customXml/item41.xml>�� �  �  
</file>

<file path=customXml/item42.xml>�� 
</file>

<file path=customXml/item43.xml>�� �  �  
</file>

<file path=customXml/itemProps1.xml><?xml version="1.0" encoding="utf-8"?>
<ds:datastoreItem xmlns:ds="http://schemas.openxmlformats.org/officeDocument/2006/customXml" ds:itemID="{D7088BC6-4E39-4F1E-988A-F9FFB3578E1C}">
  <ds:schemaRefs/>
</ds:datastoreItem>
</file>

<file path=customXml/itemProps2.xml><?xml version="1.0" encoding="utf-8"?>
<ds:datastoreItem xmlns:ds="http://schemas.openxmlformats.org/officeDocument/2006/customXml" ds:itemID="{97EE2AB5-5F6C-45F8-88C3-9FC861A8BBC8}">
  <ds:schemaRefs/>
</ds:datastoreItem>
</file>

<file path=customXml/itemProps3.xml><?xml version="1.0" encoding="utf-8"?>
<ds:datastoreItem xmlns:ds="http://schemas.openxmlformats.org/officeDocument/2006/customXml" ds:itemID="{AF00B4FA-D750-4F58-976F-B1151798FCDA}">
  <ds:schemaRefs/>
</ds:datastoreItem>
</file>

<file path=customXml/itemProps4.xml><?xml version="1.0" encoding="utf-8"?>
<ds:datastoreItem xmlns:ds="http://schemas.openxmlformats.org/officeDocument/2006/customXml" ds:itemID="{3CF7F571-4A9D-4573-88B7-3891E2B72BE1}">
  <ds:schemaRefs/>
</ds:datastoreItem>
</file>

<file path=customXml/itemProps5.xml><?xml version="1.0" encoding="utf-8"?>
<ds:datastoreItem xmlns:ds="http://schemas.openxmlformats.org/officeDocument/2006/customXml" ds:itemID="{0FC8A381-A41B-44C6-8105-90B3E5B2B4F5}">
  <ds:schemaRefs/>
</ds:datastoreItem>
</file>

<file path=customXml/itemProps6.xml><?xml version="1.0" encoding="utf-8"?>
<ds:datastoreItem xmlns:ds="http://schemas.openxmlformats.org/officeDocument/2006/customXml" ds:itemID="{0AF7685A-2129-416C-AC48-9001AC69EFCA}">
  <ds:schemaRefs/>
</ds:datastoreItem>
</file>

<file path=customXml/itemProps7.xml><?xml version="1.0" encoding="utf-8"?>
<ds:datastoreItem xmlns:ds="http://schemas.openxmlformats.org/officeDocument/2006/customXml" ds:itemID="{0F8A396E-6B73-4475-AC61-4AE18329EEBB}">
  <ds:schemaRefs/>
</ds:datastoreItem>
</file>

<file path=customXml/itemProps8.xml><?xml version="1.0" encoding="utf-8"?>
<ds:datastoreItem xmlns:ds="http://schemas.openxmlformats.org/officeDocument/2006/customXml" ds:itemID="{D4A8C9F8-65C8-4F59-BE63-BDEF91D7F620}">
  <ds:schemaRefs/>
</ds:datastoreItem>
</file>

<file path=customXml/itemProps9.xml><?xml version="1.0" encoding="utf-8"?>
<ds:datastoreItem xmlns:ds="http://schemas.openxmlformats.org/officeDocument/2006/customXml" ds:itemID="{AAA6D46D-94C8-435F-92BE-B0CE8187092B}">
  <ds:schemaRefs/>
</ds:datastoreItem>
</file>

<file path=customXml/itemProps10.xml><?xml version="1.0" encoding="utf-8"?>
<ds:datastoreItem xmlns:ds="http://schemas.openxmlformats.org/officeDocument/2006/customXml" ds:itemID="{576E00CA-C4C3-46B3-AD1F-3EE26A173CA0}">
  <ds:schemaRefs/>
</ds:datastoreItem>
</file>

<file path=customXml/itemProps11.xml><?xml version="1.0" encoding="utf-8"?>
<ds:datastoreItem xmlns:ds="http://schemas.openxmlformats.org/officeDocument/2006/customXml" ds:itemID="{2CA1005C-E2AA-439F-870A-00F826EFD910}">
  <ds:schemaRefs/>
</ds:datastoreItem>
</file>

<file path=customXml/itemProps12.xml><?xml version="1.0" encoding="utf-8"?>
<ds:datastoreItem xmlns:ds="http://schemas.openxmlformats.org/officeDocument/2006/customXml" ds:itemID="{2E4FFDB4-FD66-4A97-A407-9EA7C4024AE7}">
  <ds:schemaRefs/>
</ds:datastoreItem>
</file>

<file path=customXml/itemProps13.xml><?xml version="1.0" encoding="utf-8"?>
<ds:datastoreItem xmlns:ds="http://schemas.openxmlformats.org/officeDocument/2006/customXml" ds:itemID="{B3542EF0-6536-40CE-B935-E0CF55315232}">
  <ds:schemaRefs/>
</ds:datastoreItem>
</file>

<file path=customXml/itemProps14.xml><?xml version="1.0" encoding="utf-8"?>
<ds:datastoreItem xmlns:ds="http://schemas.openxmlformats.org/officeDocument/2006/customXml" ds:itemID="{FE306E6F-BDAA-4C78-A106-4D765B75F10A}">
  <ds:schemaRefs/>
</ds:datastoreItem>
</file>

<file path=customXml/itemProps15.xml><?xml version="1.0" encoding="utf-8"?>
<ds:datastoreItem xmlns:ds="http://schemas.openxmlformats.org/officeDocument/2006/customXml" ds:itemID="{D5875026-8E73-444A-9706-8E0661E28F32}">
  <ds:schemaRefs/>
</ds:datastoreItem>
</file>

<file path=customXml/itemProps16.xml><?xml version="1.0" encoding="utf-8"?>
<ds:datastoreItem xmlns:ds="http://schemas.openxmlformats.org/officeDocument/2006/customXml" ds:itemID="{8145BEDB-BE79-4B7C-84C7-6107E158EEEC}">
  <ds:schemaRefs/>
</ds:datastoreItem>
</file>

<file path=customXml/itemProps17.xml><?xml version="1.0" encoding="utf-8"?>
<ds:datastoreItem xmlns:ds="http://schemas.openxmlformats.org/officeDocument/2006/customXml" ds:itemID="{86599E87-849E-4849-A3C2-2BC620D6D4FD}">
  <ds:schemaRefs/>
</ds:datastoreItem>
</file>

<file path=customXml/itemProps18.xml><?xml version="1.0" encoding="utf-8"?>
<ds:datastoreItem xmlns:ds="http://schemas.openxmlformats.org/officeDocument/2006/customXml" ds:itemID="{136BC35F-9388-485C-BB16-B371643FE435}">
  <ds:schemaRefs/>
</ds:datastoreItem>
</file>

<file path=customXml/itemProps19.xml><?xml version="1.0" encoding="utf-8"?>
<ds:datastoreItem xmlns:ds="http://schemas.openxmlformats.org/officeDocument/2006/customXml" ds:itemID="{44BF2F49-E257-447F-8217-77E758993462}">
  <ds:schemaRefs/>
</ds:datastoreItem>
</file>

<file path=customXml/itemProps20.xml><?xml version="1.0" encoding="utf-8"?>
<ds:datastoreItem xmlns:ds="http://schemas.openxmlformats.org/officeDocument/2006/customXml" ds:itemID="{0DC66C4B-A148-4DD1-B5EB-3A2D106727DF}">
  <ds:schemaRefs/>
</ds:datastoreItem>
</file>

<file path=customXml/itemProps21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22.xml><?xml version="1.0" encoding="utf-8"?>
<ds:datastoreItem xmlns:ds="http://schemas.openxmlformats.org/officeDocument/2006/customXml" ds:itemID="{37DEE629-B61E-4141-B534-57A0D3F7F2C6}">
  <ds:schemaRefs/>
</ds:datastoreItem>
</file>

<file path=customXml/itemProps23.xml><?xml version="1.0" encoding="utf-8"?>
<ds:datastoreItem xmlns:ds="http://schemas.openxmlformats.org/officeDocument/2006/customXml" ds:itemID="{BB63E957-2D86-41A0-8397-0E6140EE51AC}">
  <ds:schemaRefs/>
</ds:datastoreItem>
</file>

<file path=customXml/itemProps24.xml><?xml version="1.0" encoding="utf-8"?>
<ds:datastoreItem xmlns:ds="http://schemas.openxmlformats.org/officeDocument/2006/customXml" ds:itemID="{3D6AAB0A-D745-4EF9-8920-462D32D02F66}">
  <ds:schemaRefs/>
</ds:datastoreItem>
</file>

<file path=customXml/itemProps25.xml><?xml version="1.0" encoding="utf-8"?>
<ds:datastoreItem xmlns:ds="http://schemas.openxmlformats.org/officeDocument/2006/customXml" ds:itemID="{399578CE-DEC7-43C4-AD8D-8631A5846A02}">
  <ds:schemaRefs/>
</ds:datastoreItem>
</file>

<file path=customXml/itemProps26.xml><?xml version="1.0" encoding="utf-8"?>
<ds:datastoreItem xmlns:ds="http://schemas.openxmlformats.org/officeDocument/2006/customXml" ds:itemID="{F1516354-154F-45FC-AB74-D2997451C5F2}">
  <ds:schemaRefs/>
</ds:datastoreItem>
</file>

<file path=customXml/itemProps27.xml><?xml version="1.0" encoding="utf-8"?>
<ds:datastoreItem xmlns:ds="http://schemas.openxmlformats.org/officeDocument/2006/customXml" ds:itemID="{0DA15B66-50BD-4C34-A4A6-F7200DCB8044}">
  <ds:schemaRefs/>
</ds:datastoreItem>
</file>

<file path=customXml/itemProps28.xml><?xml version="1.0" encoding="utf-8"?>
<ds:datastoreItem xmlns:ds="http://schemas.openxmlformats.org/officeDocument/2006/customXml" ds:itemID="{ECDD45EF-8224-43D8-97F8-789B8EF9A376}">
  <ds:schemaRefs/>
</ds:datastoreItem>
</file>

<file path=customXml/itemProps29.xml><?xml version="1.0" encoding="utf-8"?>
<ds:datastoreItem xmlns:ds="http://schemas.openxmlformats.org/officeDocument/2006/customXml" ds:itemID="{24674DA1-37AC-4C3F-BEEB-C8467C11CDC6}">
  <ds:schemaRefs/>
</ds:datastoreItem>
</file>

<file path=customXml/itemProps30.xml><?xml version="1.0" encoding="utf-8"?>
<ds:datastoreItem xmlns:ds="http://schemas.openxmlformats.org/officeDocument/2006/customXml" ds:itemID="{3FB8461E-CFB0-4846-845E-BC1FC2AF0553}">
  <ds:schemaRefs/>
</ds:datastoreItem>
</file>

<file path=customXml/itemProps31.xml><?xml version="1.0" encoding="utf-8"?>
<ds:datastoreItem xmlns:ds="http://schemas.openxmlformats.org/officeDocument/2006/customXml" ds:itemID="{E058C73B-9365-4D9A-8A29-1987F1A3A56A}">
  <ds:schemaRefs/>
</ds:datastoreItem>
</file>

<file path=customXml/itemProps32.xml><?xml version="1.0" encoding="utf-8"?>
<ds:datastoreItem xmlns:ds="http://schemas.openxmlformats.org/officeDocument/2006/customXml" ds:itemID="{8C3FFE2C-E90E-4852-A5A5-7873D01B38F4}">
  <ds:schemaRefs/>
</ds:datastoreItem>
</file>

<file path=customXml/itemProps33.xml><?xml version="1.0" encoding="utf-8"?>
<ds:datastoreItem xmlns:ds="http://schemas.openxmlformats.org/officeDocument/2006/customXml" ds:itemID="{C70F9AA7-8E3C-429D-B21C-1F71FD4B3DCB}">
  <ds:schemaRefs/>
</ds:datastoreItem>
</file>

<file path=customXml/itemProps34.xml><?xml version="1.0" encoding="utf-8"?>
<ds:datastoreItem xmlns:ds="http://schemas.openxmlformats.org/officeDocument/2006/customXml" ds:itemID="{0D0F800C-55F0-4B8D-B65D-1956604BBC4A}">
  <ds:schemaRefs/>
</ds:datastoreItem>
</file>

<file path=customXml/itemProps35.xml><?xml version="1.0" encoding="utf-8"?>
<ds:datastoreItem xmlns:ds="http://schemas.openxmlformats.org/officeDocument/2006/customXml" ds:itemID="{42EFE6AE-9086-4C6F-9C8C-626EDF456519}">
  <ds:schemaRefs/>
</ds:datastoreItem>
</file>

<file path=customXml/itemProps36.xml><?xml version="1.0" encoding="utf-8"?>
<ds:datastoreItem xmlns:ds="http://schemas.openxmlformats.org/officeDocument/2006/customXml" ds:itemID="{58C5A15C-C954-4888-9E99-C9BE9F56A850}">
  <ds:schemaRefs/>
</ds:datastoreItem>
</file>

<file path=customXml/itemProps37.xml><?xml version="1.0" encoding="utf-8"?>
<ds:datastoreItem xmlns:ds="http://schemas.openxmlformats.org/officeDocument/2006/customXml" ds:itemID="{47AF4F71-C261-4A58-90A0-2859C2D3B2B5}">
  <ds:schemaRefs/>
</ds:datastoreItem>
</file>

<file path=customXml/itemProps38.xml><?xml version="1.0" encoding="utf-8"?>
<ds:datastoreItem xmlns:ds="http://schemas.openxmlformats.org/officeDocument/2006/customXml" ds:itemID="{FB430F26-BF72-44F7-9E97-4C1A78416478}">
  <ds:schemaRefs/>
</ds:datastoreItem>
</file>

<file path=customXml/itemProps39.xml><?xml version="1.0" encoding="utf-8"?>
<ds:datastoreItem xmlns:ds="http://schemas.openxmlformats.org/officeDocument/2006/customXml" ds:itemID="{F7F2D8D3-6B47-4721-B350-FF2E73B5D918}">
  <ds:schemaRefs/>
</ds:datastoreItem>
</file>

<file path=customXml/itemProps40.xml><?xml version="1.0" encoding="utf-8"?>
<ds:datastoreItem xmlns:ds="http://schemas.openxmlformats.org/officeDocument/2006/customXml" ds:itemID="{80CE0626-995F-476B-8796-91621794F8FE}">
  <ds:schemaRefs/>
</ds:datastoreItem>
</file>

<file path=customXml/itemProps41.xml><?xml version="1.0" encoding="utf-8"?>
<ds:datastoreItem xmlns:ds="http://schemas.openxmlformats.org/officeDocument/2006/customXml" ds:itemID="{E42E9CE4-D197-4EB4-8467-534962689E55}">
  <ds:schemaRefs/>
</ds:datastoreItem>
</file>

<file path=customXml/itemProps42.xml><?xml version="1.0" encoding="utf-8"?>
<ds:datastoreItem xmlns:ds="http://schemas.openxmlformats.org/officeDocument/2006/customXml" ds:itemID="{38769107-2822-48BA-A163-23A336FF9020}">
  <ds:schemaRefs/>
</ds:datastoreItem>
</file>

<file path=customXml/itemProps43.xml><?xml version="1.0" encoding="utf-8"?>
<ds:datastoreItem xmlns:ds="http://schemas.openxmlformats.org/officeDocument/2006/customXml" ds:itemID="{D7859309-649C-46A5-96A5-04CD5F423E3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2026-06-04T08:59:12Z</dcterms:modified>
  <cp:category/>
  <cp:contentStatus/>
</cp:coreProperties>
</file>