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B14320AE-6B8B-4B88-8A37-98A0330D24E4}" xr6:coauthVersionLast="47" xr6:coauthVersionMax="47" xr10:uidLastSave="{00000000-0000-0000-0000-000000000000}"/>
  <bookViews>
    <workbookView xWindow="-120" yWindow="-120" windowWidth="29040" windowHeight="15720" tabRatio="618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2" r:id="rId8"/>
    <pivotCache cacheId="3" r:id="rId9"/>
    <pivotCache cacheId="4" r:id="rId10"/>
    <pivotCache cacheId="5" r:id="rId11"/>
    <pivotCache cacheId="6" r:id="rId12"/>
    <pivotCache cacheId="7" r:id="rId13"/>
    <pivotCache cacheId="8" r:id="rId14"/>
    <pivotCache cacheId="9" r:id="rId15"/>
    <pivotCache cacheId="10" r:id="rId16"/>
    <pivotCache cacheId="11" r:id="rId17"/>
    <pivotCache cacheId="12" r:id="rId18"/>
    <pivotCache cacheId="13" r:id="rId19"/>
  </pivotCaches>
  <extLst>
    <ext xmlns:x14="http://schemas.microsoft.com/office/spreadsheetml/2009/9/main" uri="{876F7934-8845-4945-9796-88D515C7AA90}">
      <x14:pivotCaches>
        <pivotCache cacheId="14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03" i="242" l="1"/>
  <c r="AO103" i="242"/>
  <c r="AN103" i="242"/>
  <c r="AL103" i="242"/>
  <c r="AK103" i="242"/>
  <c r="AJ103" i="242"/>
  <c r="G43" i="242"/>
  <c r="F43" i="242" l="1"/>
  <c r="E43" i="242"/>
  <c r="E67" i="242"/>
  <c r="E55" i="242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BK212" i="228" l="1"/>
  <c r="BJ212" i="228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I221" i="228" s="1"/>
  <c r="CB221" i="228" s="1"/>
  <c r="AV221" i="228"/>
  <c r="AW219" i="228"/>
  <c r="AV217" i="228"/>
  <c r="AV216" i="228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Z217" i="228" s="1"/>
  <c r="Y216" i="228"/>
  <c r="X216" i="228"/>
  <c r="Z216" i="228" s="1"/>
  <c r="Y211" i="228"/>
  <c r="X211" i="228"/>
  <c r="Z211" i="228" s="1"/>
  <c r="Y210" i="228"/>
  <c r="X210" i="228"/>
  <c r="Z210" i="228" s="1"/>
  <c r="S222" i="228"/>
  <c r="S221" i="228"/>
  <c r="S211" i="228"/>
  <c r="S210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J54" i="237" a="1"/>
  <c r="J54" i="237" s="1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U210" i="228" s="1"/>
  <c r="I211" i="228"/>
  <c r="U211" i="228" s="1"/>
  <c r="I212" i="228"/>
  <c r="U212" i="228" s="1"/>
  <c r="I213" i="228"/>
  <c r="AM213" i="228" s="1"/>
  <c r="I214" i="228"/>
  <c r="AM214" i="228" s="1"/>
  <c r="I215" i="228"/>
  <c r="AM215" i="228" s="1"/>
  <c r="I216" i="228"/>
  <c r="AM216" i="228" s="1"/>
  <c r="I217" i="228"/>
  <c r="AM217" i="228" s="1"/>
  <c r="I218" i="228"/>
  <c r="U218" i="228" s="1"/>
  <c r="I219" i="228"/>
  <c r="BV219" i="228" s="1"/>
  <c r="I220" i="228"/>
  <c r="U220" i="228" s="1"/>
  <c r="I221" i="228"/>
  <c r="I222" i="228"/>
  <c r="U222" i="228" s="1"/>
  <c r="I223" i="228"/>
  <c r="U223" i="228" s="1"/>
  <c r="I224" i="228"/>
  <c r="AM224" i="228" s="1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U216" i="228"/>
  <c r="Z212" i="228"/>
  <c r="Z213" i="228"/>
  <c r="Z214" i="228"/>
  <c r="Z215" i="228"/>
  <c r="Z218" i="228"/>
  <c r="Z219" i="228"/>
  <c r="Z220" i="228"/>
  <c r="Z221" i="228"/>
  <c r="Z222" i="228"/>
  <c r="Z223" i="228"/>
  <c r="Z224" i="228"/>
  <c r="AA211" i="228"/>
  <c r="AA212" i="228"/>
  <c r="AA213" i="228"/>
  <c r="AA214" i="228"/>
  <c r="AA215" i="228"/>
  <c r="AA217" i="228"/>
  <c r="AA218" i="228"/>
  <c r="AA219" i="228"/>
  <c r="AA220" i="228"/>
  <c r="AA221" i="228"/>
  <c r="AA222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6" i="228"/>
  <c r="AZ216" i="228" s="1"/>
  <c r="AI217" i="228"/>
  <c r="CB217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2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7" i="228"/>
  <c r="BR218" i="228"/>
  <c r="BR219" i="228"/>
  <c r="BR220" i="228"/>
  <c r="BR223" i="228"/>
  <c r="BR224" i="228"/>
  <c r="BT210" i="228"/>
  <c r="BU210" i="228" s="1"/>
  <c r="BT211" i="228"/>
  <c r="BU211" i="228" s="1"/>
  <c r="BT212" i="228"/>
  <c r="BU212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1" i="228"/>
  <c r="BX212" i="228"/>
  <c r="BX213" i="228"/>
  <c r="BX214" i="228"/>
  <c r="BX215" i="228"/>
  <c r="BX216" i="228"/>
  <c r="BX217" i="228"/>
  <c r="BX218" i="228"/>
  <c r="BX219" i="228"/>
  <c r="BX220" i="228"/>
  <c r="BX221" i="228"/>
  <c r="BX223" i="228"/>
  <c r="BX224" i="228"/>
  <c r="U217" i="228" l="1"/>
  <c r="BQ218" i="228"/>
  <c r="CH219" i="228" a="1"/>
  <c r="CH219" i="228" s="1"/>
  <c r="BV216" i="228"/>
  <c r="BW216" i="228" s="1"/>
  <c r="BV215" i="228"/>
  <c r="BW215" i="228" s="1"/>
  <c r="AZ217" i="228"/>
  <c r="AZ219" i="228"/>
  <c r="AZ220" i="228"/>
  <c r="AZ221" i="228"/>
  <c r="AZ224" i="228"/>
  <c r="AQ216" i="228"/>
  <c r="AQ217" i="228"/>
  <c r="BY217" i="228"/>
  <c r="BZ217" i="228" s="1"/>
  <c r="BQ215" i="228"/>
  <c r="CH218" i="228" a="1"/>
  <c r="CH218" i="228" s="1"/>
  <c r="CH215" i="228" a="1"/>
  <c r="CH215" i="228" s="1"/>
  <c r="BR211" i="228"/>
  <c r="BY211" i="228" s="1"/>
  <c r="BZ211" i="228" s="1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CF217" i="228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V224" i="228"/>
  <c r="BW224" i="228" s="1"/>
  <c r="BV223" i="228"/>
  <c r="BW223" i="228" s="1"/>
  <c r="AJ212" i="228"/>
  <c r="AK217" i="228"/>
  <c r="BQ220" i="228"/>
  <c r="BV214" i="228"/>
  <c r="BW214" i="228" s="1"/>
  <c r="AT219" i="228"/>
  <c r="BV213" i="228"/>
  <c r="BW213" i="228" s="1"/>
  <c r="BQ213" i="228"/>
  <c r="AT218" i="228"/>
  <c r="BV212" i="228"/>
  <c r="BW212" i="228" s="1"/>
  <c r="AM212" i="228"/>
  <c r="AQ212" i="228" s="1"/>
  <c r="BV211" i="228"/>
  <c r="BW211" i="228" s="1"/>
  <c r="AM211" i="228"/>
  <c r="AQ211" i="228" s="1"/>
  <c r="CF216" i="228"/>
  <c r="CH216" i="228" a="1"/>
  <c r="CH216" i="228" s="1"/>
  <c r="BV218" i="228"/>
  <c r="BW218" i="228" s="1"/>
  <c r="BV217" i="228"/>
  <c r="BW217" i="228" s="1"/>
  <c r="U215" i="228"/>
  <c r="CA219" i="228"/>
  <c r="CC219" i="228" s="1"/>
  <c r="CA218" i="228"/>
  <c r="CA217" i="228"/>
  <c r="CC217" i="228" s="1"/>
  <c r="CD217" i="228" s="1"/>
  <c r="CG217" i="228" s="1"/>
  <c r="CI217" i="228" s="1"/>
  <c r="BY214" i="228"/>
  <c r="BZ214" i="228" s="1"/>
  <c r="AT217" i="228"/>
  <c r="CA216" i="228"/>
  <c r="AT216" i="228"/>
  <c r="AJ217" i="228"/>
  <c r="AK220" i="228"/>
  <c r="AJ216" i="228"/>
  <c r="AK219" i="228"/>
  <c r="CF223" i="228"/>
  <c r="CA221" i="228"/>
  <c r="CC221" i="228" s="1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BQ217" i="228"/>
  <c r="AU216" i="228"/>
  <c r="AS220" i="228"/>
  <c r="AQ215" i="228"/>
  <c r="CA224" i="228"/>
  <c r="CC224" i="228" s="1"/>
  <c r="CA212" i="228"/>
  <c r="BY218" i="228"/>
  <c r="BZ218" i="228" s="1"/>
  <c r="AS219" i="228"/>
  <c r="AQ214" i="228"/>
  <c r="CF213" i="228"/>
  <c r="CB215" i="228"/>
  <c r="CA215" i="228"/>
  <c r="AT224" i="228"/>
  <c r="AS221" i="228"/>
  <c r="AM222" i="228"/>
  <c r="BY216" i="228"/>
  <c r="BZ216" i="228" s="1"/>
  <c r="BV222" i="228"/>
  <c r="BV210" i="228"/>
  <c r="AT223" i="228"/>
  <c r="AS215" i="228"/>
  <c r="AM220" i="228"/>
  <c r="AQ220" i="228" s="1"/>
  <c r="AK216" i="228"/>
  <c r="AS218" i="228"/>
  <c r="AQ213" i="228"/>
  <c r="CB214" i="228"/>
  <c r="CA223" i="228"/>
  <c r="CA211" i="228"/>
  <c r="CF220" i="228"/>
  <c r="BY215" i="228"/>
  <c r="BZ215" i="228" s="1"/>
  <c r="AS217" i="228"/>
  <c r="BY220" i="228"/>
  <c r="BZ220" i="228" s="1"/>
  <c r="BV221" i="228"/>
  <c r="BW221" i="228" s="1"/>
  <c r="AM219" i="228"/>
  <c r="AQ219" i="228" s="1"/>
  <c r="CF219" i="228"/>
  <c r="CA220" i="228"/>
  <c r="CC220" i="228" s="1"/>
  <c r="BV220" i="228"/>
  <c r="BW220" i="228" s="1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AJ221" i="228"/>
  <c r="U221" i="228"/>
  <c r="AS213" i="228"/>
  <c r="AJ219" i="228"/>
  <c r="CH223" i="228" a="1"/>
  <c r="CH223" i="228" s="1"/>
  <c r="CF218" i="228"/>
  <c r="CB218" i="228"/>
  <c r="BQ224" i="228"/>
  <c r="BQ212" i="228"/>
  <c r="AT221" i="228"/>
  <c r="AS224" i="228"/>
  <c r="AS212" i="228"/>
  <c r="AM221" i="228"/>
  <c r="AQ221" i="228" s="1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W222" i="228" l="1"/>
  <c r="AJ210" i="228"/>
  <c r="AS222" i="228"/>
  <c r="AJ222" i="228"/>
  <c r="CF221" i="228"/>
  <c r="CA210" i="228"/>
  <c r="CC210" i="228" s="1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21" i="228"/>
  <c r="CG221" i="228" s="1"/>
  <c r="CI221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E221" i="228" l="1"/>
  <c r="CC222" i="228"/>
  <c r="CE219" i="228"/>
  <c r="CD210" i="228"/>
  <c r="CG224" i="228"/>
  <c r="CI224" i="228" s="1"/>
  <c r="CD222" i="228"/>
  <c r="CE222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G210" i="228"/>
  <c r="CI210" i="228" s="1"/>
  <c r="CE210" i="228"/>
  <c r="CG222" i="228"/>
  <c r="CI222" i="228" s="1"/>
  <c r="AI102" i="242" l="1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L200" i="228"/>
  <c r="AI201" i="228"/>
  <c r="AL201" i="228"/>
  <c r="AI202" i="228"/>
  <c r="AL202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BV197" i="228" s="1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BV204" i="228" s="1"/>
  <c r="I205" i="228"/>
  <c r="BV205" i="228" s="1"/>
  <c r="I206" i="228"/>
  <c r="U206" i="228" s="1"/>
  <c r="I207" i="228"/>
  <c r="AM207" i="228" s="1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199" i="228"/>
  <c r="BX201" i="228"/>
  <c r="BX202" i="228"/>
  <c r="BX205" i="228"/>
  <c r="BX206" i="228"/>
  <c r="BX207" i="228"/>
  <c r="BX208" i="228"/>
  <c r="BX209" i="228"/>
  <c r="Z204" i="228" l="1"/>
  <c r="AI200" i="228"/>
  <c r="BR203" i="228"/>
  <c r="BX203" i="228"/>
  <c r="Z199" i="228"/>
  <c r="Z200" i="228"/>
  <c r="BX200" i="228"/>
  <c r="BV207" i="228"/>
  <c r="BW207" i="228" s="1"/>
  <c r="BV206" i="228"/>
  <c r="BW206" i="228" s="1"/>
  <c r="BV196" i="228"/>
  <c r="BW196" i="228" s="1"/>
  <c r="BV195" i="228"/>
  <c r="BW195" i="228" s="1"/>
  <c r="BV194" i="228"/>
  <c r="BW194" i="228" s="1"/>
  <c r="BV199" i="228"/>
  <c r="BW199" i="228" s="1"/>
  <c r="BV193" i="228"/>
  <c r="BW193" i="228" s="1"/>
  <c r="BV198" i="228"/>
  <c r="BW198" i="228" s="1"/>
  <c r="BV201" i="228"/>
  <c r="BW201" i="228" s="1"/>
  <c r="BV202" i="228"/>
  <c r="BW202" i="228" s="1"/>
  <c r="BV203" i="228"/>
  <c r="BW203" i="228" s="1"/>
  <c r="BV200" i="228"/>
  <c r="BW200" i="228" s="1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AS203" i="228"/>
  <c r="AS200" i="228"/>
  <c r="BW209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X21" i="228" s="1"/>
  <c r="BG21" i="228"/>
  <c r="BH21" i="228"/>
  <c r="BI21" i="228"/>
  <c r="BP21" i="228"/>
  <c r="BR21" i="228"/>
  <c r="BT21" i="228"/>
  <c r="BU21" i="228" s="1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X62" i="228" s="1"/>
  <c r="BG62" i="228"/>
  <c r="BH62" i="228"/>
  <c r="BI62" i="228"/>
  <c r="BP62" i="228"/>
  <c r="BR62" i="228"/>
  <c r="BT62" i="228"/>
  <c r="BU62" i="228" s="1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O100" i="228" s="1"/>
  <c r="BI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O161" i="228" s="1"/>
  <c r="BG161" i="228"/>
  <c r="BJ161" i="228"/>
  <c r="BP161" i="228"/>
  <c r="BR161" i="228"/>
  <c r="BT161" i="228"/>
  <c r="BU161" i="228" s="1"/>
  <c r="CH99" i="228" l="1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V148" i="228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P186" i="228" s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O186" i="228" l="1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BV178" i="228" s="1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BV177" i="228" s="1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V175" i="228" l="1"/>
  <c r="BW175" i="228" s="1"/>
  <c r="BV179" i="228"/>
  <c r="BV180" i="228"/>
  <c r="BV174" i="228"/>
  <c r="BV176" i="228"/>
  <c r="BW176" i="228" s="1"/>
  <c r="BV183" i="228"/>
  <c r="BW183" i="228" s="1"/>
  <c r="BV184" i="228"/>
  <c r="BW184" i="228" s="1"/>
  <c r="BV185" i="228"/>
  <c r="BW185" i="228" s="1"/>
  <c r="BV186" i="228"/>
  <c r="BW186" i="228" s="1"/>
  <c r="BV187" i="228"/>
  <c r="BW187" i="228" s="1"/>
  <c r="BV188" i="228"/>
  <c r="BW188" i="228" s="1"/>
  <c r="BV189" i="228"/>
  <c r="BW189" i="228" s="1"/>
  <c r="BV182" i="228"/>
  <c r="BV181" i="228"/>
  <c r="BV190" i="228"/>
  <c r="BV192" i="228"/>
  <c r="BV191" i="228"/>
  <c r="BW191" i="228" s="1"/>
  <c r="BV170" i="228"/>
  <c r="BW170" i="228" s="1"/>
  <c r="BV173" i="228"/>
  <c r="BW173" i="228" s="1"/>
  <c r="BV169" i="228"/>
  <c r="BW169" i="228" s="1"/>
  <c r="BV168" i="228"/>
  <c r="BW168" i="228" s="1"/>
  <c r="BV165" i="228"/>
  <c r="BW165" i="228" s="1"/>
  <c r="BV162" i="228"/>
  <c r="BW162" i="228" s="1"/>
  <c r="BV171" i="228"/>
  <c r="BW171" i="228" s="1"/>
  <c r="BV164" i="228"/>
  <c r="BW164" i="228" s="1"/>
  <c r="BV166" i="228"/>
  <c r="BV172" i="228"/>
  <c r="BV163" i="228"/>
  <c r="BV167" i="228"/>
  <c r="BV18" i="228"/>
  <c r="BV28" i="228"/>
  <c r="BV21" i="228"/>
  <c r="BV22" i="228"/>
  <c r="BV23" i="228"/>
  <c r="BV24" i="228"/>
  <c r="BV25" i="228"/>
  <c r="BV19" i="228"/>
  <c r="BV20" i="228"/>
  <c r="BV26" i="228"/>
  <c r="BV27" i="228"/>
  <c r="BV38" i="228"/>
  <c r="BV37" i="228"/>
  <c r="BV36" i="228"/>
  <c r="BV35" i="228"/>
  <c r="BV34" i="228"/>
  <c r="BV32" i="228"/>
  <c r="BV31" i="228"/>
  <c r="BV30" i="228"/>
  <c r="BV29" i="228"/>
  <c r="BV33" i="228"/>
  <c r="BV41" i="228"/>
  <c r="BV40" i="228"/>
  <c r="BV39" i="228"/>
  <c r="BV58" i="228"/>
  <c r="BV48" i="228"/>
  <c r="BV57" i="228"/>
  <c r="BV54" i="228"/>
  <c r="BV51" i="228"/>
  <c r="BV46" i="228"/>
  <c r="BV44" i="228"/>
  <c r="BV45" i="228"/>
  <c r="BV47" i="228"/>
  <c r="BV42" i="228"/>
  <c r="BV43" i="228"/>
  <c r="BV49" i="228"/>
  <c r="BV50" i="228"/>
  <c r="BV52" i="228"/>
  <c r="BV53" i="228"/>
  <c r="BV56" i="228"/>
  <c r="BV55" i="228"/>
  <c r="BV60" i="228"/>
  <c r="BV70" i="228"/>
  <c r="BV76" i="228"/>
  <c r="BV74" i="228"/>
  <c r="BV73" i="228"/>
  <c r="BV71" i="228"/>
  <c r="BV62" i="228"/>
  <c r="BV68" i="228"/>
  <c r="BV67" i="228"/>
  <c r="BV65" i="228"/>
  <c r="BV64" i="228"/>
  <c r="BV63" i="228"/>
  <c r="BV66" i="228"/>
  <c r="BV69" i="228"/>
  <c r="BV72" i="228"/>
  <c r="BV75" i="228"/>
  <c r="BV61" i="228"/>
  <c r="BV59" i="228"/>
  <c r="BV82" i="228"/>
  <c r="BW82" i="228" s="1"/>
  <c r="BV80" i="228"/>
  <c r="BW80" i="228" s="1"/>
  <c r="BV88" i="228"/>
  <c r="BW88" i="228" s="1"/>
  <c r="BV77" i="228"/>
  <c r="BV78" i="228"/>
  <c r="BV83" i="228"/>
  <c r="BW83" i="228" s="1"/>
  <c r="BV85" i="228"/>
  <c r="BW85" i="228" s="1"/>
  <c r="BV84" i="228"/>
  <c r="BW84" i="228" s="1"/>
  <c r="BV86" i="228"/>
  <c r="BV81" i="228"/>
  <c r="BW81" i="228" s="1"/>
  <c r="BV87" i="228"/>
  <c r="BW87" i="228" s="1"/>
  <c r="BV79" i="228"/>
  <c r="BW79" i="228" s="1"/>
  <c r="BV100" i="228"/>
  <c r="BW100" i="228" s="1"/>
  <c r="BV102" i="228"/>
  <c r="BW102" i="228" s="1"/>
  <c r="BV91" i="228"/>
  <c r="BW91" i="228" s="1"/>
  <c r="BV95" i="228"/>
  <c r="BW95" i="228" s="1"/>
  <c r="BV98" i="228"/>
  <c r="BW98" i="228" s="1"/>
  <c r="BV101" i="228"/>
  <c r="BW101" i="228" s="1"/>
  <c r="BV103" i="228"/>
  <c r="BV93" i="228"/>
  <c r="BV92" i="228"/>
  <c r="BV89" i="228"/>
  <c r="BV90" i="228"/>
  <c r="BV94" i="228"/>
  <c r="BV96" i="228"/>
  <c r="BV97" i="228"/>
  <c r="BV99" i="228"/>
  <c r="BV113" i="228"/>
  <c r="BV110" i="228"/>
  <c r="BV107" i="228"/>
  <c r="BV114" i="228"/>
  <c r="BV112" i="228"/>
  <c r="BV111" i="228"/>
  <c r="BV109" i="228"/>
  <c r="BV108" i="228"/>
  <c r="BV106" i="228"/>
  <c r="BV105" i="228"/>
  <c r="BV104" i="228"/>
  <c r="BV115" i="228"/>
  <c r="BV126" i="228"/>
  <c r="BV124" i="228"/>
  <c r="BV123" i="228"/>
  <c r="BV121" i="228"/>
  <c r="BV120" i="228"/>
  <c r="BV118" i="228"/>
  <c r="BV117" i="228"/>
  <c r="BV125" i="228"/>
  <c r="BV122" i="228"/>
  <c r="BV119" i="228"/>
  <c r="BV116" i="228"/>
  <c r="BV135" i="228"/>
  <c r="BV133" i="228"/>
  <c r="BV132" i="228"/>
  <c r="BV129" i="228"/>
  <c r="BV130" i="228"/>
  <c r="BV127" i="228"/>
  <c r="BV131" i="228"/>
  <c r="BV128" i="228"/>
  <c r="BV134" i="228"/>
  <c r="BV138" i="228"/>
  <c r="BV136" i="228"/>
  <c r="BV146" i="228"/>
  <c r="BV142" i="228"/>
  <c r="BV145" i="228"/>
  <c r="BV139" i="228"/>
  <c r="BV137" i="228"/>
  <c r="BV140" i="228"/>
  <c r="BV144" i="228"/>
  <c r="BV141" i="228"/>
  <c r="BV147" i="228"/>
  <c r="BV155" i="228"/>
  <c r="BV158" i="228"/>
  <c r="BV160" i="228"/>
  <c r="BV161" i="228"/>
  <c r="BV154" i="228"/>
  <c r="BV152" i="228"/>
  <c r="BV151" i="228"/>
  <c r="BV153" i="228"/>
  <c r="BV156" i="228"/>
  <c r="BV159" i="228"/>
  <c r="BV150" i="228"/>
  <c r="BV157" i="228"/>
  <c r="BV149" i="228"/>
  <c r="BV8" i="228"/>
  <c r="BV10" i="228"/>
  <c r="BV5" i="228"/>
  <c r="BV4" i="228"/>
  <c r="BV3" i="228"/>
  <c r="BV12" i="228"/>
  <c r="BV11" i="228"/>
  <c r="BV6" i="228"/>
  <c r="BV7" i="228"/>
  <c r="BV13" i="228"/>
  <c r="BV14" i="228"/>
  <c r="BV15" i="228"/>
  <c r="BV16" i="228"/>
  <c r="BV17" i="228"/>
  <c r="BV9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<sst xmlns="http://schemas.openxmlformats.org/spreadsheetml/2006/main" count="7071" uniqueCount="599">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</sst>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3" fontId="0" fillId="40" borderId="0" xfId="0" applyNumberFormat="1" applyFill="1" applyAlignment="1">
      <alignment wrapText="1"/>
    </xf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2" formatCode="0.00"/>
    </dxf>
    <dxf>
      <numFmt numFmtId="174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00"/>
    </dxf>
    <dxf>
      <numFmt numFmtId="174" formatCode="0.00\ %;\-0.00\ %;0.00\ %"/>
    </dxf>
    <dxf>
      <numFmt numFmtId="174" formatCode="0.00\ %;\-0.00\ %;0.00\ %"/>
    </dxf>
    <dxf>
      <numFmt numFmtId="2" formatCode="0.00"/>
    </dxf>
    <dxf>
      <numFmt numFmtId="3" formatCode="#,##0"/>
    </dxf>
    <dxf>
      <numFmt numFmtId="174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1">
      <pivotArea collapsedLevelsAreSubtotals="1" fieldPosition="0">
        <references count="1">
          <reference field="0" count="0"/>
        </references>
      </pivotArea>
    </format>
    <format dxfId="0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8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3">
      <pivotArea outline="0" collapsedLevelsAreSubtotals="1" fieldPosition="0"/>
    </format>
    <format dxfId="2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11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grandRow="1" outline="0" fieldPosition="0"/>
    </format>
    <format dxfId="4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2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9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1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7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6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2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4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12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10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13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3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4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5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15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19" totalsRowShown="0" headerRowDxfId="119" headerRowBorderDxfId="118" tableBorderDxfId="117">
  <autoFilter ref="B2:I319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24" totalsRowShown="0" headerRowDxfId="108">
  <autoFilter ref="A2:CI224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2" totalsRowShown="0" headerRowDxfId="57" dataDxfId="56">
  <autoFilter ref="A1:Q12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175" dataDxfId="173" headerRowBorderDxfId="174" tableBorderDxfId="172">
  <autoFilter ref="R86:U191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19"/>
  <sheetViews>
    <sheetView topLeftCell="A291" zoomScaleNormal="100" workbookViewId="0">
      <selection activeCell="D313" sqref="D313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2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2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25">
      <c r="B299" s="190">
        <v>46143</v>
      </c>
      <c r="C299" s="14" t="s">
        <v>12</v>
      </c>
      <c r="D299" s="191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25">
      <c r="B300" s="190">
        <v>46146</v>
      </c>
      <c r="C300" s="14" t="s">
        <v>12</v>
      </c>
      <c r="D300" s="191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25">
      <c r="B301" s="190">
        <v>46147</v>
      </c>
      <c r="C301" s="14" t="s">
        <v>12</v>
      </c>
      <c r="D301" s="191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25">
      <c r="B302" s="190">
        <v>46148</v>
      </c>
      <c r="C302" s="14" t="s">
        <v>12</v>
      </c>
      <c r="D302" s="191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25">
      <c r="B303" s="190">
        <v>46149</v>
      </c>
      <c r="C303" s="14" t="s">
        <v>12</v>
      </c>
      <c r="D303" s="191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25">
      <c r="B304" s="190">
        <v>46150</v>
      </c>
      <c r="C304" s="14" t="s">
        <v>12</v>
      </c>
      <c r="D304" s="191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25">
      <c r="B305" s="190">
        <v>46153</v>
      </c>
      <c r="C305" s="14" t="s">
        <v>12</v>
      </c>
      <c r="D305" s="191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25">
      <c r="B306" s="190">
        <v>46154</v>
      </c>
      <c r="C306" s="14" t="s">
        <v>12</v>
      </c>
      <c r="D306" s="191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25">
      <c r="B307" s="190">
        <v>46155</v>
      </c>
      <c r="C307" s="14" t="s">
        <v>12</v>
      </c>
      <c r="D307" s="191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25">
      <c r="B308" s="190">
        <v>46156</v>
      </c>
      <c r="C308" s="14" t="s">
        <v>12</v>
      </c>
      <c r="D308" s="191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25">
      <c r="B309" s="190">
        <v>46157</v>
      </c>
      <c r="C309" s="14" t="s">
        <v>12</v>
      </c>
      <c r="D309" s="191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25">
      <c r="B310" s="190">
        <v>46160</v>
      </c>
      <c r="C310" s="14" t="s">
        <v>12</v>
      </c>
      <c r="D310" s="191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25">
      <c r="B311" s="190">
        <v>46161</v>
      </c>
      <c r="C311" s="14" t="s">
        <v>12</v>
      </c>
      <c r="D311" s="191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25">
      <c r="B312" s="190">
        <v>46162</v>
      </c>
      <c r="C312" s="14" t="s">
        <v>12</v>
      </c>
      <c r="D312" s="191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25">
      <c r="B313" s="190">
        <v>46163</v>
      </c>
      <c r="C313" s="14" t="s">
        <v>12</v>
      </c>
      <c r="D313" s="191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25">
      <c r="B314" s="190">
        <v>46164</v>
      </c>
      <c r="C314" s="14" t="s">
        <v>12</v>
      </c>
      <c r="D314" s="191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25">
      <c r="B315" s="190">
        <v>46167</v>
      </c>
      <c r="C315" s="14" t="s">
        <v>12</v>
      </c>
      <c r="D315" s="191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25">
      <c r="B316" s="190">
        <v>46168</v>
      </c>
      <c r="C316" s="14" t="s">
        <v>12</v>
      </c>
      <c r="D316" s="191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25">
      <c r="B317" s="190">
        <v>46169</v>
      </c>
      <c r="C317" s="14" t="s">
        <v>12</v>
      </c>
      <c r="D317" s="191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25">
      <c r="B318" s="190">
        <v>46170</v>
      </c>
      <c r="C318" s="14" t="s">
        <v>12</v>
      </c>
      <c r="D318" s="191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25">
      <c r="B319" s="192">
        <v>46171</v>
      </c>
      <c r="C319" s="168" t="s">
        <v>12</v>
      </c>
      <c r="D319" s="193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25"/>
  <sheetViews>
    <sheetView zoomScaleNormal="100" workbookViewId="0">
      <pane xSplit="7" ySplit="2" topLeftCell="H195" activePane="bottomRight" state="frozen"/>
      <selection pane="topRight" activeCell="G1" sqref="G1"/>
      <selection pane="bottomLeft" activeCell="A3" sqref="A3"/>
      <selection pane="bottomRight" activeCell="D232" sqref="D222:E232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SUBTOTAL(9,I2:I300)</f>
        <v>44603173.153846152</v>
      </c>
      <c r="J1" s="41">
        <f>SUBTOTAL(9,J2:J300)</f>
        <v>44010659.153846152</v>
      </c>
      <c r="K1" s="44"/>
      <c r="L1" s="35"/>
      <c r="M1" s="3"/>
      <c r="N1" s="3"/>
      <c r="O1" s="41">
        <f>SUBTOTAL(9,O2:O300)</f>
        <v>554214</v>
      </c>
      <c r="P1" s="41"/>
      <c r="Q1" s="41"/>
      <c r="R1" s="45">
        <f>SUBTOTAL(9,R2:R300)/J1</f>
        <v>2.2682868632126776E-2</v>
      </c>
      <c r="S1" s="41">
        <f>SUBTOTAL(9,S2:S300)</f>
        <v>13047.06</v>
      </c>
      <c r="T1" s="35">
        <f>SUBTOTAL(9,T2:T300)/I1</f>
        <v>0.88739605842565339</v>
      </c>
      <c r="U1" s="36">
        <f>+T1</f>
        <v>0.88739605842565339</v>
      </c>
      <c r="V1" s="41">
        <f>SUMPRODUCT(Tabla_master_rend[MG_suero],Tabla_master_rend[L_suero Total])</f>
        <v>58529.303205000011</v>
      </c>
      <c r="W1" s="41">
        <f>SUMPRODUCT(Tabla_master_rend[MP_suero],Tabla_master_rend[L_suero Total])</f>
        <v>348209.13422999985</v>
      </c>
      <c r="X1" s="41">
        <f>SUBTOTAL(9,X2:X300)</f>
        <v>31562345.250011571</v>
      </c>
      <c r="Y1" s="41">
        <f>SUBTOTAL(9,Y2:Y300)</f>
        <v>10682360</v>
      </c>
      <c r="Z1" s="45">
        <f>+X1/Y1</f>
        <v>2.9546228782789168</v>
      </c>
      <c r="AA1" s="41">
        <f>SUBTOTAL(9,AA2:AA300)</f>
        <v>8018334.7999884328</v>
      </c>
      <c r="AB1" s="3"/>
      <c r="AC1" s="34"/>
      <c r="AD1" s="41">
        <f>SUBTOTAL(9,AD2:AD300)</f>
        <v>529512</v>
      </c>
      <c r="AE1" s="41">
        <f>SUBTOTAL(9,AE2:AE300)</f>
        <v>0</v>
      </c>
      <c r="AF1" s="41"/>
      <c r="AG1" s="41"/>
      <c r="AH1" s="35">
        <f>+G1/15224</f>
        <v>8.4005517603783497E-2</v>
      </c>
      <c r="AI1" s="41">
        <f>SUBTOTAL(9,AI2:AI300)</f>
        <v>5027038.46</v>
      </c>
      <c r="AJ1" s="4">
        <f>+I1/AI1</f>
        <v>8.8726540504418878</v>
      </c>
      <c r="AK1" s="4">
        <f>+I1/(AI1-BR1)</f>
        <v>9.1743851911070085</v>
      </c>
      <c r="AL1" s="34"/>
      <c r="AM1" s="41">
        <f>SUBTOTAL(9,AM2:AM300)</f>
        <v>3302716.4570946917</v>
      </c>
      <c r="AN1" s="3"/>
      <c r="AO1" s="3"/>
      <c r="AP1" s="3"/>
      <c r="AQ1" s="4"/>
      <c r="AR1" s="41">
        <f>SUBTOTAL(9,AR2:AR300)</f>
        <v>399315.20000000007</v>
      </c>
      <c r="AS1" s="36"/>
      <c r="AT1" s="3"/>
      <c r="AU1" s="41">
        <f>SUBTOTAL(9,AU2:AU300)</f>
        <v>2994864</v>
      </c>
      <c r="AV1" s="41">
        <f>SUBTOTAL(9,AV2:AV300)</f>
        <v>8860.51</v>
      </c>
      <c r="AW1" s="41">
        <f>SUBTOTAL(9,AW2:AW300)</f>
        <v>20601.399999999998</v>
      </c>
      <c r="AX1" s="41">
        <f>SUBTOTAL(9,AX2:AX300)</f>
        <v>8395.299999999992</v>
      </c>
      <c r="AY1" s="41">
        <f>SUBTOTAL(9,AY2:AY300)</f>
        <v>37857.21</v>
      </c>
      <c r="AZ1" s="67">
        <f>+(AV1+AW1+AX1)/(AI1)</f>
        <v>7.5307181954601538E-3</v>
      </c>
      <c r="BA1" s="42">
        <f>SUBTOTAL(9,BA2:BA300)</f>
        <v>56810</v>
      </c>
      <c r="BB1" s="67">
        <f>+BA1/(BA1+BK1)</f>
        <v>1.1386637837621151E-2</v>
      </c>
      <c r="BC1" s="41">
        <f t="shared" ref="BC1:BN1" si="0">SUBTOTAL(9,BC2:BC300)</f>
        <v>694915</v>
      </c>
      <c r="BD1" s="41">
        <f t="shared" si="0"/>
        <v>675284</v>
      </c>
      <c r="BE1" s="41">
        <f t="shared" si="0"/>
        <v>4873625</v>
      </c>
      <c r="BF1" s="41">
        <f t="shared" si="0"/>
        <v>38591</v>
      </c>
      <c r="BG1" s="41">
        <f t="shared" si="0"/>
        <v>43455.100000000013</v>
      </c>
      <c r="BH1" s="41">
        <f t="shared" si="0"/>
        <v>5994.5999999999985</v>
      </c>
      <c r="BI1" s="41">
        <f t="shared" si="0"/>
        <v>50883.199999999968</v>
      </c>
      <c r="BJ1" s="41">
        <f t="shared" si="0"/>
        <v>19072</v>
      </c>
      <c r="BK1" s="41">
        <f t="shared" si="0"/>
        <v>4932371.2500000009</v>
      </c>
      <c r="BL1" s="41">
        <f t="shared" si="0"/>
        <v>249.42999999999992</v>
      </c>
      <c r="BM1" s="41">
        <f t="shared" si="0"/>
        <v>66013.670999999973</v>
      </c>
      <c r="BN1" s="41">
        <f t="shared" si="0"/>
        <v>4401.0999999999995</v>
      </c>
      <c r="BO1" s="67">
        <f>+BM1/BK1</f>
        <v>1.3383759586223353E-2</v>
      </c>
      <c r="BP1" s="67">
        <f>+BO1*(1-BZ1)</f>
        <v>8.7577322105909395E-3</v>
      </c>
      <c r="BQ1" s="67">
        <f>+BR1/AI1</f>
        <v>3.2888431691051753E-2</v>
      </c>
      <c r="BR1" s="41">
        <f>SUBTOTAL(9,BR2:BR300)</f>
        <v>165331.41099999999</v>
      </c>
      <c r="BS1" s="41">
        <f>SUBTOTAL(9,BS2:BS300)</f>
        <v>2349491.0700000003</v>
      </c>
      <c r="BT1" s="41">
        <f>SUBTOTAL(9,BT2:BT568)</f>
        <v>-18896.179999999968</v>
      </c>
      <c r="BU1" s="60">
        <f>+BT1/BK1</f>
        <v>-3.831053876976508E-3</v>
      </c>
      <c r="BV1" s="3"/>
      <c r="BW1" s="2" t="s">
        <v>49</v>
      </c>
      <c r="BX1" s="41">
        <f>SUBTOTAL(9,BX2:BX300)</f>
        <v>252663.10999999993</v>
      </c>
      <c r="BY1" s="41">
        <f>SUBTOTAL(9,BY2:BY300)</f>
        <v>87331.699000000051</v>
      </c>
      <c r="BZ1" s="46">
        <f>+BY1/BX1</f>
        <v>0.3456448351324421</v>
      </c>
      <c r="CA1" s="47">
        <v>6.4999999999999997E-3</v>
      </c>
      <c r="CB1" s="47">
        <v>0.01</v>
      </c>
      <c r="CC1" s="47">
        <v>1.0500000000000001E-2</v>
      </c>
      <c r="CD1" s="41">
        <f>SUBTOTAL(9,CD2:CD300)</f>
        <v>102526.44939169995</v>
      </c>
      <c r="CE1" s="46">
        <f>+CD1/AI1</f>
        <v>2.039499999999999E-2</v>
      </c>
      <c r="CF1" s="46">
        <f>+BR1/AI1</f>
        <v>3.2888431691051753E-2</v>
      </c>
      <c r="CG1" s="41">
        <f>SUBTOTAL(9,CG2:CG300)</f>
        <v>-62804.961608299971</v>
      </c>
      <c r="CH1" s="78"/>
      <c r="CI1" s="41">
        <f>SUBTOTAL(9,CI2:CI300)</f>
        <v>-81646.450090790066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9"/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9"/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89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89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7:37" x14ac:dyDescent="0.25">
      <c r="G225" s="84" t="s">
        <v>563</v>
      </c>
      <c r="AJ225">
        <v>7.1</v>
      </c>
      <c r="AK225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Q12" sqref="Q12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C13" s="7"/>
      <c r="D13" s="7"/>
    </row>
    <row r="14" spans="1:17" x14ac:dyDescent="0.25">
      <c r="C14" s="7"/>
      <c r="D14" s="7"/>
    </row>
    <row r="15" spans="1:17" x14ac:dyDescent="0.2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25">
      <c r="C16" s="7"/>
      <c r="D16" s="7"/>
      <c r="J16" s="151"/>
    </row>
    <row r="17" spans="3:10" x14ac:dyDescent="0.25">
      <c r="C17" s="7"/>
      <c r="D17" s="7"/>
      <c r="J17" s="151"/>
    </row>
    <row r="18" spans="3:10" x14ac:dyDescent="0.25">
      <c r="C18" s="7"/>
      <c r="D18" s="7"/>
      <c r="J18" s="151"/>
    </row>
    <row r="19" spans="3:10" x14ac:dyDescent="0.25">
      <c r="C19" s="7"/>
      <c r="D19" s="7"/>
      <c r="J19" s="151"/>
    </row>
    <row r="20" spans="3:10" x14ac:dyDescent="0.25">
      <c r="C20" s="7"/>
      <c r="D20" s="7"/>
      <c r="J20" s="151"/>
    </row>
    <row r="21" spans="3:10" x14ac:dyDescent="0.25">
      <c r="C21" s="7"/>
      <c r="D21" s="7"/>
    </row>
    <row r="22" spans="3:10" x14ac:dyDescent="0.25">
      <c r="C22" s="7"/>
      <c r="D22" s="7"/>
      <c r="J22" s="151"/>
    </row>
    <row r="23" spans="3:10" x14ac:dyDescent="0.25">
      <c r="C23" s="7"/>
      <c r="D23" s="7"/>
    </row>
    <row r="24" spans="3:10" x14ac:dyDescent="0.25">
      <c r="C24" s="7"/>
      <c r="D24" s="7"/>
    </row>
    <row r="25" spans="3:10" x14ac:dyDescent="0.25">
      <c r="C25" s="7"/>
      <c r="D25" s="7"/>
    </row>
    <row r="26" spans="3:10" x14ac:dyDescent="0.25">
      <c r="C26" s="7"/>
      <c r="D26" s="7"/>
    </row>
    <row r="27" spans="3:10" x14ac:dyDescent="0.25">
      <c r="C27" s="7"/>
      <c r="D27" s="7"/>
    </row>
    <row r="28" spans="3:10" x14ac:dyDescent="0.25">
      <c r="C28" s="7"/>
      <c r="D28" s="7"/>
    </row>
    <row r="29" spans="3:10" x14ac:dyDescent="0.25">
      <c r="C29" s="7"/>
      <c r="D29" s="7"/>
    </row>
    <row r="30" spans="3:10" x14ac:dyDescent="0.25">
      <c r="C30" s="7"/>
      <c r="D30" s="7"/>
    </row>
    <row r="31" spans="3:10" x14ac:dyDescent="0.25">
      <c r="C31" s="7"/>
      <c r="D31" s="7"/>
    </row>
    <row r="32" spans="3:10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Leche_EBITDA_Ventas'!$J$99:$J$110,G52)/SUMIFS(Base_Rendimientos!$BK$3:$BK$224,Base_Rendimientos!$B$3:$B$224,G52),0))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Leche_EBITDA_Ventas'!$J$99:$J$110,G53)/SUMIFS(Base_Rendimientos!$BK$3:$BK$224,Base_Rendimientos!$B$3:$B$224,G53),0))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Leche_EBITDA_Ventas'!$J$99:$J$110,G54)/SUMIFS(Base_Rendimientos!$BK$3:$BK$224,Base_Rendimientos!$B$3:$B$224,G54),0))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Leche_EBITDA_Ventas'!$J$99:$J$110,G55)/SUMIFS(Base_Rendimientos!$BK$3:$BK$224,Base_Rendimientos!$B$3:$B$224,G55),0))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Leche_EBITDA_Ventas'!$J$99:$J$110,G56)/SUMIFS(Base_Rendimientos!$BK$3:$BK$224,Base_Rendimientos!$B$3:$B$224,G56),0))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Leche_EBITDA_Ventas'!$J$99:$J$110,G57)/SUMIFS(Base_Rendimientos!$BK$3:$BK$224,Base_Rendimientos!$B$3:$B$224,G57),0))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Leche_EBITDA_Ventas'!$J$99:$J$110,G58)/SUMIFS(Base_Rendimientos!$BK$3:$BK$224,Base_Rendimientos!$B$3:$B$224,G58),0))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Leche_EBITDA_Ventas'!$J$99:$J$110,G59)/SUMIFS(Base_Rendimientos!$BK$3:$BK$224,Base_Rendimientos!$B$3:$B$224,G59),0))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Leche_EBITDA_Ventas'!$J$99:$J$110,G60)/SUMIFS(Base_Rendimientos!$BK$3:$BK$224,Base_Rendimientos!$B$3:$B$224,G60),0))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Leche_EBITDA_Ventas'!$J$99:$J$110,G61)/SUMIFS(Base_Rendimientos!$BK$3:$BK$224,Base_Rendimientos!$B$3:$B$224,G61),0))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Leche_EBITDA_Ventas'!$J$99:$J$110,G62)/SUMIFS(Base_Rendimientos!$BK$3:$BK$224,Base_Rendimientos!$B$3:$B$224,G62),0))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Leche_EBITDA_Ventas'!$J$99:$J$110,G63)/SUMIFS(Base_Rendimientos!$BK$3:$BK$224,Base_Rendimientos!$B$3:$B$224,G63),0))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A81" zoomScaleNormal="100" workbookViewId="0">
      <selection activeCell="F104" sqref="F104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25">
      <c r="A43" s="7">
        <v>2026</v>
      </c>
      <c r="B43" t="s">
        <v>309</v>
      </c>
      <c r="C43" t="s">
        <v>233</v>
      </c>
      <c r="D43" t="s">
        <v>244</v>
      </c>
      <c r="E43" s="7">
        <f>0.334339319218255*1000</f>
        <v>334.33931921825501</v>
      </c>
      <c r="F43" s="7">
        <f>0.0382973275340051*1000</f>
        <v>38.297327534005106</v>
      </c>
      <c r="G43" s="7">
        <f>(7696.62/3021497)*1000</f>
        <v>2.5472869905215858</v>
      </c>
      <c r="H43" s="58">
        <f t="shared" si="1"/>
        <v>0.37518393374278169</v>
      </c>
      <c r="I43" s="194" t="s">
        <v>598</v>
      </c>
    </row>
    <row r="44" spans="1:9" x14ac:dyDescent="0.2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2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2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-364918.25</v>
      </c>
      <c r="K103" s="126">
        <v>-219831.35000000015</v>
      </c>
      <c r="L103" s="126">
        <v>-219088.60394293017</v>
      </c>
      <c r="M103" s="194" t="s">
        <v>598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99</v>
      </c>
      <c r="AC103" s="194" t="s">
        <v>598</v>
      </c>
      <c r="AF103" s="131">
        <v>2026</v>
      </c>
      <c r="AG103" s="132" t="s">
        <v>309</v>
      </c>
      <c r="AH103" s="132" t="s">
        <v>233</v>
      </c>
      <c r="AI103" s="183">
        <v>3604.4</v>
      </c>
      <c r="AJ103" s="183">
        <f>121939.03+20000</f>
        <v>141939.03</v>
      </c>
      <c r="AK103" s="183">
        <f>12789.35+20000</f>
        <v>32789.35</v>
      </c>
      <c r="AL103" s="183">
        <f>571.51+3721.18</f>
        <v>4292.6899999999996</v>
      </c>
      <c r="AM103" s="183">
        <v>901.1</v>
      </c>
      <c r="AN103" s="183">
        <f>27097.56+5200</f>
        <v>32297.56</v>
      </c>
      <c r="AO103" s="183">
        <f>44101.2+80000</f>
        <v>124101.2</v>
      </c>
      <c r="AP103" s="183">
        <f>6383.46+41346.42</f>
        <v>47729.88</v>
      </c>
      <c r="AQ103" s="194" t="s">
        <v>598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25">
      <c r="A193" t="s">
        <v>392</v>
      </c>
      <c r="B193" t="s">
        <v>199</v>
      </c>
      <c r="D193" s="37"/>
      <c r="E193" t="s">
        <v>592</v>
      </c>
    </row>
    <row r="194" spans="1:5" x14ac:dyDescent="0.25">
      <c r="A194" t="s">
        <v>392</v>
      </c>
      <c r="B194" t="s">
        <v>194</v>
      </c>
      <c r="D194" s="37"/>
      <c r="E194" t="s">
        <v>592</v>
      </c>
    </row>
    <row r="195" spans="1:5" x14ac:dyDescent="0.25">
      <c r="A195" t="s">
        <v>392</v>
      </c>
      <c r="B195" t="s">
        <v>144</v>
      </c>
      <c r="D195" s="37"/>
      <c r="E195" t="s">
        <v>592</v>
      </c>
    </row>
    <row r="196" spans="1:5" x14ac:dyDescent="0.25">
      <c r="A196" t="s">
        <v>392</v>
      </c>
      <c r="B196" t="s">
        <v>145</v>
      </c>
      <c r="D196" s="37"/>
      <c r="E196" t="s">
        <v>592</v>
      </c>
    </row>
    <row r="197" spans="1:5" x14ac:dyDescent="0.25">
      <c r="A197" t="s">
        <v>392</v>
      </c>
      <c r="B197" t="s">
        <v>146</v>
      </c>
      <c r="D197" s="37"/>
      <c r="E197" t="s">
        <v>592</v>
      </c>
    </row>
    <row r="198" spans="1:5" x14ac:dyDescent="0.25">
      <c r="A198" t="s">
        <v>392</v>
      </c>
      <c r="B198" t="s">
        <v>147</v>
      </c>
      <c r="D198" s="37"/>
      <c r="E198" t="s">
        <v>592</v>
      </c>
    </row>
    <row r="199" spans="1:5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25">
      <c r="A200" t="s">
        <v>393</v>
      </c>
      <c r="B200" t="s">
        <v>445</v>
      </c>
      <c r="D200" s="37"/>
      <c r="E200" t="s">
        <v>592</v>
      </c>
    </row>
    <row r="201" spans="1:5" x14ac:dyDescent="0.25">
      <c r="A201" t="s">
        <v>393</v>
      </c>
      <c r="B201" t="s">
        <v>189</v>
      </c>
      <c r="D201" s="37"/>
      <c r="E201" t="s">
        <v>592</v>
      </c>
    </row>
    <row r="202" spans="1:5" x14ac:dyDescent="0.25">
      <c r="A202" t="s">
        <v>393</v>
      </c>
      <c r="B202" t="s">
        <v>190</v>
      </c>
      <c r="D202" s="37"/>
      <c r="E202" t="s">
        <v>592</v>
      </c>
    </row>
    <row r="203" spans="1:5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25">
      <c r="A204" t="s">
        <v>393</v>
      </c>
      <c r="B204" t="s">
        <v>446</v>
      </c>
      <c r="D204" s="37"/>
      <c r="E204" t="s">
        <v>592</v>
      </c>
    </row>
    <row r="205" spans="1:5" x14ac:dyDescent="0.25">
      <c r="A205" t="s">
        <v>393</v>
      </c>
      <c r="B205" t="s">
        <v>40</v>
      </c>
      <c r="D205" s="37"/>
      <c r="E205" t="s">
        <v>592</v>
      </c>
    </row>
    <row r="206" spans="1:5" x14ac:dyDescent="0.25">
      <c r="A206" t="s">
        <v>393</v>
      </c>
      <c r="B206" t="s">
        <v>303</v>
      </c>
      <c r="D206" s="37"/>
      <c r="E206" t="s">
        <v>592</v>
      </c>
    </row>
    <row r="207" spans="1:5" x14ac:dyDescent="0.25">
      <c r="A207" t="s">
        <v>393</v>
      </c>
      <c r="B207" t="s">
        <v>199</v>
      </c>
      <c r="D207" s="37"/>
      <c r="E207" t="s">
        <v>592</v>
      </c>
    </row>
    <row r="208" spans="1:5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37">
        <v>7901.77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</row>
    <row r="1124" spans="1:5" x14ac:dyDescent="0.25">
      <c r="A1124" t="s">
        <v>267</v>
      </c>
      <c r="B1124" t="s">
        <v>445</v>
      </c>
      <c r="D1124" s="37"/>
    </row>
    <row r="1125" spans="1:5" x14ac:dyDescent="0.25">
      <c r="A1125" t="s">
        <v>267</v>
      </c>
      <c r="B1125" s="69" t="s">
        <v>189</v>
      </c>
      <c r="D1125" s="37"/>
    </row>
    <row r="1126" spans="1:5" x14ac:dyDescent="0.25">
      <c r="A1126" t="s">
        <v>267</v>
      </c>
      <c r="B1126" s="69" t="s">
        <v>190</v>
      </c>
      <c r="D1126" s="37"/>
    </row>
    <row r="1127" spans="1:5" x14ac:dyDescent="0.25">
      <c r="A1127" t="s">
        <v>267</v>
      </c>
      <c r="B1127" s="69" t="s">
        <v>301</v>
      </c>
      <c r="D1127" s="37"/>
    </row>
    <row r="1128" spans="1:5" x14ac:dyDescent="0.25">
      <c r="A1128" t="s">
        <v>267</v>
      </c>
      <c r="B1128" t="s">
        <v>446</v>
      </c>
      <c r="D1128" s="37"/>
    </row>
    <row r="1129" spans="1:5" x14ac:dyDescent="0.25">
      <c r="A1129" t="s">
        <v>267</v>
      </c>
      <c r="B1129" s="69" t="s">
        <v>40</v>
      </c>
      <c r="D1129" s="37"/>
    </row>
    <row r="1130" spans="1:5" x14ac:dyDescent="0.25">
      <c r="A1130" t="s">
        <v>267</v>
      </c>
      <c r="B1130" s="69" t="s">
        <v>303</v>
      </c>
      <c r="D1130" s="37"/>
    </row>
    <row r="1131" spans="1:5" x14ac:dyDescent="0.25">
      <c r="A1131" t="s">
        <v>267</v>
      </c>
      <c r="B1131" s="69" t="s">
        <v>199</v>
      </c>
      <c r="D1131" s="37"/>
    </row>
    <row r="1132" spans="1:5" x14ac:dyDescent="0.25">
      <c r="A1132" t="s">
        <v>267</v>
      </c>
      <c r="B1132" s="69" t="s">
        <v>194</v>
      </c>
      <c r="D1132" s="37"/>
    </row>
    <row r="1133" spans="1:5" x14ac:dyDescent="0.25">
      <c r="A1133" t="s">
        <v>267</v>
      </c>
      <c r="B1133" s="69" t="s">
        <v>144</v>
      </c>
      <c r="D1133" s="37"/>
    </row>
    <row r="1134" spans="1:5" x14ac:dyDescent="0.25">
      <c r="A1134" t="s">
        <v>267</v>
      </c>
      <c r="B1134" s="69" t="s">
        <v>145</v>
      </c>
      <c r="D1134" s="37"/>
    </row>
    <row r="1135" spans="1:5" x14ac:dyDescent="0.25">
      <c r="A1135" t="s">
        <v>267</v>
      </c>
      <c r="B1135" s="69" t="s">
        <v>146</v>
      </c>
      <c r="D1135" s="37"/>
    </row>
    <row r="1136" spans="1:5" x14ac:dyDescent="0.25">
      <c r="A1136" t="s">
        <v>267</v>
      </c>
      <c r="B1136" s="69" t="s">
        <v>147</v>
      </c>
      <c r="D1136" s="37"/>
    </row>
    <row r="1137" spans="1:4" x14ac:dyDescent="0.25">
      <c r="A1137" t="s">
        <v>268</v>
      </c>
      <c r="B1137" s="69" t="s">
        <v>299</v>
      </c>
      <c r="D1137" s="37"/>
    </row>
    <row r="1138" spans="1:4" x14ac:dyDescent="0.25">
      <c r="A1138" t="s">
        <v>268</v>
      </c>
      <c r="B1138" t="s">
        <v>445</v>
      </c>
      <c r="D1138" s="37"/>
    </row>
    <row r="1139" spans="1:4" x14ac:dyDescent="0.25">
      <c r="A1139" t="s">
        <v>268</v>
      </c>
      <c r="B1139" s="69" t="s">
        <v>189</v>
      </c>
      <c r="D1139" s="37"/>
    </row>
    <row r="1140" spans="1:4" x14ac:dyDescent="0.25">
      <c r="A1140" t="s">
        <v>268</v>
      </c>
      <c r="B1140" s="69" t="s">
        <v>190</v>
      </c>
      <c r="D1140" s="37"/>
    </row>
    <row r="1141" spans="1:4" x14ac:dyDescent="0.25">
      <c r="A1141" t="s">
        <v>268</v>
      </c>
      <c r="B1141" s="69" t="s">
        <v>301</v>
      </c>
      <c r="D1141" s="37"/>
    </row>
    <row r="1142" spans="1:4" x14ac:dyDescent="0.25">
      <c r="A1142" t="s">
        <v>268</v>
      </c>
      <c r="B1142" t="s">
        <v>446</v>
      </c>
      <c r="D1142" s="37"/>
    </row>
    <row r="1143" spans="1:4" x14ac:dyDescent="0.25">
      <c r="A1143" t="s">
        <v>268</v>
      </c>
      <c r="B1143" s="69" t="s">
        <v>40</v>
      </c>
      <c r="D1143" s="37"/>
    </row>
    <row r="1144" spans="1:4" x14ac:dyDescent="0.25">
      <c r="A1144" t="s">
        <v>268</v>
      </c>
      <c r="B1144" s="69" t="s">
        <v>303</v>
      </c>
      <c r="D1144" s="37"/>
    </row>
    <row r="1145" spans="1:4" x14ac:dyDescent="0.25">
      <c r="A1145" t="s">
        <v>268</v>
      </c>
      <c r="B1145" s="69" t="s">
        <v>199</v>
      </c>
      <c r="D1145" s="37"/>
    </row>
    <row r="1146" spans="1:4" x14ac:dyDescent="0.25">
      <c r="A1146" t="s">
        <v>268</v>
      </c>
      <c r="B1146" s="69" t="s">
        <v>194</v>
      </c>
      <c r="D1146" s="37"/>
    </row>
    <row r="1147" spans="1:4" x14ac:dyDescent="0.25">
      <c r="A1147" t="s">
        <v>268</v>
      </c>
      <c r="B1147" s="69" t="s">
        <v>144</v>
      </c>
      <c r="D1147" s="37"/>
    </row>
    <row r="1148" spans="1:4" x14ac:dyDescent="0.25">
      <c r="A1148" t="s">
        <v>268</v>
      </c>
      <c r="B1148" s="69" t="s">
        <v>145</v>
      </c>
      <c r="D1148" s="37"/>
    </row>
    <row r="1149" spans="1:4" x14ac:dyDescent="0.25">
      <c r="A1149" t="s">
        <v>268</v>
      </c>
      <c r="B1149" s="69" t="s">
        <v>146</v>
      </c>
      <c r="D1149" s="37"/>
    </row>
    <row r="1150" spans="1:4" x14ac:dyDescent="0.25">
      <c r="A1150" t="s">
        <v>268</v>
      </c>
      <c r="B1150" s="69" t="s">
        <v>147</v>
      </c>
      <c r="D1150" s="37"/>
    </row>
    <row r="1151" spans="1:4" x14ac:dyDescent="0.25">
      <c r="A1151" t="s">
        <v>269</v>
      </c>
      <c r="B1151" s="69" t="s">
        <v>299</v>
      </c>
      <c r="D1151" s="37"/>
    </row>
    <row r="1152" spans="1:4" x14ac:dyDescent="0.25">
      <c r="A1152" t="s">
        <v>269</v>
      </c>
      <c r="B1152" t="s">
        <v>445</v>
      </c>
      <c r="D1152" s="37"/>
    </row>
    <row r="1153" spans="1:4" x14ac:dyDescent="0.25">
      <c r="A1153" t="s">
        <v>269</v>
      </c>
      <c r="B1153" s="69" t="s">
        <v>189</v>
      </c>
      <c r="D1153" s="37"/>
    </row>
    <row r="1154" spans="1:4" x14ac:dyDescent="0.25">
      <c r="A1154" t="s">
        <v>269</v>
      </c>
      <c r="B1154" s="69" t="s">
        <v>190</v>
      </c>
      <c r="D1154" s="37"/>
    </row>
    <row r="1155" spans="1:4" x14ac:dyDescent="0.25">
      <c r="A1155" t="s">
        <v>269</v>
      </c>
      <c r="B1155" s="69" t="s">
        <v>301</v>
      </c>
      <c r="D1155" s="37"/>
    </row>
    <row r="1156" spans="1:4" x14ac:dyDescent="0.25">
      <c r="A1156" t="s">
        <v>269</v>
      </c>
      <c r="B1156" t="s">
        <v>446</v>
      </c>
      <c r="D1156" s="37"/>
    </row>
    <row r="1157" spans="1:4" x14ac:dyDescent="0.25">
      <c r="A1157" t="s">
        <v>269</v>
      </c>
      <c r="B1157" s="69" t="s">
        <v>40</v>
      </c>
      <c r="D1157" s="37"/>
    </row>
    <row r="1158" spans="1:4" x14ac:dyDescent="0.25">
      <c r="A1158" t="s">
        <v>269</v>
      </c>
      <c r="B1158" s="69" t="s">
        <v>303</v>
      </c>
      <c r="D1158" s="37"/>
    </row>
    <row r="1159" spans="1:4" x14ac:dyDescent="0.25">
      <c r="A1159" t="s">
        <v>269</v>
      </c>
      <c r="B1159" s="69" t="s">
        <v>199</v>
      </c>
      <c r="D1159" s="37"/>
    </row>
    <row r="1160" spans="1:4" x14ac:dyDescent="0.25">
      <c r="A1160" t="s">
        <v>269</v>
      </c>
      <c r="B1160" s="69" t="s">
        <v>194</v>
      </c>
      <c r="D1160" s="37"/>
    </row>
    <row r="1161" spans="1:4" x14ac:dyDescent="0.25">
      <c r="A1161" t="s">
        <v>269</v>
      </c>
      <c r="B1161" s="69" t="s">
        <v>144</v>
      </c>
      <c r="D1161" s="37"/>
    </row>
    <row r="1162" spans="1:4" x14ac:dyDescent="0.25">
      <c r="A1162" t="s">
        <v>269</v>
      </c>
      <c r="B1162" s="69" t="s">
        <v>145</v>
      </c>
      <c r="D1162" s="37"/>
    </row>
    <row r="1163" spans="1:4" x14ac:dyDescent="0.25">
      <c r="A1163" t="s">
        <v>269</v>
      </c>
      <c r="B1163" s="69" t="s">
        <v>146</v>
      </c>
      <c r="D1163" s="37"/>
    </row>
    <row r="1164" spans="1:4" x14ac:dyDescent="0.25">
      <c r="A1164" t="s">
        <v>269</v>
      </c>
      <c r="B1164" s="69" t="s">
        <v>147</v>
      </c>
      <c r="D1164" s="37"/>
    </row>
    <row r="1165" spans="1:4" x14ac:dyDescent="0.25">
      <c r="A1165" t="s">
        <v>270</v>
      </c>
      <c r="B1165" s="69" t="s">
        <v>299</v>
      </c>
      <c r="D1165" s="37"/>
    </row>
    <row r="1166" spans="1:4" x14ac:dyDescent="0.25">
      <c r="A1166" t="s">
        <v>270</v>
      </c>
      <c r="B1166" t="s">
        <v>445</v>
      </c>
      <c r="D1166" s="37"/>
    </row>
    <row r="1167" spans="1:4" x14ac:dyDescent="0.25">
      <c r="A1167" t="s">
        <v>270</v>
      </c>
      <c r="B1167" s="69" t="s">
        <v>189</v>
      </c>
      <c r="D1167" s="37"/>
    </row>
    <row r="1168" spans="1:4" x14ac:dyDescent="0.25">
      <c r="A1168" t="s">
        <v>270</v>
      </c>
      <c r="B1168" s="69" t="s">
        <v>190</v>
      </c>
      <c r="D1168" s="37"/>
    </row>
    <row r="1169" spans="1:4" x14ac:dyDescent="0.25">
      <c r="A1169" t="s">
        <v>270</v>
      </c>
      <c r="B1169" s="69" t="s">
        <v>301</v>
      </c>
      <c r="D1169" s="37"/>
    </row>
    <row r="1170" spans="1:4" x14ac:dyDescent="0.25">
      <c r="A1170" t="s">
        <v>270</v>
      </c>
      <c r="B1170" t="s">
        <v>446</v>
      </c>
      <c r="D1170" s="37"/>
    </row>
    <row r="1171" spans="1:4" x14ac:dyDescent="0.25">
      <c r="A1171" t="s">
        <v>270</v>
      </c>
      <c r="B1171" s="69" t="s">
        <v>40</v>
      </c>
      <c r="D1171" s="37"/>
    </row>
    <row r="1172" spans="1:4" x14ac:dyDescent="0.25">
      <c r="A1172" t="s">
        <v>270</v>
      </c>
      <c r="B1172" s="69" t="s">
        <v>303</v>
      </c>
      <c r="D1172" s="37"/>
    </row>
    <row r="1173" spans="1:4" x14ac:dyDescent="0.25">
      <c r="A1173" t="s">
        <v>270</v>
      </c>
      <c r="B1173" s="69" t="s">
        <v>199</v>
      </c>
      <c r="D1173" s="37"/>
    </row>
    <row r="1174" spans="1:4" x14ac:dyDescent="0.25">
      <c r="A1174" t="s">
        <v>270</v>
      </c>
      <c r="B1174" s="69" t="s">
        <v>194</v>
      </c>
      <c r="D1174" s="37"/>
    </row>
    <row r="1175" spans="1:4" x14ac:dyDescent="0.25">
      <c r="A1175" t="s">
        <v>270</v>
      </c>
      <c r="B1175" s="69" t="s">
        <v>144</v>
      </c>
      <c r="D1175" s="37"/>
    </row>
    <row r="1176" spans="1:4" x14ac:dyDescent="0.25">
      <c r="A1176" t="s">
        <v>270</v>
      </c>
      <c r="B1176" s="69" t="s">
        <v>145</v>
      </c>
      <c r="D1176" s="37"/>
    </row>
    <row r="1177" spans="1:4" x14ac:dyDescent="0.25">
      <c r="A1177" t="s">
        <v>270</v>
      </c>
      <c r="B1177" s="69" t="s">
        <v>146</v>
      </c>
      <c r="D1177" s="37"/>
    </row>
    <row r="1178" spans="1:4" x14ac:dyDescent="0.25">
      <c r="A1178" t="s">
        <v>270</v>
      </c>
      <c r="B1178" s="69" t="s">
        <v>147</v>
      </c>
      <c r="D1178" s="37"/>
    </row>
    <row r="1179" spans="1:4" x14ac:dyDescent="0.25">
      <c r="A1179" t="s">
        <v>271</v>
      </c>
      <c r="B1179" s="69" t="s">
        <v>299</v>
      </c>
      <c r="D1179" s="37"/>
    </row>
    <row r="1180" spans="1:4" x14ac:dyDescent="0.25">
      <c r="A1180" t="s">
        <v>271</v>
      </c>
      <c r="B1180" t="s">
        <v>445</v>
      </c>
      <c r="D1180" s="37"/>
    </row>
    <row r="1181" spans="1:4" x14ac:dyDescent="0.25">
      <c r="A1181" t="s">
        <v>271</v>
      </c>
      <c r="B1181" s="69" t="s">
        <v>189</v>
      </c>
      <c r="D1181" s="37"/>
    </row>
    <row r="1182" spans="1:4" x14ac:dyDescent="0.25">
      <c r="A1182" t="s">
        <v>271</v>
      </c>
      <c r="B1182" s="69" t="s">
        <v>190</v>
      </c>
      <c r="D1182" s="37"/>
    </row>
    <row r="1183" spans="1:4" x14ac:dyDescent="0.25">
      <c r="A1183" t="s">
        <v>271</v>
      </c>
      <c r="B1183" s="69" t="s">
        <v>301</v>
      </c>
      <c r="D1183" s="37"/>
    </row>
    <row r="1184" spans="1:4" x14ac:dyDescent="0.25">
      <c r="A1184" t="s">
        <v>271</v>
      </c>
      <c r="B1184" t="s">
        <v>446</v>
      </c>
      <c r="D1184" s="37"/>
    </row>
    <row r="1185" spans="1:4" x14ac:dyDescent="0.25">
      <c r="A1185" t="s">
        <v>271</v>
      </c>
      <c r="B1185" s="69" t="s">
        <v>40</v>
      </c>
      <c r="D1185" s="37"/>
    </row>
    <row r="1186" spans="1:4" x14ac:dyDescent="0.25">
      <c r="A1186" t="s">
        <v>271</v>
      </c>
      <c r="B1186" s="69" t="s">
        <v>303</v>
      </c>
      <c r="D1186" s="37"/>
    </row>
    <row r="1187" spans="1:4" x14ac:dyDescent="0.25">
      <c r="A1187" t="s">
        <v>271</v>
      </c>
      <c r="B1187" s="69" t="s">
        <v>199</v>
      </c>
      <c r="D1187" s="37"/>
    </row>
    <row r="1188" spans="1:4" x14ac:dyDescent="0.25">
      <c r="A1188" t="s">
        <v>271</v>
      </c>
      <c r="B1188" s="69" t="s">
        <v>194</v>
      </c>
      <c r="D1188" s="37"/>
    </row>
    <row r="1189" spans="1:4" x14ac:dyDescent="0.25">
      <c r="A1189" t="s">
        <v>271</v>
      </c>
      <c r="B1189" s="69" t="s">
        <v>144</v>
      </c>
      <c r="D1189" s="37"/>
    </row>
    <row r="1190" spans="1:4" x14ac:dyDescent="0.25">
      <c r="A1190" t="s">
        <v>271</v>
      </c>
      <c r="B1190" s="69" t="s">
        <v>145</v>
      </c>
      <c r="D1190" s="37"/>
    </row>
    <row r="1191" spans="1:4" x14ac:dyDescent="0.25">
      <c r="A1191" t="s">
        <v>271</v>
      </c>
      <c r="B1191" s="69" t="s">
        <v>146</v>
      </c>
      <c r="D1191" s="37"/>
    </row>
    <row r="1192" spans="1:4" x14ac:dyDescent="0.25">
      <c r="A1192" t="s">
        <v>271</v>
      </c>
      <c r="B1192" s="69" t="s">
        <v>147</v>
      </c>
      <c r="D1192" s="37"/>
    </row>
    <row r="1193" spans="1:4" x14ac:dyDescent="0.25">
      <c r="A1193" t="s">
        <v>272</v>
      </c>
      <c r="B1193" s="69" t="s">
        <v>299</v>
      </c>
      <c r="D1193" s="37"/>
    </row>
    <row r="1194" spans="1:4" x14ac:dyDescent="0.25">
      <c r="A1194" t="s">
        <v>272</v>
      </c>
      <c r="B1194" t="s">
        <v>445</v>
      </c>
      <c r="D1194" s="37"/>
    </row>
    <row r="1195" spans="1:4" x14ac:dyDescent="0.25">
      <c r="A1195" t="s">
        <v>272</v>
      </c>
      <c r="B1195" s="69" t="s">
        <v>189</v>
      </c>
      <c r="D1195" s="37"/>
    </row>
    <row r="1196" spans="1:4" x14ac:dyDescent="0.25">
      <c r="A1196" t="s">
        <v>272</v>
      </c>
      <c r="B1196" s="69" t="s">
        <v>190</v>
      </c>
      <c r="D1196" s="37"/>
    </row>
    <row r="1197" spans="1:4" x14ac:dyDescent="0.25">
      <c r="A1197" t="s">
        <v>272</v>
      </c>
      <c r="B1197" s="69" t="s">
        <v>301</v>
      </c>
      <c r="D1197" s="37"/>
    </row>
    <row r="1198" spans="1:4" x14ac:dyDescent="0.25">
      <c r="A1198" t="s">
        <v>272</v>
      </c>
      <c r="B1198" t="s">
        <v>446</v>
      </c>
      <c r="D1198" s="37"/>
    </row>
    <row r="1199" spans="1:4" x14ac:dyDescent="0.25">
      <c r="A1199" t="s">
        <v>272</v>
      </c>
      <c r="B1199" s="69" t="s">
        <v>40</v>
      </c>
      <c r="D1199" s="37"/>
    </row>
    <row r="1200" spans="1:4" x14ac:dyDescent="0.25">
      <c r="A1200" t="s">
        <v>272</v>
      </c>
      <c r="B1200" s="69" t="s">
        <v>303</v>
      </c>
      <c r="D1200" s="37"/>
    </row>
    <row r="1201" spans="1:4" x14ac:dyDescent="0.25">
      <c r="A1201" t="s">
        <v>272</v>
      </c>
      <c r="B1201" s="69" t="s">
        <v>199</v>
      </c>
      <c r="D1201" s="37"/>
    </row>
    <row r="1202" spans="1:4" x14ac:dyDescent="0.25">
      <c r="A1202" t="s">
        <v>272</v>
      </c>
      <c r="B1202" s="69" t="s">
        <v>194</v>
      </c>
      <c r="D1202" s="37"/>
    </row>
    <row r="1203" spans="1:4" x14ac:dyDescent="0.25">
      <c r="A1203" t="s">
        <v>272</v>
      </c>
      <c r="B1203" s="69" t="s">
        <v>144</v>
      </c>
      <c r="D1203" s="37"/>
    </row>
    <row r="1204" spans="1:4" x14ac:dyDescent="0.25">
      <c r="A1204" t="s">
        <v>272</v>
      </c>
      <c r="B1204" s="69" t="s">
        <v>145</v>
      </c>
      <c r="D1204" s="37"/>
    </row>
    <row r="1205" spans="1:4" x14ac:dyDescent="0.25">
      <c r="A1205" t="s">
        <v>272</v>
      </c>
      <c r="B1205" s="69" t="s">
        <v>146</v>
      </c>
      <c r="D1205" s="37"/>
    </row>
    <row r="1206" spans="1:4" x14ac:dyDescent="0.25">
      <c r="A1206" t="s">
        <v>272</v>
      </c>
      <c r="B1206" s="69" t="s">
        <v>147</v>
      </c>
      <c r="D1206" s="37"/>
    </row>
    <row r="1207" spans="1:4" x14ac:dyDescent="0.25">
      <c r="A1207" t="s">
        <v>273</v>
      </c>
      <c r="B1207" s="69" t="s">
        <v>299</v>
      </c>
      <c r="D1207" s="37"/>
    </row>
    <row r="1208" spans="1:4" x14ac:dyDescent="0.25">
      <c r="A1208" t="s">
        <v>273</v>
      </c>
      <c r="B1208" t="s">
        <v>445</v>
      </c>
      <c r="D1208" s="37"/>
    </row>
    <row r="1209" spans="1:4" x14ac:dyDescent="0.25">
      <c r="A1209" t="s">
        <v>273</v>
      </c>
      <c r="B1209" s="69" t="s">
        <v>189</v>
      </c>
      <c r="D1209" s="37"/>
    </row>
    <row r="1210" spans="1:4" x14ac:dyDescent="0.25">
      <c r="A1210" t="s">
        <v>273</v>
      </c>
      <c r="B1210" s="69" t="s">
        <v>190</v>
      </c>
      <c r="D1210" s="37"/>
    </row>
    <row r="1211" spans="1:4" x14ac:dyDescent="0.25">
      <c r="A1211" t="s">
        <v>273</v>
      </c>
      <c r="B1211" s="69" t="s">
        <v>301</v>
      </c>
      <c r="D1211" s="37"/>
    </row>
    <row r="1212" spans="1:4" x14ac:dyDescent="0.25">
      <c r="A1212" t="s">
        <v>273</v>
      </c>
      <c r="B1212" t="s">
        <v>446</v>
      </c>
      <c r="D1212" s="37"/>
    </row>
    <row r="1213" spans="1:4" x14ac:dyDescent="0.25">
      <c r="A1213" t="s">
        <v>273</v>
      </c>
      <c r="B1213" s="69" t="s">
        <v>40</v>
      </c>
      <c r="D1213" s="37"/>
    </row>
    <row r="1214" spans="1:4" x14ac:dyDescent="0.25">
      <c r="A1214" t="s">
        <v>273</v>
      </c>
      <c r="B1214" s="69" t="s">
        <v>303</v>
      </c>
      <c r="D1214" s="37"/>
    </row>
    <row r="1215" spans="1:4" x14ac:dyDescent="0.25">
      <c r="A1215" t="s">
        <v>273</v>
      </c>
      <c r="B1215" s="69" t="s">
        <v>199</v>
      </c>
      <c r="D1215" s="37"/>
    </row>
    <row r="1216" spans="1:4" x14ac:dyDescent="0.25">
      <c r="A1216" t="s">
        <v>273</v>
      </c>
      <c r="B1216" s="69" t="s">
        <v>194</v>
      </c>
      <c r="D1216" s="37"/>
    </row>
    <row r="1217" spans="1:4" x14ac:dyDescent="0.25">
      <c r="A1217" t="s">
        <v>273</v>
      </c>
      <c r="B1217" s="69" t="s">
        <v>144</v>
      </c>
      <c r="D1217" s="37"/>
    </row>
    <row r="1218" spans="1:4" x14ac:dyDescent="0.25">
      <c r="A1218" t="s">
        <v>273</v>
      </c>
      <c r="B1218" s="69" t="s">
        <v>145</v>
      </c>
      <c r="D1218" s="37"/>
    </row>
    <row r="1219" spans="1:4" x14ac:dyDescent="0.25">
      <c r="A1219" t="s">
        <v>273</v>
      </c>
      <c r="B1219" s="69" t="s">
        <v>146</v>
      </c>
      <c r="D1219" s="37"/>
    </row>
    <row r="1220" spans="1:4" x14ac:dyDescent="0.25">
      <c r="A1220" t="s">
        <v>273</v>
      </c>
      <c r="B1220" s="69" t="s">
        <v>147</v>
      </c>
      <c r="D1220" s="37"/>
    </row>
    <row r="1221" spans="1:4" x14ac:dyDescent="0.25">
      <c r="A1221" t="s">
        <v>274</v>
      </c>
      <c r="B1221" s="69" t="s">
        <v>299</v>
      </c>
      <c r="D1221" s="37"/>
    </row>
    <row r="1222" spans="1:4" x14ac:dyDescent="0.25">
      <c r="A1222" t="s">
        <v>274</v>
      </c>
      <c r="B1222" t="s">
        <v>445</v>
      </c>
      <c r="D1222" s="37"/>
    </row>
    <row r="1223" spans="1:4" x14ac:dyDescent="0.25">
      <c r="A1223" t="s">
        <v>274</v>
      </c>
      <c r="B1223" s="69" t="s">
        <v>189</v>
      </c>
      <c r="D1223" s="37"/>
    </row>
    <row r="1224" spans="1:4" x14ac:dyDescent="0.25">
      <c r="A1224" t="s">
        <v>274</v>
      </c>
      <c r="B1224" s="69" t="s">
        <v>190</v>
      </c>
      <c r="D1224" s="37"/>
    </row>
    <row r="1225" spans="1:4" x14ac:dyDescent="0.25">
      <c r="A1225" t="s">
        <v>274</v>
      </c>
      <c r="B1225" s="69" t="s">
        <v>301</v>
      </c>
      <c r="D1225" s="37"/>
    </row>
    <row r="1226" spans="1:4" x14ac:dyDescent="0.25">
      <c r="A1226" t="s">
        <v>274</v>
      </c>
      <c r="B1226" t="s">
        <v>446</v>
      </c>
      <c r="D1226" s="37"/>
    </row>
    <row r="1227" spans="1:4" x14ac:dyDescent="0.25">
      <c r="A1227" t="s">
        <v>274</v>
      </c>
      <c r="B1227" s="69" t="s">
        <v>40</v>
      </c>
      <c r="D1227" s="37"/>
    </row>
    <row r="1228" spans="1:4" x14ac:dyDescent="0.25">
      <c r="A1228" t="s">
        <v>274</v>
      </c>
      <c r="B1228" s="69" t="s">
        <v>303</v>
      </c>
      <c r="D1228" s="37"/>
    </row>
    <row r="1229" spans="1:4" x14ac:dyDescent="0.25">
      <c r="A1229" t="s">
        <v>274</v>
      </c>
      <c r="B1229" s="69" t="s">
        <v>199</v>
      </c>
      <c r="D1229" s="37"/>
    </row>
    <row r="1230" spans="1:4" x14ac:dyDescent="0.25">
      <c r="A1230" t="s">
        <v>274</v>
      </c>
      <c r="B1230" s="69" t="s">
        <v>194</v>
      </c>
      <c r="D1230" s="37"/>
    </row>
    <row r="1231" spans="1:4" x14ac:dyDescent="0.25">
      <c r="A1231" t="s">
        <v>274</v>
      </c>
      <c r="B1231" s="69" t="s">
        <v>144</v>
      </c>
      <c r="D1231" s="37"/>
    </row>
    <row r="1232" spans="1:4" x14ac:dyDescent="0.25">
      <c r="A1232" t="s">
        <v>274</v>
      </c>
      <c r="B1232" s="69" t="s">
        <v>145</v>
      </c>
      <c r="D1232" s="37"/>
    </row>
    <row r="1233" spans="1:4" x14ac:dyDescent="0.25">
      <c r="A1233" t="s">
        <v>274</v>
      </c>
      <c r="B1233" s="69" t="s">
        <v>146</v>
      </c>
      <c r="D1233" s="37"/>
    </row>
    <row r="1234" spans="1:4" x14ac:dyDescent="0.25">
      <c r="A1234" t="s">
        <v>274</v>
      </c>
      <c r="B1234" s="69" t="s">
        <v>147</v>
      </c>
      <c r="D1234" s="37"/>
    </row>
    <row r="1235" spans="1:4" x14ac:dyDescent="0.25">
      <c r="A1235" t="s">
        <v>275</v>
      </c>
      <c r="B1235" s="69" t="s">
        <v>299</v>
      </c>
      <c r="D1235" s="37"/>
    </row>
    <row r="1236" spans="1:4" x14ac:dyDescent="0.25">
      <c r="A1236" t="s">
        <v>275</v>
      </c>
      <c r="B1236" t="s">
        <v>445</v>
      </c>
      <c r="D1236" s="37"/>
    </row>
    <row r="1237" spans="1:4" x14ac:dyDescent="0.25">
      <c r="A1237" t="s">
        <v>275</v>
      </c>
      <c r="B1237" s="69" t="s">
        <v>189</v>
      </c>
      <c r="D1237" s="37"/>
    </row>
    <row r="1238" spans="1:4" x14ac:dyDescent="0.25">
      <c r="A1238" t="s">
        <v>275</v>
      </c>
      <c r="B1238" s="69" t="s">
        <v>190</v>
      </c>
      <c r="D1238" s="37"/>
    </row>
    <row r="1239" spans="1:4" x14ac:dyDescent="0.25">
      <c r="A1239" t="s">
        <v>275</v>
      </c>
      <c r="B1239" s="69" t="s">
        <v>301</v>
      </c>
      <c r="D1239" s="37"/>
    </row>
    <row r="1240" spans="1:4" x14ac:dyDescent="0.25">
      <c r="A1240" t="s">
        <v>275</v>
      </c>
      <c r="B1240" t="s">
        <v>446</v>
      </c>
      <c r="D1240" s="37"/>
    </row>
    <row r="1241" spans="1:4" x14ac:dyDescent="0.25">
      <c r="A1241" t="s">
        <v>275</v>
      </c>
      <c r="B1241" s="69" t="s">
        <v>40</v>
      </c>
      <c r="D1241" s="37"/>
    </row>
    <row r="1242" spans="1:4" x14ac:dyDescent="0.25">
      <c r="A1242" t="s">
        <v>275</v>
      </c>
      <c r="B1242" s="69" t="s">
        <v>303</v>
      </c>
      <c r="D1242" s="37"/>
    </row>
    <row r="1243" spans="1:4" x14ac:dyDescent="0.25">
      <c r="A1243" t="s">
        <v>275</v>
      </c>
      <c r="B1243" s="69" t="s">
        <v>199</v>
      </c>
      <c r="D1243" s="37"/>
    </row>
    <row r="1244" spans="1:4" x14ac:dyDescent="0.25">
      <c r="A1244" t="s">
        <v>275</v>
      </c>
      <c r="B1244" s="69" t="s">
        <v>194</v>
      </c>
      <c r="D1244" s="37"/>
    </row>
    <row r="1245" spans="1:4" x14ac:dyDescent="0.25">
      <c r="A1245" t="s">
        <v>275</v>
      </c>
      <c r="B1245" s="69" t="s">
        <v>144</v>
      </c>
      <c r="D1245" s="37"/>
    </row>
    <row r="1246" spans="1:4" x14ac:dyDescent="0.25">
      <c r="A1246" t="s">
        <v>275</v>
      </c>
      <c r="B1246" s="69" t="s">
        <v>145</v>
      </c>
      <c r="D1246" s="37"/>
    </row>
    <row r="1247" spans="1:4" x14ac:dyDescent="0.25">
      <c r="A1247" t="s">
        <v>275</v>
      </c>
      <c r="B1247" s="69" t="s">
        <v>146</v>
      </c>
      <c r="D1247" s="37"/>
    </row>
    <row r="1248" spans="1:4" x14ac:dyDescent="0.25">
      <c r="A1248" t="s">
        <v>275</v>
      </c>
      <c r="B1248" s="69" t="s">
        <v>147</v>
      </c>
      <c r="D1248" s="37"/>
    </row>
    <row r="1249" spans="1:4" x14ac:dyDescent="0.25">
      <c r="A1249" t="s">
        <v>276</v>
      </c>
      <c r="B1249" s="69" t="s">
        <v>299</v>
      </c>
      <c r="D1249" s="37"/>
    </row>
    <row r="1250" spans="1:4" x14ac:dyDescent="0.25">
      <c r="A1250" t="s">
        <v>276</v>
      </c>
      <c r="B1250" t="s">
        <v>445</v>
      </c>
      <c r="D1250" s="37"/>
    </row>
    <row r="1251" spans="1:4" x14ac:dyDescent="0.25">
      <c r="A1251" t="s">
        <v>276</v>
      </c>
      <c r="B1251" s="69" t="s">
        <v>189</v>
      </c>
      <c r="D1251" s="37"/>
    </row>
    <row r="1252" spans="1:4" x14ac:dyDescent="0.25">
      <c r="A1252" t="s">
        <v>276</v>
      </c>
      <c r="B1252" s="69" t="s">
        <v>190</v>
      </c>
      <c r="D1252" s="37"/>
    </row>
    <row r="1253" spans="1:4" x14ac:dyDescent="0.25">
      <c r="A1253" t="s">
        <v>276</v>
      </c>
      <c r="B1253" s="69" t="s">
        <v>301</v>
      </c>
      <c r="D1253" s="37"/>
    </row>
    <row r="1254" spans="1:4" x14ac:dyDescent="0.25">
      <c r="A1254" t="s">
        <v>276</v>
      </c>
      <c r="B1254" t="s">
        <v>446</v>
      </c>
      <c r="D1254" s="37"/>
    </row>
    <row r="1255" spans="1:4" x14ac:dyDescent="0.25">
      <c r="A1255" t="s">
        <v>276</v>
      </c>
      <c r="B1255" s="69" t="s">
        <v>40</v>
      </c>
      <c r="D1255" s="37"/>
    </row>
    <row r="1256" spans="1:4" x14ac:dyDescent="0.25">
      <c r="A1256" t="s">
        <v>276</v>
      </c>
      <c r="B1256" s="69" t="s">
        <v>303</v>
      </c>
      <c r="D1256" s="37"/>
    </row>
    <row r="1257" spans="1:4" x14ac:dyDescent="0.25">
      <c r="A1257" t="s">
        <v>276</v>
      </c>
      <c r="B1257" s="69" t="s">
        <v>199</v>
      </c>
      <c r="D1257" s="37"/>
    </row>
    <row r="1258" spans="1:4" x14ac:dyDescent="0.25">
      <c r="A1258" t="s">
        <v>276</v>
      </c>
      <c r="B1258" s="69" t="s">
        <v>194</v>
      </c>
      <c r="D1258" s="37"/>
    </row>
    <row r="1259" spans="1:4" x14ac:dyDescent="0.25">
      <c r="A1259" t="s">
        <v>276</v>
      </c>
      <c r="B1259" s="69" t="s">
        <v>144</v>
      </c>
      <c r="D1259" s="37"/>
    </row>
    <row r="1260" spans="1:4" x14ac:dyDescent="0.25">
      <c r="A1260" t="s">
        <v>276</v>
      </c>
      <c r="B1260" s="69" t="s">
        <v>145</v>
      </c>
      <c r="D1260" s="37"/>
    </row>
    <row r="1261" spans="1:4" x14ac:dyDescent="0.25">
      <c r="A1261" t="s">
        <v>276</v>
      </c>
      <c r="B1261" s="69" t="s">
        <v>146</v>
      </c>
      <c r="D1261" s="37"/>
    </row>
    <row r="1262" spans="1:4" x14ac:dyDescent="0.25">
      <c r="A1262" t="s">
        <v>276</v>
      </c>
      <c r="B1262" s="69" t="s">
        <v>147</v>
      </c>
      <c r="D1262" s="37"/>
    </row>
    <row r="1263" spans="1:4" x14ac:dyDescent="0.25">
      <c r="A1263" t="s">
        <v>277</v>
      </c>
      <c r="B1263" s="69" t="s">
        <v>299</v>
      </c>
      <c r="D1263" s="37"/>
    </row>
    <row r="1264" spans="1:4" x14ac:dyDescent="0.25">
      <c r="A1264" t="s">
        <v>277</v>
      </c>
      <c r="B1264" t="s">
        <v>445</v>
      </c>
      <c r="D1264" s="37"/>
    </row>
    <row r="1265" spans="1:4" x14ac:dyDescent="0.25">
      <c r="A1265" t="s">
        <v>277</v>
      </c>
      <c r="B1265" s="69" t="s">
        <v>189</v>
      </c>
      <c r="D1265" s="37"/>
    </row>
    <row r="1266" spans="1:4" x14ac:dyDescent="0.25">
      <c r="A1266" t="s">
        <v>277</v>
      </c>
      <c r="B1266" s="69" t="s">
        <v>190</v>
      </c>
      <c r="D1266" s="37"/>
    </row>
    <row r="1267" spans="1:4" x14ac:dyDescent="0.25">
      <c r="A1267" t="s">
        <v>277</v>
      </c>
      <c r="B1267" s="69" t="s">
        <v>301</v>
      </c>
      <c r="D1267" s="37"/>
    </row>
    <row r="1268" spans="1:4" x14ac:dyDescent="0.25">
      <c r="A1268" t="s">
        <v>277</v>
      </c>
      <c r="B1268" t="s">
        <v>446</v>
      </c>
      <c r="D1268" s="37"/>
    </row>
    <row r="1269" spans="1:4" x14ac:dyDescent="0.25">
      <c r="A1269" t="s">
        <v>277</v>
      </c>
      <c r="B1269" s="69" t="s">
        <v>40</v>
      </c>
      <c r="D1269" s="37"/>
    </row>
    <row r="1270" spans="1:4" x14ac:dyDescent="0.25">
      <c r="A1270" t="s">
        <v>277</v>
      </c>
      <c r="B1270" s="69" t="s">
        <v>303</v>
      </c>
      <c r="D1270" s="37"/>
    </row>
    <row r="1271" spans="1:4" x14ac:dyDescent="0.25">
      <c r="A1271" t="s">
        <v>277</v>
      </c>
      <c r="B1271" s="69" t="s">
        <v>199</v>
      </c>
      <c r="D1271" s="37"/>
    </row>
    <row r="1272" spans="1:4" x14ac:dyDescent="0.25">
      <c r="A1272" t="s">
        <v>277</v>
      </c>
      <c r="B1272" s="69" t="s">
        <v>194</v>
      </c>
      <c r="D1272" s="37"/>
    </row>
    <row r="1273" spans="1:4" x14ac:dyDescent="0.25">
      <c r="A1273" t="s">
        <v>277</v>
      </c>
      <c r="B1273" s="69" t="s">
        <v>144</v>
      </c>
      <c r="D1273" s="37"/>
    </row>
    <row r="1274" spans="1:4" x14ac:dyDescent="0.25">
      <c r="A1274" t="s">
        <v>277</v>
      </c>
      <c r="B1274" s="69" t="s">
        <v>145</v>
      </c>
      <c r="D1274" s="37"/>
    </row>
    <row r="1275" spans="1:4" x14ac:dyDescent="0.25">
      <c r="A1275" t="s">
        <v>277</v>
      </c>
      <c r="B1275" s="69" t="s">
        <v>146</v>
      </c>
      <c r="D1275" s="37"/>
    </row>
    <row r="1276" spans="1:4" x14ac:dyDescent="0.25">
      <c r="A1276" t="s">
        <v>277</v>
      </c>
      <c r="B1276" s="69" t="s">
        <v>147</v>
      </c>
      <c r="D1276" s="37"/>
    </row>
    <row r="1277" spans="1:4" x14ac:dyDescent="0.25">
      <c r="A1277" t="s">
        <v>278</v>
      </c>
      <c r="B1277" s="69" t="s">
        <v>299</v>
      </c>
      <c r="D1277" s="37"/>
    </row>
    <row r="1278" spans="1:4" x14ac:dyDescent="0.25">
      <c r="A1278" t="s">
        <v>278</v>
      </c>
      <c r="B1278" t="s">
        <v>445</v>
      </c>
      <c r="D1278" s="37"/>
    </row>
    <row r="1279" spans="1:4" x14ac:dyDescent="0.25">
      <c r="A1279" t="s">
        <v>278</v>
      </c>
      <c r="B1279" s="69" t="s">
        <v>189</v>
      </c>
      <c r="D1279" s="37"/>
    </row>
    <row r="1280" spans="1:4" x14ac:dyDescent="0.25">
      <c r="A1280" t="s">
        <v>278</v>
      </c>
      <c r="B1280" s="69" t="s">
        <v>190</v>
      </c>
      <c r="D1280" s="37"/>
    </row>
    <row r="1281" spans="1:4" x14ac:dyDescent="0.25">
      <c r="A1281" t="s">
        <v>278</v>
      </c>
      <c r="B1281" s="69" t="s">
        <v>301</v>
      </c>
      <c r="D1281" s="37"/>
    </row>
    <row r="1282" spans="1:4" x14ac:dyDescent="0.25">
      <c r="A1282" t="s">
        <v>278</v>
      </c>
      <c r="B1282" t="s">
        <v>446</v>
      </c>
      <c r="D1282" s="37"/>
    </row>
    <row r="1283" spans="1:4" x14ac:dyDescent="0.25">
      <c r="A1283" t="s">
        <v>278</v>
      </c>
      <c r="B1283" s="69" t="s">
        <v>40</v>
      </c>
      <c r="D1283" s="37"/>
    </row>
    <row r="1284" spans="1:4" x14ac:dyDescent="0.25">
      <c r="A1284" t="s">
        <v>278</v>
      </c>
      <c r="B1284" s="69" t="s">
        <v>303</v>
      </c>
      <c r="D1284" s="37"/>
    </row>
    <row r="1285" spans="1:4" x14ac:dyDescent="0.25">
      <c r="A1285" t="s">
        <v>278</v>
      </c>
      <c r="B1285" s="69" t="s">
        <v>199</v>
      </c>
      <c r="D1285" s="37"/>
    </row>
    <row r="1286" spans="1:4" x14ac:dyDescent="0.25">
      <c r="A1286" t="s">
        <v>278</v>
      </c>
      <c r="B1286" s="69" t="s">
        <v>194</v>
      </c>
      <c r="D1286" s="37"/>
    </row>
    <row r="1287" spans="1:4" x14ac:dyDescent="0.25">
      <c r="A1287" t="s">
        <v>278</v>
      </c>
      <c r="B1287" s="69" t="s">
        <v>144</v>
      </c>
      <c r="D1287" s="37"/>
    </row>
    <row r="1288" spans="1:4" x14ac:dyDescent="0.25">
      <c r="A1288" t="s">
        <v>278</v>
      </c>
      <c r="B1288" s="69" t="s">
        <v>145</v>
      </c>
      <c r="D1288" s="37"/>
    </row>
    <row r="1289" spans="1:4" x14ac:dyDescent="0.25">
      <c r="A1289" t="s">
        <v>278</v>
      </c>
      <c r="B1289" s="69" t="s">
        <v>146</v>
      </c>
      <c r="D1289" s="37"/>
    </row>
    <row r="1290" spans="1:4" x14ac:dyDescent="0.25">
      <c r="A1290" t="s">
        <v>278</v>
      </c>
      <c r="B1290" s="69" t="s">
        <v>147</v>
      </c>
      <c r="D1290" s="37"/>
    </row>
    <row r="1291" spans="1:4" x14ac:dyDescent="0.25">
      <c r="A1291" t="s">
        <v>279</v>
      </c>
      <c r="B1291" s="69" t="s">
        <v>299</v>
      </c>
      <c r="D1291" s="37"/>
    </row>
    <row r="1292" spans="1:4" x14ac:dyDescent="0.25">
      <c r="A1292" t="s">
        <v>279</v>
      </c>
      <c r="B1292" t="s">
        <v>445</v>
      </c>
      <c r="D1292" s="37"/>
    </row>
    <row r="1293" spans="1:4" x14ac:dyDescent="0.25">
      <c r="A1293" t="s">
        <v>279</v>
      </c>
      <c r="B1293" s="69" t="s">
        <v>189</v>
      </c>
      <c r="D1293" s="37"/>
    </row>
    <row r="1294" spans="1:4" x14ac:dyDescent="0.25">
      <c r="A1294" t="s">
        <v>279</v>
      </c>
      <c r="B1294" s="69" t="s">
        <v>190</v>
      </c>
      <c r="D1294" s="37"/>
    </row>
    <row r="1295" spans="1:4" x14ac:dyDescent="0.25">
      <c r="A1295" t="s">
        <v>279</v>
      </c>
      <c r="B1295" s="69" t="s">
        <v>301</v>
      </c>
      <c r="D1295" s="37"/>
    </row>
    <row r="1296" spans="1:4" x14ac:dyDescent="0.25">
      <c r="A1296" t="s">
        <v>279</v>
      </c>
      <c r="B1296" t="s">
        <v>446</v>
      </c>
      <c r="D1296" s="37"/>
    </row>
    <row r="1297" spans="1:4" x14ac:dyDescent="0.25">
      <c r="A1297" t="s">
        <v>279</v>
      </c>
      <c r="B1297" s="69" t="s">
        <v>40</v>
      </c>
      <c r="D1297" s="37"/>
    </row>
    <row r="1298" spans="1:4" x14ac:dyDescent="0.25">
      <c r="A1298" t="s">
        <v>279</v>
      </c>
      <c r="B1298" s="69" t="s">
        <v>303</v>
      </c>
      <c r="D1298" s="37"/>
    </row>
    <row r="1299" spans="1:4" x14ac:dyDescent="0.25">
      <c r="A1299" t="s">
        <v>279</v>
      </c>
      <c r="B1299" s="69" t="s">
        <v>199</v>
      </c>
      <c r="D1299" s="37"/>
    </row>
    <row r="1300" spans="1:4" x14ac:dyDescent="0.25">
      <c r="A1300" t="s">
        <v>279</v>
      </c>
      <c r="B1300" s="69" t="s">
        <v>194</v>
      </c>
      <c r="D1300" s="37"/>
    </row>
    <row r="1301" spans="1:4" x14ac:dyDescent="0.25">
      <c r="A1301" t="s">
        <v>279</v>
      </c>
      <c r="B1301" s="69" t="s">
        <v>144</v>
      </c>
      <c r="D1301" s="37"/>
    </row>
    <row r="1302" spans="1:4" x14ac:dyDescent="0.25">
      <c r="A1302" t="s">
        <v>279</v>
      </c>
      <c r="B1302" s="69" t="s">
        <v>145</v>
      </c>
      <c r="D1302" s="37"/>
    </row>
    <row r="1303" spans="1:4" x14ac:dyDescent="0.25">
      <c r="A1303" t="s">
        <v>279</v>
      </c>
      <c r="B1303" s="69" t="s">
        <v>146</v>
      </c>
      <c r="D1303" s="37"/>
    </row>
    <row r="1304" spans="1:4" x14ac:dyDescent="0.25">
      <c r="A1304" t="s">
        <v>279</v>
      </c>
      <c r="B1304" s="69" t="s">
        <v>147</v>
      </c>
      <c r="D1304" s="37"/>
    </row>
    <row r="1305" spans="1:4" x14ac:dyDescent="0.25">
      <c r="A1305" t="s">
        <v>280</v>
      </c>
      <c r="B1305" s="69" t="s">
        <v>299</v>
      </c>
      <c r="D1305" s="37"/>
    </row>
    <row r="1306" spans="1:4" x14ac:dyDescent="0.25">
      <c r="A1306" t="s">
        <v>280</v>
      </c>
      <c r="B1306" t="s">
        <v>445</v>
      </c>
      <c r="D1306" s="37"/>
    </row>
    <row r="1307" spans="1:4" x14ac:dyDescent="0.25">
      <c r="A1307" t="s">
        <v>280</v>
      </c>
      <c r="B1307" s="69" t="s">
        <v>189</v>
      </c>
      <c r="D1307" s="37"/>
    </row>
    <row r="1308" spans="1:4" x14ac:dyDescent="0.25">
      <c r="A1308" t="s">
        <v>280</v>
      </c>
      <c r="B1308" s="69" t="s">
        <v>190</v>
      </c>
      <c r="D1308" s="37"/>
    </row>
    <row r="1309" spans="1:4" x14ac:dyDescent="0.25">
      <c r="A1309" t="s">
        <v>280</v>
      </c>
      <c r="B1309" s="69" t="s">
        <v>301</v>
      </c>
      <c r="D1309" s="37"/>
    </row>
    <row r="1310" spans="1:4" x14ac:dyDescent="0.25">
      <c r="A1310" t="s">
        <v>280</v>
      </c>
      <c r="B1310" t="s">
        <v>446</v>
      </c>
      <c r="D1310" s="37"/>
    </row>
    <row r="1311" spans="1:4" x14ac:dyDescent="0.25">
      <c r="A1311" t="s">
        <v>280</v>
      </c>
      <c r="B1311" s="69" t="s">
        <v>40</v>
      </c>
      <c r="D1311" s="37"/>
    </row>
    <row r="1312" spans="1:4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�  �  �  �  
</file>

<file path=customXml/item2.xml>�� �  �  
</file>

<file path=customXml/item3.xml>�� 
</file>

<file path=customXml/item4.xml>�� �  �  �  �  �  �  
</file>

<file path=customXml/item5.xml>�� 
</file>

<file path=customXml/item6.xml>�� 
</file>

<file path=customXml/item7.xml>�� 
</file>

<file path=customXml/item8.xml>�� �  �  
</file>

<file path=customXml/item9.xml>�� 
</file>

<file path=customXml/item10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11.xml>�� 
</file>

<file path=customXml/item12.xml>�� �  �  �  �  �  �  
</file>

<file path=customXml/item13.xml>�� �  �  
</file>

<file path=customXml/item14.xml>�� �  �  
</file>

<file path=customXml/item15.xml>�� �  �  
</file>

<file path=customXml/item16.xml>�� �  �  
</file>

<file path=customXml/item17.xml>�� 
</file>

<file path=customXml/item18.xml>�� �  �  
</file>

<file path=customXml/item19.xml>�� 
</file>

<file path=customXml/item20.xml>�� � " �  �  � " �  �  �  �  �  �  �  �  �  
</file>

<file path=customXml/item21.xml>�� �  �  
</file>

<file path=customXml/item22.xml>�� 
</file>

<file path=customXml/item23.xml>�� �  �  
</file>

<file path=customXml/item24.xml>�� �  �  
</file>

<file path=customXml/item25.xml>�� �  �  
</file>

<file path=customXml/item26.xml>�� 
</file>

<file path=customXml/item27.xml>�� 
</file>

<file path=customXml/item28.xml>�� �  �  
</file>

<file path=customXml/item29.xml>�� �  �  
</file>

<file path=customXml/item30.xml>�� 
</file>

<file path=customXml/item31.xml>�� �  �  �  �  �  �  
</file>

<file path=customXml/item32.xml>�� �  �  �  �  �  �  
</file>

<file path=customXml/item33.xml>�� 
</file>

<file path=customXml/item34.xml>�� 
</file>

<file path=customXml/item35.xml>�� 
</file>

<file path=customXml/item36.xml>�� 
</file>

<file path=customXml/item37.xml>�� �  �  
</file>

<file path=customXml/item38.xml>�� �  �  
</file>

<file path=customXml/item39.xml>�� 
</file>

<file path=customXml/item40.xml>�� 
</file>

<file path=customXml/item41.xml>�� 
</file>

<file path=customXml/item42.xml>�� �  �  � " �  �  � " 
</file>

<file path=customXml/item43.xml>�� �  �  
</file>

<file path=customXml/itemProps1.xml><?xml version="1.0" encoding="utf-8"?>
<ds:datastoreItem xmlns:ds="http://schemas.openxmlformats.org/officeDocument/2006/customXml" ds:itemID="{42EFE6AE-9086-4C6F-9C8C-626EDF456519}">
  <ds:schemaRefs/>
</ds:datastoreItem>
</file>

<file path=customXml/itemProps2.xml><?xml version="1.0" encoding="utf-8"?>
<ds:datastoreItem xmlns:ds="http://schemas.openxmlformats.org/officeDocument/2006/customXml" ds:itemID="{F7F2D8D3-6B47-4721-B350-FF2E73B5D918}">
  <ds:schemaRefs/>
</ds:datastoreItem>
</file>

<file path=customXml/itemProps3.xml><?xml version="1.0" encoding="utf-8"?>
<ds:datastoreItem xmlns:ds="http://schemas.openxmlformats.org/officeDocument/2006/customXml" ds:itemID="{44BF2F49-E257-447F-8217-77E758993462}">
  <ds:schemaRefs/>
</ds:datastoreItem>
</file>

<file path=customXml/itemProps4.xml><?xml version="1.0" encoding="utf-8"?>
<ds:datastoreItem xmlns:ds="http://schemas.openxmlformats.org/officeDocument/2006/customXml" ds:itemID="{C70F9AA7-8E3C-429D-B21C-1F71FD4B3DCB}">
  <ds:schemaRefs/>
</ds:datastoreItem>
</file>

<file path=customXml/itemProps5.xml><?xml version="1.0" encoding="utf-8"?>
<ds:datastoreItem xmlns:ds="http://schemas.openxmlformats.org/officeDocument/2006/customXml" ds:itemID="{3D6AAB0A-D745-4EF9-8920-462D32D02F66}">
  <ds:schemaRefs/>
</ds:datastoreItem>
</file>

<file path=customXml/itemProps6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0DA15B66-50BD-4C34-A4A6-F7200DCB8044}">
  <ds:schemaRefs/>
</ds:datastoreItem>
</file>

<file path=customXml/itemProps8.xml><?xml version="1.0" encoding="utf-8"?>
<ds:datastoreItem xmlns:ds="http://schemas.openxmlformats.org/officeDocument/2006/customXml" ds:itemID="{FB430F26-BF72-44F7-9E97-4C1A78416478}">
  <ds:schemaRefs/>
</ds:datastoreItem>
</file>

<file path=customXml/itemProps9.xml><?xml version="1.0" encoding="utf-8"?>
<ds:datastoreItem xmlns:ds="http://schemas.openxmlformats.org/officeDocument/2006/customXml" ds:itemID="{136BC35F-9388-485C-BB16-B371643FE435}">
  <ds:schemaRefs/>
</ds:datastoreItem>
</file>

<file path=customXml/itemProps10.xml><?xml version="1.0" encoding="utf-8"?>
<ds:datastoreItem xmlns:ds="http://schemas.openxmlformats.org/officeDocument/2006/customXml" ds:itemID="{2CA1005C-E2AA-439F-870A-00F826EFD910}">
  <ds:schemaRefs/>
</ds:datastoreItem>
</file>

<file path=customXml/itemProps11.xml><?xml version="1.0" encoding="utf-8"?>
<ds:datastoreItem xmlns:ds="http://schemas.openxmlformats.org/officeDocument/2006/customXml" ds:itemID="{AAA6D46D-94C8-435F-92BE-B0CE8187092B}">
  <ds:schemaRefs/>
</ds:datastoreItem>
</file>

<file path=customXml/itemProps12.xml><?xml version="1.0" encoding="utf-8"?>
<ds:datastoreItem xmlns:ds="http://schemas.openxmlformats.org/officeDocument/2006/customXml" ds:itemID="{24674DA1-37AC-4C3F-BEEB-C8467C11CDC6}">
  <ds:schemaRefs/>
</ds:datastoreItem>
</file>

<file path=customXml/itemProps13.xml><?xml version="1.0" encoding="utf-8"?>
<ds:datastoreItem xmlns:ds="http://schemas.openxmlformats.org/officeDocument/2006/customXml" ds:itemID="{97EE2AB5-5F6C-45F8-88C3-9FC861A8BBC8}">
  <ds:schemaRefs/>
</ds:datastoreItem>
</file>

<file path=customXml/itemProps14.xml><?xml version="1.0" encoding="utf-8"?>
<ds:datastoreItem xmlns:ds="http://schemas.openxmlformats.org/officeDocument/2006/customXml" ds:itemID="{D7088BC6-4E39-4F1E-988A-F9FFB3578E1C}">
  <ds:schemaRefs/>
</ds:datastoreItem>
</file>

<file path=customXml/itemProps15.xml><?xml version="1.0" encoding="utf-8"?>
<ds:datastoreItem xmlns:ds="http://schemas.openxmlformats.org/officeDocument/2006/customXml" ds:itemID="{399578CE-DEC7-43C4-AD8D-8631A5846A02}">
  <ds:schemaRefs/>
</ds:datastoreItem>
</file>

<file path=customXml/itemProps16.xml><?xml version="1.0" encoding="utf-8"?>
<ds:datastoreItem xmlns:ds="http://schemas.openxmlformats.org/officeDocument/2006/customXml" ds:itemID="{80CE0626-995F-476B-8796-91621794F8FE}">
  <ds:schemaRefs/>
</ds:datastoreItem>
</file>

<file path=customXml/itemProps17.xml><?xml version="1.0" encoding="utf-8"?>
<ds:datastoreItem xmlns:ds="http://schemas.openxmlformats.org/officeDocument/2006/customXml" ds:itemID="{8C3FFE2C-E90E-4852-A5A5-7873D01B38F4}">
  <ds:schemaRefs/>
</ds:datastoreItem>
</file>

<file path=customXml/itemProps18.xml><?xml version="1.0" encoding="utf-8"?>
<ds:datastoreItem xmlns:ds="http://schemas.openxmlformats.org/officeDocument/2006/customXml" ds:itemID="{0AF7685A-2129-416C-AC48-9001AC69EFCA}">
  <ds:schemaRefs/>
</ds:datastoreItem>
</file>

<file path=customXml/itemProps19.xml><?xml version="1.0" encoding="utf-8"?>
<ds:datastoreItem xmlns:ds="http://schemas.openxmlformats.org/officeDocument/2006/customXml" ds:itemID="{2E4FFDB4-FD66-4A97-A407-9EA7C4024AE7}">
  <ds:schemaRefs/>
</ds:datastoreItem>
</file>

<file path=customXml/itemProps20.xml><?xml version="1.0" encoding="utf-8"?>
<ds:datastoreItem xmlns:ds="http://schemas.openxmlformats.org/officeDocument/2006/customXml" ds:itemID="{0FC8A381-A41B-44C6-8105-90B3E5B2B4F5}">
  <ds:schemaRefs/>
</ds:datastoreItem>
</file>

<file path=customXml/itemProps21.xml><?xml version="1.0" encoding="utf-8"?>
<ds:datastoreItem xmlns:ds="http://schemas.openxmlformats.org/officeDocument/2006/customXml" ds:itemID="{D7859309-649C-46A5-96A5-04CD5F423E3E}">
  <ds:schemaRefs/>
</ds:datastoreItem>
</file>

<file path=customXml/itemProps22.xml><?xml version="1.0" encoding="utf-8"?>
<ds:datastoreItem xmlns:ds="http://schemas.openxmlformats.org/officeDocument/2006/customXml" ds:itemID="{0D0F800C-55F0-4B8D-B65D-1956604BBC4A}">
  <ds:schemaRefs/>
</ds:datastoreItem>
</file>

<file path=customXml/itemProps23.xml><?xml version="1.0" encoding="utf-8"?>
<ds:datastoreItem xmlns:ds="http://schemas.openxmlformats.org/officeDocument/2006/customXml" ds:itemID="{576E00CA-C4C3-46B3-AD1F-3EE26A173CA0}">
  <ds:schemaRefs/>
</ds:datastoreItem>
</file>

<file path=customXml/itemProps24.xml><?xml version="1.0" encoding="utf-8"?>
<ds:datastoreItem xmlns:ds="http://schemas.openxmlformats.org/officeDocument/2006/customXml" ds:itemID="{E42E9CE4-D197-4EB4-8467-534962689E55}">
  <ds:schemaRefs/>
</ds:datastoreItem>
</file>

<file path=customXml/itemProps25.xml><?xml version="1.0" encoding="utf-8"?>
<ds:datastoreItem xmlns:ds="http://schemas.openxmlformats.org/officeDocument/2006/customXml" ds:itemID="{58C5A15C-C954-4888-9E99-C9BE9F56A850}">
  <ds:schemaRefs/>
</ds:datastoreItem>
</file>

<file path=customXml/itemProps26.xml><?xml version="1.0" encoding="utf-8"?>
<ds:datastoreItem xmlns:ds="http://schemas.openxmlformats.org/officeDocument/2006/customXml" ds:itemID="{3CF7F571-4A9D-4573-88B7-3891E2B72BE1}">
  <ds:schemaRefs/>
</ds:datastoreItem>
</file>

<file path=customXml/itemProps27.xml><?xml version="1.0" encoding="utf-8"?>
<ds:datastoreItem xmlns:ds="http://schemas.openxmlformats.org/officeDocument/2006/customXml" ds:itemID="{38769107-2822-48BA-A163-23A336FF9020}">
  <ds:schemaRefs/>
</ds:datastoreItem>
</file>

<file path=customXml/itemProps28.xml><?xml version="1.0" encoding="utf-8"?>
<ds:datastoreItem xmlns:ds="http://schemas.openxmlformats.org/officeDocument/2006/customXml" ds:itemID="{D5875026-8E73-444A-9706-8E0661E28F32}">
  <ds:schemaRefs/>
</ds:datastoreItem>
</file>

<file path=customXml/itemProps29.xml><?xml version="1.0" encoding="utf-8"?>
<ds:datastoreItem xmlns:ds="http://schemas.openxmlformats.org/officeDocument/2006/customXml" ds:itemID="{3FB8461E-CFB0-4846-845E-BC1FC2AF0553}">
  <ds:schemaRefs/>
</ds:datastoreItem>
</file>

<file path=customXml/itemProps30.xml><?xml version="1.0" encoding="utf-8"?>
<ds:datastoreItem xmlns:ds="http://schemas.openxmlformats.org/officeDocument/2006/customXml" ds:itemID="{0F8A396E-6B73-4475-AC61-4AE18329EEBB}">
  <ds:schemaRefs/>
</ds:datastoreItem>
</file>

<file path=customXml/itemProps31.xml><?xml version="1.0" encoding="utf-8"?>
<ds:datastoreItem xmlns:ds="http://schemas.openxmlformats.org/officeDocument/2006/customXml" ds:itemID="{47AF4F71-C261-4A58-90A0-2859C2D3B2B5}">
  <ds:schemaRefs/>
</ds:datastoreItem>
</file>

<file path=customXml/itemProps32.xml><?xml version="1.0" encoding="utf-8"?>
<ds:datastoreItem xmlns:ds="http://schemas.openxmlformats.org/officeDocument/2006/customXml" ds:itemID="{37DEE629-B61E-4141-B534-57A0D3F7F2C6}">
  <ds:schemaRefs/>
</ds:datastoreItem>
</file>

<file path=customXml/itemProps33.xml><?xml version="1.0" encoding="utf-8"?>
<ds:datastoreItem xmlns:ds="http://schemas.openxmlformats.org/officeDocument/2006/customXml" ds:itemID="{ECDD45EF-8224-43D8-97F8-789B8EF9A376}">
  <ds:schemaRefs/>
</ds:datastoreItem>
</file>

<file path=customXml/itemProps34.xml><?xml version="1.0" encoding="utf-8"?>
<ds:datastoreItem xmlns:ds="http://schemas.openxmlformats.org/officeDocument/2006/customXml" ds:itemID="{86599E87-849E-4849-A3C2-2BC620D6D4FD}">
  <ds:schemaRefs/>
</ds:datastoreItem>
</file>

<file path=customXml/itemProps35.xml><?xml version="1.0" encoding="utf-8"?>
<ds:datastoreItem xmlns:ds="http://schemas.openxmlformats.org/officeDocument/2006/customXml" ds:itemID="{AF00B4FA-D750-4F58-976F-B1151798FCDA}">
  <ds:schemaRefs/>
</ds:datastoreItem>
</file>

<file path=customXml/itemProps36.xml><?xml version="1.0" encoding="utf-8"?>
<ds:datastoreItem xmlns:ds="http://schemas.openxmlformats.org/officeDocument/2006/customXml" ds:itemID="{F1516354-154F-45FC-AB74-D2997451C5F2}">
  <ds:schemaRefs/>
</ds:datastoreItem>
</file>

<file path=customXml/itemProps37.xml><?xml version="1.0" encoding="utf-8"?>
<ds:datastoreItem xmlns:ds="http://schemas.openxmlformats.org/officeDocument/2006/customXml" ds:itemID="{8145BEDB-BE79-4B7C-84C7-6107E158EEEC}">
  <ds:schemaRefs/>
</ds:datastoreItem>
</file>

<file path=customXml/itemProps38.xml><?xml version="1.0" encoding="utf-8"?>
<ds:datastoreItem xmlns:ds="http://schemas.openxmlformats.org/officeDocument/2006/customXml" ds:itemID="{BB63E957-2D86-41A0-8397-0E6140EE51AC}">
  <ds:schemaRefs/>
</ds:datastoreItem>
</file>

<file path=customXml/itemProps39.xml><?xml version="1.0" encoding="utf-8"?>
<ds:datastoreItem xmlns:ds="http://schemas.openxmlformats.org/officeDocument/2006/customXml" ds:itemID="{0DC66C4B-A148-4DD1-B5EB-3A2D106727DF}">
  <ds:schemaRefs/>
</ds:datastoreItem>
</file>

<file path=customXml/itemProps40.xml><?xml version="1.0" encoding="utf-8"?>
<ds:datastoreItem xmlns:ds="http://schemas.openxmlformats.org/officeDocument/2006/customXml" ds:itemID="{B3542EF0-6536-40CE-B935-E0CF55315232}">
  <ds:schemaRefs/>
</ds:datastoreItem>
</file>

<file path=customXml/itemProps41.xml><?xml version="1.0" encoding="utf-8"?>
<ds:datastoreItem xmlns:ds="http://schemas.openxmlformats.org/officeDocument/2006/customXml" ds:itemID="{D4A8C9F8-65C8-4F59-BE63-BDEF91D7F620}">
  <ds:schemaRefs/>
</ds:datastoreItem>
</file>

<file path=customXml/itemProps42.xml><?xml version="1.0" encoding="utf-8"?>
<ds:datastoreItem xmlns:ds="http://schemas.openxmlformats.org/officeDocument/2006/customXml" ds:itemID="{FE306E6F-BDAA-4C78-A106-4D765B75F10A}">
  <ds:schemaRefs/>
</ds:datastoreItem>
</file>

<file path=customXml/itemProps43.xml><?xml version="1.0" encoding="utf-8"?>
<ds:datastoreItem xmlns:ds="http://schemas.openxmlformats.org/officeDocument/2006/customXml" ds:itemID="{E058C73B-9365-4D9A-8A29-1987F1A3A56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2026-06-03T10:19:06Z</dcterms:modified>
  <cp:category/>
  <cp:contentStatus/>
</cp:coreProperties>
</file>