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grupotgt.com\OLV\Departamentos\Contabilidad\01 Produccion_rendimientos\Pruebas dashboard\"/>
    </mc:Choice>
  </mc:AlternateContent>
  <xr:revisionPtr revIDLastSave="0" documentId="13_ncr:1_{FB8400C5-FA4A-4050-A8B1-A6A2E5D28CF8}" xr6:coauthVersionLast="47" xr6:coauthVersionMax="47" xr10:uidLastSave="{00000000-0000-0000-0000-000000000000}"/>
  <bookViews>
    <workbookView xWindow="-110" yWindow="-110" windowWidth="19420" windowHeight="10300" tabRatio="618" firstSheet="1" activeTab="1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</pivotCaches>
  <extLst>
    <ext xmlns:x14="http://schemas.microsoft.com/office/spreadsheetml/2009/9/main" uri="{876F7934-8845-4945-9796-88D515C7AA90}">
      <x14:pivotCaches>
        <pivotCache cacheId="12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242" l="1"/>
  <c r="BV3" i="228"/>
  <c r="BV4" i="228"/>
  <c r="BV5" i="228"/>
  <c r="BV6" i="228"/>
  <c r="BV7" i="228"/>
  <c r="BV8" i="228"/>
  <c r="BV9" i="228"/>
  <c r="BV10" i="228"/>
  <c r="BV11" i="228"/>
  <c r="BV12" i="228"/>
  <c r="BV13" i="228"/>
  <c r="BV14" i="228"/>
  <c r="BV15" i="228"/>
  <c r="BV16" i="228"/>
  <c r="BV17" i="228"/>
  <c r="BV18" i="228"/>
  <c r="BV19" i="228"/>
  <c r="BV20" i="228"/>
  <c r="BV21" i="228"/>
  <c r="BV22" i="228"/>
  <c r="BV23" i="228"/>
  <c r="BV24" i="228"/>
  <c r="BV25" i="228"/>
  <c r="BV26" i="228"/>
  <c r="BV27" i="228"/>
  <c r="BV28" i="228"/>
  <c r="BV29" i="228"/>
  <c r="BV30" i="228"/>
  <c r="BV31" i="228"/>
  <c r="BV32" i="228"/>
  <c r="BV33" i="228"/>
  <c r="BV34" i="228"/>
  <c r="BV35" i="228"/>
  <c r="BV36" i="228"/>
  <c r="BV37" i="228"/>
  <c r="BV38" i="228"/>
  <c r="BV39" i="228"/>
  <c r="BV40" i="228"/>
  <c r="BV41" i="228"/>
  <c r="BV42" i="228"/>
  <c r="BV43" i="228"/>
  <c r="BV44" i="228"/>
  <c r="BV45" i="228"/>
  <c r="BV46" i="228"/>
  <c r="BV47" i="228"/>
  <c r="BV48" i="228"/>
  <c r="BV49" i="228"/>
  <c r="BV50" i="228"/>
  <c r="BV51" i="228"/>
  <c r="BV52" i="228"/>
  <c r="BV53" i="228"/>
  <c r="BV54" i="228"/>
  <c r="BV55" i="228"/>
  <c r="BV56" i="228"/>
  <c r="BV57" i="228"/>
  <c r="BV58" i="228"/>
  <c r="BV59" i="228"/>
  <c r="BV60" i="228"/>
  <c r="BV61" i="228"/>
  <c r="BV62" i="228"/>
  <c r="BV63" i="228"/>
  <c r="BV64" i="228"/>
  <c r="BV65" i="228"/>
  <c r="BV66" i="228"/>
  <c r="BV67" i="228"/>
  <c r="BV68" i="228"/>
  <c r="BV69" i="228"/>
  <c r="BV70" i="228"/>
  <c r="BV71" i="228"/>
  <c r="BV72" i="228"/>
  <c r="BV73" i="228"/>
  <c r="BV74" i="228"/>
  <c r="BV75" i="228"/>
  <c r="BV76" i="228"/>
  <c r="BV77" i="228"/>
  <c r="BV78" i="228"/>
  <c r="BV79" i="228"/>
  <c r="BV80" i="228"/>
  <c r="BV81" i="228"/>
  <c r="BV82" i="228"/>
  <c r="BV83" i="228"/>
  <c r="BV84" i="228"/>
  <c r="BV85" i="228"/>
  <c r="BV86" i="228"/>
  <c r="BV87" i="228"/>
  <c r="BV88" i="228"/>
  <c r="BV89" i="228"/>
  <c r="BV90" i="228"/>
  <c r="BV91" i="228"/>
  <c r="BV92" i="228"/>
  <c r="BV93" i="228"/>
  <c r="BV94" i="228"/>
  <c r="BV95" i="228"/>
  <c r="BV96" i="228"/>
  <c r="BV97" i="228"/>
  <c r="BV98" i="228"/>
  <c r="BV99" i="228"/>
  <c r="BV100" i="228"/>
  <c r="BV101" i="228"/>
  <c r="BV102" i="228"/>
  <c r="BV103" i="228"/>
  <c r="BV104" i="228"/>
  <c r="BV105" i="228"/>
  <c r="BV106" i="228"/>
  <c r="BV107" i="228"/>
  <c r="BV108" i="228"/>
  <c r="BV109" i="228"/>
  <c r="BV110" i="228"/>
  <c r="BV111" i="228"/>
  <c r="BV112" i="228"/>
  <c r="BV113" i="228"/>
  <c r="BV114" i="228"/>
  <c r="BV115" i="228"/>
  <c r="BV116" i="228"/>
  <c r="BV117" i="228"/>
  <c r="BV118" i="228"/>
  <c r="BV119" i="228"/>
  <c r="BV120" i="228"/>
  <c r="BV121" i="228"/>
  <c r="BV122" i="228"/>
  <c r="BV123" i="228"/>
  <c r="BV124" i="228"/>
  <c r="BV125" i="228"/>
  <c r="BV126" i="228"/>
  <c r="BV127" i="228"/>
  <c r="BV128" i="228"/>
  <c r="BV129" i="228"/>
  <c r="BV130" i="228"/>
  <c r="BV131" i="228"/>
  <c r="BV132" i="228"/>
  <c r="BV133" i="228"/>
  <c r="BV134" i="228"/>
  <c r="BV135" i="228"/>
  <c r="BV136" i="228"/>
  <c r="BV137" i="228"/>
  <c r="BV138" i="228"/>
  <c r="BV139" i="228"/>
  <c r="BV140" i="228"/>
  <c r="BV141" i="228"/>
  <c r="BV142" i="228"/>
  <c r="BV143" i="228"/>
  <c r="BV144" i="228"/>
  <c r="BV145" i="228"/>
  <c r="BV146" i="228"/>
  <c r="BV147" i="228"/>
  <c r="BV148" i="228"/>
  <c r="BV149" i="228"/>
  <c r="BV150" i="228"/>
  <c r="BV151" i="228"/>
  <c r="BV152" i="228"/>
  <c r="BV153" i="228"/>
  <c r="BV154" i="228"/>
  <c r="BV155" i="228"/>
  <c r="BV156" i="228"/>
  <c r="BV157" i="228"/>
  <c r="BV158" i="228"/>
  <c r="BV159" i="228"/>
  <c r="BV160" i="228"/>
  <c r="BV161" i="228"/>
  <c r="BV162" i="228"/>
  <c r="BV163" i="228"/>
  <c r="BV164" i="228"/>
  <c r="BV165" i="228"/>
  <c r="BV166" i="228"/>
  <c r="BV167" i="228"/>
  <c r="BV168" i="228"/>
  <c r="BV169" i="228"/>
  <c r="BV170" i="228"/>
  <c r="BV171" i="228"/>
  <c r="BV172" i="228"/>
  <c r="BV173" i="228"/>
  <c r="BV174" i="228"/>
  <c r="BV175" i="228"/>
  <c r="BV176" i="228"/>
  <c r="BV177" i="228"/>
  <c r="BV178" i="228"/>
  <c r="BV179" i="228"/>
  <c r="BV180" i="228"/>
  <c r="BV181" i="228"/>
  <c r="BV182" i="228"/>
  <c r="BV183" i="228"/>
  <c r="BV184" i="228"/>
  <c r="BV185" i="228"/>
  <c r="BV186" i="228"/>
  <c r="BV187" i="228"/>
  <c r="BV188" i="228"/>
  <c r="BV189" i="228"/>
  <c r="BV190" i="228"/>
  <c r="BV191" i="228"/>
  <c r="BV192" i="228"/>
  <c r="BV196" i="228"/>
  <c r="BV197" i="228"/>
  <c r="BV204" i="228"/>
  <c r="BV205" i="228"/>
  <c r="BV206" i="228"/>
  <c r="BV207" i="228"/>
  <c r="BV208" i="228"/>
  <c r="BV209" i="228"/>
  <c r="BT209" i="228"/>
  <c r="BT208" i="228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AV203" i="228"/>
  <c r="AV200" i="228"/>
  <c r="AY200" i="228" s="1"/>
  <c r="AV199" i="228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I199" i="228"/>
  <c r="CA199" i="228" s="1"/>
  <c r="AL199" i="228"/>
  <c r="AI200" i="228"/>
  <c r="AL200" i="228"/>
  <c r="AI201" i="228"/>
  <c r="AL201" i="228"/>
  <c r="AI202" i="228"/>
  <c r="AL202" i="228"/>
  <c r="AI203" i="228"/>
  <c r="AL203" i="228"/>
  <c r="AI204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Z200" i="228" s="1"/>
  <c r="Y199" i="228"/>
  <c r="X199" i="228"/>
  <c r="Z199" i="228" s="1"/>
  <c r="S204" i="228"/>
  <c r="S203" i="228"/>
  <c r="S200" i="228"/>
  <c r="S199" i="228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I194" i="228"/>
  <c r="I195" i="228"/>
  <c r="U195" i="228" s="1"/>
  <c r="I196" i="228"/>
  <c r="AM196" i="228" s="1"/>
  <c r="I197" i="228"/>
  <c r="I198" i="228"/>
  <c r="AM198" i="228" s="1"/>
  <c r="I199" i="228"/>
  <c r="AM199" i="228" s="1"/>
  <c r="I200" i="228"/>
  <c r="I201" i="228"/>
  <c r="AM201" i="228" s="1"/>
  <c r="I202" i="228"/>
  <c r="AM202" i="228" s="1"/>
  <c r="I203" i="228"/>
  <c r="AM203" i="228" s="1"/>
  <c r="I204" i="228"/>
  <c r="I205" i="228"/>
  <c r="I206" i="228"/>
  <c r="U206" i="228" s="1"/>
  <c r="I207" i="228"/>
  <c r="AM207" i="228" s="1"/>
  <c r="I208" i="228"/>
  <c r="I209" i="228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4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199" i="228"/>
  <c r="AY201" i="228"/>
  <c r="AY202" i="228"/>
  <c r="AY203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199" i="228"/>
  <c r="BR201" i="228"/>
  <c r="BR202" i="228"/>
  <c r="BR203" i="228"/>
  <c r="BR204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U208" i="228"/>
  <c r="BU209" i="228"/>
  <c r="BX193" i="228"/>
  <c r="BX194" i="228"/>
  <c r="BX195" i="228"/>
  <c r="BX196" i="228"/>
  <c r="BX197" i="228"/>
  <c r="BX198" i="228"/>
  <c r="BX199" i="228"/>
  <c r="BX200" i="228"/>
  <c r="BX201" i="228"/>
  <c r="BX202" i="228"/>
  <c r="BX203" i="228"/>
  <c r="BX204" i="228"/>
  <c r="BX205" i="228"/>
  <c r="BX206" i="228"/>
  <c r="BX207" i="228"/>
  <c r="BX208" i="228"/>
  <c r="BX209" i="228"/>
  <c r="BV195" i="228" l="1"/>
  <c r="BW195" i="228" s="1"/>
  <c r="BV194" i="228"/>
  <c r="BW194" i="228" s="1"/>
  <c r="BV199" i="228"/>
  <c r="BW199" i="228" s="1"/>
  <c r="BV193" i="228"/>
  <c r="BW193" i="228" s="1"/>
  <c r="BV198" i="228"/>
  <c r="BW198" i="228" s="1"/>
  <c r="BV201" i="228"/>
  <c r="BW201" i="228" s="1"/>
  <c r="BV202" i="228"/>
  <c r="BW202" i="228" s="1"/>
  <c r="BV203" i="228"/>
  <c r="BW203" i="228" s="1"/>
  <c r="BV200" i="228"/>
  <c r="BW200" i="228" s="1"/>
  <c r="Z203" i="228"/>
  <c r="AA203" i="228"/>
  <c r="AJ209" i="228"/>
  <c r="AM197" i="228"/>
  <c r="AQ197" i="228" s="1"/>
  <c r="U209" i="228"/>
  <c r="BY199" i="228"/>
  <c r="BZ199" i="228" s="1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AQ200" i="228" s="1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200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CH199" i="228" a="1"/>
  <c r="CH199" i="228" s="1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AK204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CF199" i="228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BY203" i="228"/>
  <c r="BZ203" i="228" s="1"/>
  <c r="AK206" i="228"/>
  <c r="CA208" i="228"/>
  <c r="CH202" i="228" a="1"/>
  <c r="CH202" i="228" s="1"/>
  <c r="AK201" i="228"/>
  <c r="AZ208" i="228"/>
  <c r="BQ202" i="228"/>
  <c r="AK199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AK200" i="228" s="1"/>
  <c r="BY198" i="228"/>
  <c r="BZ198" i="228" s="1"/>
  <c r="CH203" i="228" a="1"/>
  <c r="CH203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203" i="228"/>
  <c r="AQ203" i="228"/>
  <c r="AK198" i="228"/>
  <c r="AK205" i="228"/>
  <c r="AK193" i="228"/>
  <c r="CB209" i="228"/>
  <c r="AZ206" i="228"/>
  <c r="CA200" i="228"/>
  <c r="CA197" i="228"/>
  <c r="CF202" i="228"/>
  <c r="CA201" i="228"/>
  <c r="AZ207" i="228"/>
  <c r="CB207" i="228"/>
  <c r="CB197" i="228"/>
  <c r="AZ195" i="228"/>
  <c r="AZ194" i="228"/>
  <c r="AT200" i="228"/>
  <c r="AQ199" i="228"/>
  <c r="AT207" i="228"/>
  <c r="CA207" i="228"/>
  <c r="CA195" i="228"/>
  <c r="CB195" i="228"/>
  <c r="CA194" i="228"/>
  <c r="AA200" i="228"/>
  <c r="AT195" i="228"/>
  <c r="AS205" i="228"/>
  <c r="AS204" i="228"/>
  <c r="AQ207" i="228"/>
  <c r="U207" i="228"/>
  <c r="BW207" i="228"/>
  <c r="AS203" i="228"/>
  <c r="AS200" i="228"/>
  <c r="BW209" i="228"/>
  <c r="BW196" i="228"/>
  <c r="AT208" i="228"/>
  <c r="AQ19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CH204" i="228" a="1"/>
  <c r="CH204" i="228" s="1"/>
  <c r="AT193" i="228"/>
  <c r="CA193" i="228"/>
  <c r="AZ193" i="228"/>
  <c r="BQ203" i="228"/>
  <c r="BW206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BY204" i="228"/>
  <c r="BZ204" i="228" s="1"/>
  <c r="U202" i="228"/>
  <c r="AQ202" i="228"/>
  <c r="CH205" i="228" a="1"/>
  <c r="CH205" i="228" s="1"/>
  <c r="CH193" i="228" a="1"/>
  <c r="CH193" i="228" s="1"/>
  <c r="CF203" i="228"/>
  <c r="CB199" i="228"/>
  <c r="CC199" i="228" s="1"/>
  <c r="CD199" i="228" s="1"/>
  <c r="AZ202" i="228"/>
  <c r="AS198" i="228"/>
  <c r="AQ201" i="228"/>
  <c r="U200" i="228"/>
  <c r="CF205" i="228"/>
  <c r="CB200" i="228"/>
  <c r="CB198" i="228"/>
  <c r="BQ193" i="228"/>
  <c r="AZ201" i="228"/>
  <c r="U199" i="228"/>
  <c r="AS199" i="228"/>
  <c r="CF201" i="228"/>
  <c r="CA202" i="228"/>
  <c r="BQ204" i="228"/>
  <c r="AZ200" i="228"/>
  <c r="CB202" i="228"/>
  <c r="CF204" i="228"/>
  <c r="U201" i="228"/>
  <c r="CC198" i="228" l="1"/>
  <c r="CD198" i="228" s="1"/>
  <c r="CG198" i="228" s="1"/>
  <c r="CI198" i="228" s="1"/>
  <c r="CC208" i="228"/>
  <c r="CD208" i="228" s="1"/>
  <c r="CE208" i="228" s="1"/>
  <c r="CC200" i="228"/>
  <c r="CD200" i="228" s="1"/>
  <c r="CG200" i="228" s="1"/>
  <c r="CI200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E198" i="228" l="1"/>
  <c r="CE200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AL3" i="228" l="1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AM4" i="228" s="1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U5" i="228" s="1"/>
  <c r="M5" i="228"/>
  <c r="Z5" i="228"/>
  <c r="AA5" i="228"/>
  <c r="AI5" i="228"/>
  <c r="CA5" i="228" s="1"/>
  <c r="AR5" i="228"/>
  <c r="AU5" i="228" s="1"/>
  <c r="AY5" i="228"/>
  <c r="BB5" i="228"/>
  <c r="BH5" i="228"/>
  <c r="BO5" i="228" s="1"/>
  <c r="BI5" i="228"/>
  <c r="BP5" i="228"/>
  <c r="BR5" i="228"/>
  <c r="BT5" i="228"/>
  <c r="BU5" i="228" s="1"/>
  <c r="C6" i="228"/>
  <c r="D6" i="228"/>
  <c r="I6" i="228"/>
  <c r="U6" i="228" s="1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U10" i="228" s="1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U13" i="228" s="1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AM15" i="228" s="1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U16" i="228" s="1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U19" i="228" s="1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BX21" i="228"/>
  <c r="C22" i="228"/>
  <c r="D22" i="228"/>
  <c r="I22" i="228"/>
  <c r="U22" i="228" s="1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U23" i="228" s="1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U27" i="228" s="1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AM28" i="228" s="1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O28" i="228" s="1"/>
  <c r="BP28" i="228"/>
  <c r="BR28" i="228"/>
  <c r="BT28" i="228"/>
  <c r="BU28" i="228" s="1"/>
  <c r="C29" i="228"/>
  <c r="D29" i="228"/>
  <c r="I29" i="228"/>
  <c r="AM29" i="228" s="1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U34" i="228" s="1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AM36" i="228" s="1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M38" i="228"/>
  <c r="Z38" i="228"/>
  <c r="AA38" i="228"/>
  <c r="AI38" i="228"/>
  <c r="AR38" i="228"/>
  <c r="AY38" i="228"/>
  <c r="BB38" i="228"/>
  <c r="BF38" i="228"/>
  <c r="BO38" i="228" s="1"/>
  <c r="BG38" i="228"/>
  <c r="BI38" i="228"/>
  <c r="BP38" i="228"/>
  <c r="BR38" i="228"/>
  <c r="BT38" i="228"/>
  <c r="BU38" i="228" s="1"/>
  <c r="C39" i="228"/>
  <c r="D39" i="228"/>
  <c r="I39" i="228"/>
  <c r="U39" i="228" s="1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AM40" i="228" s="1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AM42" i="228" s="1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U43" i="228" s="1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M46" i="228"/>
  <c r="X46" i="228"/>
  <c r="Y46" i="228"/>
  <c r="AA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AM47" i="228" s="1"/>
  <c r="M47" i="228"/>
  <c r="X47" i="228"/>
  <c r="Y47" i="228"/>
  <c r="AA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O50" i="228"/>
  <c r="BP50" i="228"/>
  <c r="BR50" i="228"/>
  <c r="BT50" i="228"/>
  <c r="BU50" i="228" s="1"/>
  <c r="C51" i="228"/>
  <c r="D51" i="228"/>
  <c r="I51" i="228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AM52" i="228" s="1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AM54" i="228" s="1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U56" i="228" s="1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M58" i="228"/>
  <c r="Z58" i="228"/>
  <c r="AA58" i="228"/>
  <c r="AI58" i="228"/>
  <c r="AR58" i="228"/>
  <c r="AU58" i="228" s="1"/>
  <c r="AY58" i="228"/>
  <c r="BB58" i="228"/>
  <c r="BG58" i="228"/>
  <c r="BX58" i="228" s="1"/>
  <c r="BI58" i="228"/>
  <c r="BP58" i="228"/>
  <c r="BR58" i="228"/>
  <c r="BT58" i="228"/>
  <c r="BU58" i="228" s="1"/>
  <c r="C59" i="228"/>
  <c r="D59" i="228"/>
  <c r="I59" i="228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U61" i="228" s="1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U62" i="228" s="1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BX62" i="228"/>
  <c r="C63" i="228"/>
  <c r="D63" i="228"/>
  <c r="I63" i="228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U66" i="228" s="1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AM67" i="228" s="1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M69" i="228"/>
  <c r="Z69" i="228"/>
  <c r="AA69" i="228"/>
  <c r="AI69" i="228"/>
  <c r="AR69" i="228"/>
  <c r="AU69" i="228" s="1"/>
  <c r="AY69" i="228"/>
  <c r="BB69" i="228"/>
  <c r="BG69" i="228"/>
  <c r="BI69" i="228"/>
  <c r="BX69" i="228" s="1"/>
  <c r="BP69" i="228"/>
  <c r="BR69" i="228"/>
  <c r="CH69" i="228" s="1" a="1"/>
  <c r="CH69" i="228" s="1"/>
  <c r="BT69" i="228"/>
  <c r="BU69" i="228" s="1"/>
  <c r="C70" i="228"/>
  <c r="D70" i="228"/>
  <c r="J70" i="228"/>
  <c r="I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U71" i="228" s="1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M75" i="228"/>
  <c r="X75" i="228"/>
  <c r="AA75" i="228" s="1"/>
  <c r="Y75" i="228"/>
  <c r="AI75" i="228"/>
  <c r="AR75" i="228"/>
  <c r="AU75" i="228" s="1"/>
  <c r="AY75" i="228"/>
  <c r="BB75" i="228"/>
  <c r="BF75" i="228"/>
  <c r="BO75" i="228" s="1"/>
  <c r="BG75" i="228"/>
  <c r="BI75" i="228"/>
  <c r="BP75" i="228"/>
  <c r="BR75" i="228"/>
  <c r="BT75" i="228"/>
  <c r="BU75" i="228" s="1"/>
  <c r="C76" i="228"/>
  <c r="D76" i="228"/>
  <c r="I76" i="228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U82" i="228" s="1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O83" i="228" s="1"/>
  <c r="BI83" i="228"/>
  <c r="BP83" i="228"/>
  <c r="BR83" i="228"/>
  <c r="BT83" i="228"/>
  <c r="BU83" i="228" s="1"/>
  <c r="C84" i="228"/>
  <c r="D84" i="228"/>
  <c r="I84" i="228"/>
  <c r="U84" i="228" s="1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M87" i="228"/>
  <c r="Z87" i="228"/>
  <c r="AA87" i="228"/>
  <c r="AI87" i="228"/>
  <c r="AR87" i="228"/>
  <c r="AU87" i="228" s="1"/>
  <c r="AY87" i="228"/>
  <c r="BB87" i="228"/>
  <c r="BG87" i="228"/>
  <c r="BX87" i="228" s="1"/>
  <c r="BH87" i="228"/>
  <c r="BI87" i="228"/>
  <c r="BP87" i="228"/>
  <c r="BR87" i="228"/>
  <c r="BT87" i="228"/>
  <c r="BU87" i="228" s="1"/>
  <c r="C88" i="228"/>
  <c r="D88" i="228"/>
  <c r="I88" i="228"/>
  <c r="AM88" i="228" s="1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AM89" i="228" s="1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/>
  <c r="BP93" i="228"/>
  <c r="BR93" i="228"/>
  <c r="BT93" i="228"/>
  <c r="BU93" i="228" s="1"/>
  <c r="C94" i="228"/>
  <c r="D94" i="228"/>
  <c r="I94" i="228"/>
  <c r="AM94" i="228" s="1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U95" i="228" s="1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/>
  <c r="BT96" i="228"/>
  <c r="BU96" i="228" s="1"/>
  <c r="C97" i="228"/>
  <c r="D97" i="228"/>
  <c r="I97" i="228"/>
  <c r="U97" i="228" s="1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U98" i="228" s="1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CH99" i="228" s="1" a="1"/>
  <c r="CH99" i="228" s="1"/>
  <c r="BT99" i="228"/>
  <c r="BU99" i="228" s="1"/>
  <c r="BX99" i="228"/>
  <c r="C100" i="228"/>
  <c r="D100" i="228"/>
  <c r="I100" i="228"/>
  <c r="AM100" i="228" s="1"/>
  <c r="M100" i="228"/>
  <c r="X100" i="228"/>
  <c r="Y100" i="228"/>
  <c r="AI100" i="228"/>
  <c r="AZ100" i="228" s="1"/>
  <c r="AR100" i="228"/>
  <c r="AY100" i="228"/>
  <c r="BB100" i="228"/>
  <c r="BG100" i="228"/>
  <c r="BI100" i="228"/>
  <c r="BO100" i="228"/>
  <c r="BP100" i="228"/>
  <c r="BR100" i="228"/>
  <c r="BT100" i="228"/>
  <c r="BU100" i="228" s="1"/>
  <c r="C101" i="228"/>
  <c r="D101" i="228"/>
  <c r="I101" i="228"/>
  <c r="U101" i="228" s="1"/>
  <c r="M101" i="228"/>
  <c r="Z101" i="228"/>
  <c r="AA101" i="228"/>
  <c r="AI101" i="228"/>
  <c r="AR101" i="228"/>
  <c r="AU101" i="228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AM104" i="228" s="1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AM105" i="228" s="1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O107" i="228" s="1"/>
  <c r="BP107" i="228"/>
  <c r="BR107" i="228"/>
  <c r="BT107" i="228"/>
  <c r="BU107" i="228" s="1"/>
  <c r="C108" i="228"/>
  <c r="D108" i="228"/>
  <c r="I108" i="228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AM109" i="228" s="1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M113" i="228"/>
  <c r="Y113" i="228"/>
  <c r="Z113" i="228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AM116" i="228" s="1"/>
  <c r="M116" i="228"/>
  <c r="X116" i="228"/>
  <c r="AA116" i="228" s="1"/>
  <c r="Y116" i="228"/>
  <c r="Z116" i="228" s="1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U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U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M120" i="228"/>
  <c r="Z120" i="228"/>
  <c r="AA120" i="228"/>
  <c r="AI120" i="228"/>
  <c r="AR120" i="228"/>
  <c r="AU120" i="228" s="1"/>
  <c r="AY120" i="228"/>
  <c r="BB120" i="228"/>
  <c r="BG120" i="228"/>
  <c r="BI120" i="228"/>
  <c r="BX120" i="228" s="1"/>
  <c r="BP120" i="228"/>
  <c r="BR120" i="228"/>
  <c r="BT120" i="228"/>
  <c r="BU120" i="228" s="1"/>
  <c r="C121" i="228"/>
  <c r="D121" i="228"/>
  <c r="I121" i="228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M123" i="228"/>
  <c r="X123" i="228"/>
  <c r="AA123" i="228" s="1"/>
  <c r="Y123" i="228"/>
  <c r="Z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M124" i="228"/>
  <c r="X124" i="228"/>
  <c r="AA124" i="228" s="1"/>
  <c r="Y124" i="228"/>
  <c r="Z124" i="228" s="1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U125" i="228" s="1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AM128" i="228" s="1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AM129" i="228" s="1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U130" i="228" s="1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U133" i="228" s="1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AM137" i="228" s="1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U138" i="228" s="1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U140" i="228" s="1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U141" i="228" s="1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M143" i="228"/>
  <c r="X143" i="228"/>
  <c r="AA143" i="228" s="1"/>
  <c r="Y143" i="228"/>
  <c r="Z143" i="228" s="1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AM144" i="228" s="1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AM146" i="228" s="1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AM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U152" i="228" s="1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AM153" i="228" s="1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AM154" i="228" s="1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U157" i="228" s="1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U158" i="228" s="1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U159" i="228" s="1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O161" i="228"/>
  <c r="BP161" i="228"/>
  <c r="BR161" i="228"/>
  <c r="BT161" i="228"/>
  <c r="BU161" i="228" s="1"/>
  <c r="BO18" i="228" l="1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BY120" i="228"/>
  <c r="BZ120" i="228" s="1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AQ67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AQ52" i="228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AQ42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Q128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AQ28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AQ29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Q153" i="228"/>
  <c r="AZ152" i="228"/>
  <c r="AZ149" i="228"/>
  <c r="CA128" i="228"/>
  <c r="CC128" i="228" s="1"/>
  <c r="CD128" i="228" s="1"/>
  <c r="AS128" i="228"/>
  <c r="AT119" i="228"/>
  <c r="AQ88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AQ137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AQ148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Q109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AQ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Q104" i="228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BY58" i="228"/>
  <c r="BZ58" i="228" s="1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BY21" i="228"/>
  <c r="BZ21" i="228" s="1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AQ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AQ154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AQ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AQ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AQ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Q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BY62" i="228"/>
  <c r="BZ62" i="228" s="1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AQ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Q94" i="228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Q36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AQ4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J186" i="228"/>
  <c r="BO186" i="228" s="1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AM163" i="228" s="1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AM164" i="228" s="1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AM165" i="228" s="1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AM166" i="228" s="1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U167" i="228" s="1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AM168" i="228" s="1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U170" i="228" s="1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U171" i="228" s="1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AM172" i="228" s="1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U173" i="228" s="1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AM174" i="228" s="1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AM175" i="228" s="1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U176" i="228" s="1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AM178" i="228" s="1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U179" i="228" s="1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U181" i="228" s="1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AM182" i="228" s="1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U183" i="228" s="1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AM184" i="228" s="1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U185" i="228" s="1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U186" i="228" s="1"/>
  <c r="M186" i="228"/>
  <c r="Z186" i="228"/>
  <c r="AA186" i="228"/>
  <c r="AR186" i="228"/>
  <c r="AU186" i="228" s="1"/>
  <c r="AY186" i="228"/>
  <c r="BP186" i="228"/>
  <c r="BR186" i="228"/>
  <c r="C187" i="228"/>
  <c r="D187" i="228"/>
  <c r="I187" i="228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AM188" i="228" s="1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AM189" i="228" s="1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AM190" i="228" s="1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AM191" i="228" s="1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U192" i="228" s="1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B186" i="228" l="1"/>
  <c r="J54" i="237" a="1"/>
  <c r="J54" i="237" s="1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AQ189" i="228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Q182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Q163" i="228"/>
  <c r="AK171" i="228"/>
  <c r="AK181" i="228"/>
  <c r="BQ192" i="228"/>
  <c r="AJ178" i="228"/>
  <c r="CA180" i="228"/>
  <c r="AK178" i="228"/>
  <c r="AK182" i="228"/>
  <c r="AZ188" i="228"/>
  <c r="AQ165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Q168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AQ184" i="228"/>
  <c r="BQ177" i="228"/>
  <c r="AK173" i="228"/>
  <c r="CF169" i="228"/>
  <c r="BQ179" i="228"/>
  <c r="CF162" i="228"/>
  <c r="U190" i="228"/>
  <c r="CA175" i="228"/>
  <c r="AZ175" i="228"/>
  <c r="CB175" i="228"/>
  <c r="AQ190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Q188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Q175" i="228"/>
  <c r="AT164" i="228"/>
  <c r="AQ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Q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Q172" i="228"/>
  <c r="AS172" i="228"/>
  <c r="AT172" i="228"/>
  <c r="BQ163" i="228"/>
  <c r="AQ191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AQ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81" i="228" l="1"/>
  <c r="BW80" i="228"/>
  <c r="BW82" i="228"/>
  <c r="BW83" i="228"/>
  <c r="BW79" i="228"/>
  <c r="BW84" i="228"/>
  <c r="BW88" i="228"/>
  <c r="BW85" i="228"/>
  <c r="BW77" i="228"/>
  <c r="BW86" i="228"/>
  <c r="BW78" i="228"/>
  <c r="BW87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101" i="228"/>
  <c r="BW91" i="228"/>
  <c r="BW99" i="228"/>
  <c r="BW102" i="228"/>
  <c r="BW100" i="228"/>
  <c r="BW103" i="228"/>
  <c r="BW96" i="228"/>
  <c r="BW98" i="228"/>
  <c r="BW92" i="228"/>
  <c r="BW97" i="228"/>
  <c r="BW89" i="228"/>
  <c r="BW95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3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185" i="228"/>
  <c r="BW40" i="228"/>
  <c r="BW36" i="228"/>
  <c r="BW37" i="228"/>
  <c r="BW38" i="228"/>
  <c r="BW35" i="228"/>
  <c r="BW30" i="228"/>
  <c r="BW190" i="228"/>
  <c r="BW183" i="228"/>
  <c r="BW187" i="228"/>
  <c r="BW181" i="228"/>
  <c r="BW188" i="228"/>
  <c r="BW186" i="228"/>
  <c r="BW182" i="228"/>
  <c r="BW192" i="228"/>
  <c r="BW191" i="228"/>
  <c r="BW184" i="228"/>
  <c r="BW189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175" i="228"/>
  <c r="BW178" i="228"/>
  <c r="BW176" i="228"/>
  <c r="BW180" i="228"/>
  <c r="BW177" i="228"/>
  <c r="BW174" i="228"/>
  <c r="BW179" i="228"/>
  <c r="BW22" i="228"/>
  <c r="BW21" i="228"/>
  <c r="BW18" i="228"/>
  <c r="BW24" i="228"/>
  <c r="BW20" i="228"/>
  <c r="BW19" i="228"/>
  <c r="BW25" i="228"/>
  <c r="BW23" i="228"/>
  <c r="BW169" i="228"/>
  <c r="BW167" i="228"/>
  <c r="BW173" i="228"/>
  <c r="BW171" i="228"/>
  <c r="BW164" i="228"/>
  <c r="BW162" i="228"/>
  <c r="BW163" i="228"/>
  <c r="BW166" i="228"/>
  <c r="BW172" i="228"/>
  <c r="BW168" i="228"/>
  <c r="BW170" i="228"/>
  <c r="BW165" i="228"/>
  <c r="BW152" i="228"/>
  <c r="BW157" i="228"/>
  <c r="BW149" i="228"/>
  <c r="BW155" i="228"/>
  <c r="BW161" i="228"/>
  <c r="BW151" i="228"/>
  <c r="BW153" i="228"/>
  <c r="BW147" i="228"/>
  <c r="BW158" i="228"/>
  <c r="BW154" i="228"/>
  <c r="BW148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AZ4" i="237" l="1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<sst xmlns="http://schemas.openxmlformats.org/spreadsheetml/2006/main" count="5822" uniqueCount="589">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</sst>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8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78" formatCode="#,##0.00\ \€"/>
    </dxf>
    <dxf>
      <numFmt numFmtId="2" formatCode="0.00"/>
    </dxf>
    <dxf>
      <numFmt numFmtId="167" formatCode="0.0%"/>
    </dxf>
    <dxf>
      <numFmt numFmtId="1" formatCode="0"/>
      <alignment horizontal="center" vertical="bottom" textRotation="0" wrapText="0" indent="0" justifyLastLine="0" shrinkToFit="0" readingOrder="0"/>
    </dxf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numFmt numFmtId="2" formatCode="0.00"/>
    </dxf>
    <dxf>
      <numFmt numFmtId="176" formatCode="0.0000"/>
    </dxf>
    <dxf>
      <numFmt numFmtId="175" formatCode="0.00\ %;\-0.00\ %;0.00\ 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5" formatCode="0.00\ %;\-0.00\ %;0.00\ %"/>
    </dxf>
    <dxf>
      <numFmt numFmtId="2" formatCode="0.00"/>
    </dxf>
    <dxf>
      <numFmt numFmtId="175" formatCode="0.00\ %;\-0.00\ %;0.00\ %"/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numFmt numFmtId="175" formatCode="0.00\ %;\-0.00\ %;0.00\ %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2.xml"/><Relationship Id="rId47" Type="http://schemas.openxmlformats.org/officeDocument/2006/relationships/customXml" Target="../customXml/item17.xml"/><Relationship Id="rId63" Type="http://schemas.openxmlformats.org/officeDocument/2006/relationships/customXml" Target="../customXml/item33.xml"/><Relationship Id="rId68" Type="http://schemas.openxmlformats.org/officeDocument/2006/relationships/customXml" Target="../customXml/item38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microsoft.com/office/2017/10/relationships/person" Target="persons/perso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2.xml"/><Relationship Id="rId37" Type="http://schemas.openxmlformats.org/officeDocument/2006/relationships/customXml" Target="../customXml/item7.xml"/><Relationship Id="rId40" Type="http://schemas.openxmlformats.org/officeDocument/2006/relationships/customXml" Target="../customXml/item10.xml"/><Relationship Id="rId45" Type="http://schemas.openxmlformats.org/officeDocument/2006/relationships/customXml" Target="../customXml/item15.xml"/><Relationship Id="rId53" Type="http://schemas.openxmlformats.org/officeDocument/2006/relationships/customXml" Target="../customXml/item23.xml"/><Relationship Id="rId58" Type="http://schemas.openxmlformats.org/officeDocument/2006/relationships/customXml" Target="../customXml/item28.xml"/><Relationship Id="rId66" Type="http://schemas.openxmlformats.org/officeDocument/2006/relationships/customXml" Target="../customXml/item36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1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43" Type="http://schemas.openxmlformats.org/officeDocument/2006/relationships/customXml" Target="../customXml/item13.xml"/><Relationship Id="rId48" Type="http://schemas.openxmlformats.org/officeDocument/2006/relationships/customXml" Target="../customXml/item18.xml"/><Relationship Id="rId56" Type="http://schemas.openxmlformats.org/officeDocument/2006/relationships/customXml" Target="../customXml/item26.xml"/><Relationship Id="rId64" Type="http://schemas.openxmlformats.org/officeDocument/2006/relationships/customXml" Target="../customXml/item34.xml"/><Relationship Id="rId69" Type="http://schemas.openxmlformats.org/officeDocument/2006/relationships/customXml" Target="../customXml/item39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1.xml"/><Relationship Id="rId72" Type="http://schemas.openxmlformats.org/officeDocument/2006/relationships/customXml" Target="../customXml/item42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3.xml"/><Relationship Id="rId38" Type="http://schemas.openxmlformats.org/officeDocument/2006/relationships/customXml" Target="../customXml/item8.xml"/><Relationship Id="rId46" Type="http://schemas.openxmlformats.org/officeDocument/2006/relationships/customXml" Target="../customXml/item16.xml"/><Relationship Id="rId59" Type="http://schemas.openxmlformats.org/officeDocument/2006/relationships/customXml" Target="../customXml/item29.xml"/><Relationship Id="rId67" Type="http://schemas.openxmlformats.org/officeDocument/2006/relationships/customXml" Target="../customXml/item37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1.xml"/><Relationship Id="rId54" Type="http://schemas.openxmlformats.org/officeDocument/2006/relationships/customXml" Target="../customXml/item24.xml"/><Relationship Id="rId62" Type="http://schemas.openxmlformats.org/officeDocument/2006/relationships/customXml" Target="../customXml/item32.xml"/><Relationship Id="rId70" Type="http://schemas.openxmlformats.org/officeDocument/2006/relationships/customXml" Target="../customXml/item4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6.xml"/><Relationship Id="rId49" Type="http://schemas.openxmlformats.org/officeDocument/2006/relationships/customXml" Target="../customXml/item19.xml"/><Relationship Id="rId57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1.xml"/><Relationship Id="rId44" Type="http://schemas.openxmlformats.org/officeDocument/2006/relationships/customXml" Target="../customXml/item14.xml"/><Relationship Id="rId52" Type="http://schemas.openxmlformats.org/officeDocument/2006/relationships/customXml" Target="../customXml/item22.xml"/><Relationship Id="rId60" Type="http://schemas.openxmlformats.org/officeDocument/2006/relationships/customXml" Target="../customXml/item30.xml"/><Relationship Id="rId65" Type="http://schemas.openxmlformats.org/officeDocument/2006/relationships/customXml" Target="../customXml/item35.xml"/><Relationship Id="rId73" Type="http://schemas.openxmlformats.org/officeDocument/2006/relationships/customXml" Target="../customXml/item4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9.xml"/><Relationship Id="rId34" Type="http://schemas.openxmlformats.org/officeDocument/2006/relationships/customXml" Target="../customXml/item4.xml"/><Relationship Id="rId50" Type="http://schemas.openxmlformats.org/officeDocument/2006/relationships/customXml" Target="../customXml/item20.xml"/><Relationship Id="rId55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8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56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5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58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9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0" count="0"/>
        </references>
      </pivotArea>
    </format>
    <format dxfId="60">
      <pivotArea dataOnly="0" labelOnly="1" grandRow="1" outline="0" fieldPosition="0"/>
    </format>
    <format dxfId="59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6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67">
      <pivotArea outline="0" collapsedLevelsAreSubtotals="1" fieldPosition="0"/>
    </format>
    <format dxfId="66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69">
      <pivotArea collapsedLevelsAreSubtotals="1" fieldPosition="0">
        <references count="1">
          <reference field="0" count="0"/>
        </references>
      </pivotArea>
    </format>
    <format dxfId="68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0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0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7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1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71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6" dataDxfId="134" headerRowBorderDxfId="135" tableBorderDxfId="133">
  <autoFilter ref="K2:R10" xr:uid="{6C1817B1-1698-4907-AF25-8537DF7B6BF4}"/>
  <tableColumns count="8">
    <tableColumn id="1" xr3:uid="{7D37B2F7-BF61-4C12-9C2A-BA53F2D6B700}" name="DIA_INC" dataDxfId="132"/>
    <tableColumn id="2" xr3:uid="{390A323B-2D4A-4C56-B048-1526337CC725}" name="TIPO" dataDxfId="131"/>
    <tableColumn id="3" xr3:uid="{B7E747E1-1776-4A93-B028-729C42BF4C81}" name="PARÁMETRO" dataDxfId="130"/>
    <tableColumn id="4" xr3:uid="{57FBD08E-5E21-4315-B8E2-6135E618B7CA}" name="VALOR_MUESTRA" dataDxfId="129"/>
    <tableColumn id="5" xr3:uid="{6FE54B49-20C8-4189-9804-EE45CBD4E708}" name="VALOR_REFERENCIA" dataDxfId="128"/>
    <tableColumn id="6" xr3:uid="{578D89CC-661B-43C8-BD7F-879A9DAB5DBE}" name="GRAVEDAD_EXP" dataDxfId="127"/>
    <tableColumn id="7" xr3:uid="{C6D25C6A-700F-4262-84AE-4F2C99F42127}" name="COSTE" dataDxfId="126"/>
    <tableColumn id="8" xr3:uid="{93E305CC-9EE0-4E41-9BE5-769C4604BFA9}" name="VENCIMIENTO" dataDxfId="1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298" totalsRowShown="0" headerRowDxfId="124" headerRowBorderDxfId="123" tableBorderDxfId="122">
  <autoFilter ref="B2:I298" xr:uid="{2A2B4AF7-B9F5-4BB9-9086-2746797A369C}"/>
  <tableColumns count="8">
    <tableColumn id="1" xr3:uid="{37265B52-F154-4954-A18D-CE68897D0CAB}" name="DIA" dataDxfId="121"/>
    <tableColumn id="2" xr3:uid="{A01F0858-5746-44AB-8D1D-8DD7152B7BE4}" name="TURNO " dataDxfId="120"/>
    <tableColumn id="3" xr3:uid="{5DA3EE50-16EC-431F-A063-F02072D1DFD3}" name="HORA" dataDxfId="119"/>
    <tableColumn id="4" xr3:uid="{F9CFEAA3-B808-46CC-B2A7-CCE3F2CD4F4A}" name="OPERARIO" dataDxfId="118"/>
    <tableColumn id="5" xr3:uid="{0C7E1739-67E2-4FA2-9F49-CCB77AEEB6F2}" name="SALIDA DAF DQO &lt;1000 (mg O2/l)" dataDxfId="117"/>
    <tableColumn id="6" xr3:uid="{DB249D34-3131-4984-B2C3-50A34E7D2CF9}" name="DAF pH PORTATIL (5,5 - 9,5) (upH)" dataDxfId="116"/>
    <tableColumn id="7" xr3:uid="{482020D5-DEDB-4CAF-8CEB-60681099E606}" name="SALIDA DAF Tª  40 (ºC)" dataDxfId="115"/>
    <tableColumn id="8" xr3:uid="{445F2A8F-A4F0-4184-9BD6-F89EE3C57AC9}" name="SALIDA DAF CE  FIJA &lt;5000 (µS/cm)" dataDxfId="1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09" totalsRowShown="0" headerRowDxfId="183">
  <autoFilter ref="A2:CI209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82"/>
    <tableColumn id="66" xr3:uid="{27D33991-6CA4-416D-AD78-F36D90CA2345}" name="mes" dataDxfId="181"/>
    <tableColumn id="82" xr3:uid="{19863BC5-0505-4725-AE37-753F65DEBCC7}" name="Mes_Nom" dataDxfId="180">
      <calculatedColumnFormula>+UPPER(TEXT(Tabla_master_rend[[#This Row],[Fecha]],"MMM"))</calculatedColumnFormula>
    </tableColumn>
    <tableColumn id="83" xr3:uid="{EF84FE0F-CE92-491A-B397-1B43422EA2C7}" name="Día" dataDxfId="179">
      <calculatedColumnFormula>+UPPER(TEXT(Tabla_master_rend[[#This Row],[Fecha]],"ddd"))</calculatedColumnFormula>
    </tableColumn>
    <tableColumn id="19" xr3:uid="{A074CA50-9272-4212-9131-51615AABA026}" name="Lote" dataDxfId="178"/>
    <tableColumn id="87" xr3:uid="{7C34C081-8DEB-40E6-87F1-C19EEDEB11B0}" name="Tipo_Leche" dataDxfId="3"/>
    <tableColumn id="2" xr3:uid="{CBD132CE-A250-4F56-8D2B-5805B1963597}" name="Producto" dataDxfId="177"/>
    <tableColumn id="17" xr3:uid="{AC6F797F-9B60-4B37-988F-B6F6E934EF36}" name="Cubas_prod"/>
    <tableColumn id="3" xr3:uid="{61B8C530-2801-47F4-96A7-1E133CF350B8}" name="Litros_Leche_Total" dataDxfId="176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175" dataCellStyle="Porcentaje"/>
    <tableColumn id="9" xr3:uid="{20399E43-1C18-4E8F-B06D-BD94677BA909}" name="%MP_Leche" dataDxfId="174" dataCellStyle="Porcentaje"/>
    <tableColumn id="10" xr3:uid="{3A5247E8-D09F-4FBA-A744-C3A93BD39AD3}" name="EST_%" dataDxfId="173" dataCellStyle="Porcentaje">
      <calculatedColumnFormula>0.93*K3+0.74*L3+0.048</calculatedColumnFormula>
    </tableColumn>
    <tableColumn id="4" xr3:uid="{9945B317-0379-4C29-8F13-3B8B4E706FB0}" name="Desn_en_linea" dataDxfId="172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171" dataCellStyle="Porcentaje"/>
    <tableColumn id="55" xr3:uid="{7DC6162D-2617-47B8-818B-D769FC7A6A90}" name="MP_suero" dataDxfId="170" dataCellStyle="Porcentaje"/>
    <tableColumn id="32" xr3:uid="{EF87DA8D-007A-484F-9FA6-BE3BEE00F75F}" name="L_suero para con" dataDxfId="169" dataCellStyle="Porcentaje"/>
    <tableColumn id="45" xr3:uid="{0D30ABC9-98C9-4618-B0FC-06EF4F1536FA}" name="L_suero_con"/>
    <tableColumn id="20" xr3:uid="{E8520E36-F985-46EB-8868-1DC7FF085DA1}" name="Rartio_sueroC" dataDxfId="168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167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166" dataCellStyle="Porcentaje"/>
    <tableColumn id="49" xr3:uid="{BB0D527B-4BAE-41DB-98DA-9CA5B2212309}" name="MP_LPS" dataDxfId="165" dataCellStyle="Porcentaje"/>
    <tableColumn id="6" xr3:uid="{BA5D4A6B-B748-438A-88BF-8D8A4E7F56BA}" name="Kg_Queso_Blan" dataDxfId="164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163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162">
      <calculatedColumnFormula>VLOOKUP(G3,REND_TARGET[#All],8,FALSE)</calculatedColumnFormula>
    </tableColumn>
    <tableColumn id="11" xr3:uid="{121DDF84-9E62-4D15-9D1D-204DE877D966}" name="Kg_Solidos_leche" dataDxfId="161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160"/>
    <tableColumn id="27" xr3:uid="{9B8B5C83-743D-42C8-8B06-06150B95DA09}" name="%PT_QUESO" dataDxfId="159"/>
    <tableColumn id="28" xr3:uid="{DC5226E6-4882-4049-9FEA-19BE9407BE1C}" name="ES_QUESO" dataDxfId="158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157">
      <calculatedColumnFormula>R3*0.4</calculatedColumnFormula>
    </tableColumn>
    <tableColumn id="29" xr3:uid="{CE7389FD-18EA-46F9-BD13-50F0E81107A9}" name="%RECUP_MG" dataDxfId="156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155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154">
      <calculatedColumnFormula>AR3*$CO$3</calculatedColumnFormula>
    </tableColumn>
    <tableColumn id="23" xr3:uid="{CB1D60F2-C39D-49CF-9DDE-05BF9DEAEBB0}" name="Kg_Finos" dataDxfId="153"/>
    <tableColumn id="22" xr3:uid="{75EDD6A4-6E26-4798-95EB-3AFF1DE18AD7}" name="Kg_Llenadora" dataDxfId="152"/>
    <tableColumn id="21" xr3:uid="{C55B2769-01C0-4E69-A8F9-29D64B8AC13B}" name="Kg_Desmoldeo" dataDxfId="151"/>
    <tableColumn id="67" xr3:uid="{37166067-369F-4061-8E3B-8E7767FEF49E}" name="Merma_fab" dataDxfId="150">
      <calculatedColumnFormula>SUM(Tabla_master_rend[[#This Row],[Kg_Finos]:[Kg_Desmoldeo]])</calculatedColumnFormula>
    </tableColumn>
    <tableColumn id="62" xr3:uid="{605C93C3-7947-49D0-B475-5AFF6EA2403B}" name="% Merma_fab2" dataDxfId="149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148"/>
    <tableColumn id="61" xr3:uid="{8520B711-BA64-4D4C-96C6-190C596F642A}" name="% oreo" dataDxfId="147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146"/>
    <tableColumn id="40" xr3:uid="{C2AE8C55-B538-44E3-8FC7-CC1A8BFB95AE}" name="B_feas" dataDxfId="145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144"/>
    <tableColumn id="68" xr3:uid="{F6B42FE5-5198-477F-B3A8-F78DEAAF968F}" name="%Merma_env" dataDxfId="143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142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141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140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139"/>
    <tableColumn id="85" xr3:uid="{0E52101D-E332-46BC-BECF-8BD5B5B9C59E}" name="Diferencia_Env_vs_Sec_kg" dataDxfId="138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2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1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137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1" totalsRowShown="0" headerRowDxfId="113" dataDxfId="112">
  <autoFilter ref="A1:Q11" xr:uid="{76784A2C-6E82-4D2A-8B2A-1171BAD5E547}"/>
  <tableColumns count="17">
    <tableColumn id="1" xr3:uid="{3527711D-6879-46DF-B73E-2E308DFECA9F}" name="Fecha" dataDxfId="111"/>
    <tableColumn id="2" xr3:uid="{D0F1DCF7-1931-4077-BEEA-700DFA2A162D}" name="Mes" dataDxfId="110"/>
    <tableColumn id="3" xr3:uid="{108D99E2-9D1E-4F30-91F1-8B8C8950ECDC}" name="Mes_Nom" dataDxfId="109">
      <calculatedColumnFormula>+UPPER(TEXT(A2,"MMM"))</calculatedColumnFormula>
    </tableColumn>
    <tableColumn id="4" xr3:uid="{CF922A45-EDF8-46DD-825F-2208608F0156}" name="Dia" dataDxfId="108">
      <calculatedColumnFormula>+UPPER(TEXT(A2,"ddd"))</calculatedColumnFormula>
    </tableColumn>
    <tableColumn id="5" xr3:uid="{01C67F41-31C3-4C3F-874C-111CE3C861BD}" name="Lote" dataDxfId="107"/>
    <tableColumn id="16" xr3:uid="{39FC699D-E58F-459A-9CCF-84BE8AD0E01E}" name="Receta" dataDxfId="106"/>
    <tableColumn id="17" xr3:uid="{CC8520BB-77D4-4009-9D70-96EEDE5F864F}" name="%MG" dataDxfId="105"/>
    <tableColumn id="15" xr3:uid="{DC6E26F8-C182-44B0-A014-15391989780E}" name="%MP" dataDxfId="104"/>
    <tableColumn id="18" xr3:uid="{DAD5C6CB-6216-4463-B0B1-F2ABABF8907D}" name="%HUMEDAD" dataDxfId="103"/>
    <tableColumn id="6" xr3:uid="{12FD6B32-3555-4D71-A8F7-91E3734CA3DC}" name="KG_RQ" dataDxfId="102"/>
    <tableColumn id="7" xr3:uid="{CEC0D11F-4FF9-4431-83FE-D03C3709CBE9}" name="Nata_Propia" dataDxfId="101"/>
    <tableColumn id="8" xr3:uid="{781FA17F-201B-445F-974E-2BB03346D3AD}" name="Nata_Ext" dataDxfId="100"/>
    <tableColumn id="9" xr3:uid="{145EF98B-3505-4F18-911E-2CF8FF797DB2}" name="Litr_Suero_conc" dataDxfId="99"/>
    <tableColumn id="10" xr3:uid="{9D94D467-5144-4CB2-A7FA-0C158F2AFF16}" name="Cant_Floc" dataDxfId="98"/>
    <tableColumn id="11" xr3:uid="{57306791-C8D6-4167-8CF2-07F1A41086D0}" name="Litr/Flc" dataDxfId="97"/>
    <tableColumn id="14" xr3:uid="{892C295B-7761-4987-AB25-905EACB2D176}" name="Kg_mezcla" dataDxfId="96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95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94"/>
    <tableColumn id="2" xr3:uid="{72D57475-DC01-479C-B6B9-CDB614DD2CB9}" name="Año ">
      <calculatedColumnFormula>+YEAR(A2)</calculatedColumnFormula>
    </tableColumn>
    <tableColumn id="3" xr3:uid="{97191955-B319-491D-ABED-C802E29EFECB}" name="MesN" dataDxfId="93">
      <calculatedColumnFormula>+MONTH(A2)</calculatedColumnFormula>
    </tableColumn>
    <tableColumn id="4" xr3:uid="{794121DA-F9CB-49AE-A793-4962BEC7F330}" name="Mes" dataDxfId="92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91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90" dataDxfId="89">
  <autoFilter ref="A370:D384" xr:uid="{B7352F90-E195-42A0-8589-3CA95029B0F2}"/>
  <tableColumns count="4">
    <tableColumn id="1" xr3:uid="{3B5D864C-FEEE-4EC2-B63E-B08E211732B1}" name="Producto" dataDxfId="88"/>
    <tableColumn id="2" xr3:uid="{690D89BB-8830-4677-A85A-3BAF9CA4F678}" name="Producto_id" dataDxfId="87">
      <calculatedColumnFormula>UPPER(SUBSTITUTE(TRIM(tbl_DimProducto[[#This Row],[Producto]])," ","_"))</calculatedColumnFormula>
    </tableColumn>
    <tableColumn id="3" xr3:uid="{F3CDAE51-2C7A-4FCA-970A-79849E5AAFED}" name="Categoría" dataDxfId="86"/>
    <tableColumn id="4" xr3:uid="{E5E4E58F-3CF4-4EA1-B197-4122474E09AA}" name="PesoBarra_kg" dataDxfId="85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84" dataDxfId="82" headerRowBorderDxfId="83" tableBorderDxfId="81" totalsRowBorderDxfId="80" dataCellStyle="Porcentaje">
  <autoFilter ref="A3:H67" xr:uid="{99C97D5B-B151-45CA-B663-4BC35053A348}"/>
  <tableColumns count="8">
    <tableColumn id="1" xr3:uid="{38193AF3-662D-4E27-B85D-5E6F328DC2B6}" name="Producto" dataDxfId="79"/>
    <tableColumn id="8" xr3:uid="{DA7D86D3-C289-4FA1-ADED-3368E709C3F6}" name="Año" dataDxfId="78"/>
    <tableColumn id="2" xr3:uid="{676466F4-6047-4E93-851C-F4E674A5E291}" name="Rendimiento Blanco" dataDxfId="77"/>
    <tableColumn id="7" xr3:uid="{9C1BDF3D-1053-444B-A51B-4F78D81C24D7}" name="Coste Ing_emb" dataDxfId="76"/>
    <tableColumn id="3" xr3:uid="{62AF7FD4-5BED-4F42-8818-B23245E63223}" name="Merma Fabr" dataDxfId="75" dataCellStyle="Porcentaje"/>
    <tableColumn id="4" xr3:uid="{2520DCC8-3F84-4F64-AC05-868218860E2E}" name="Merma Oreo" dataDxfId="74" dataCellStyle="Porcentaje"/>
    <tableColumn id="5" xr3:uid="{15A09E49-839D-4BFF-8076-49D56EFB317B}" name="Merma E/E" dataDxfId="73" dataCellStyle="Porcentaje"/>
    <tableColumn id="6" xr3:uid="{044598CE-4DC6-45EF-AEA8-48E192328ECF}" name="Rend_Ntarget" dataDxfId="72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55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54"/>
    <tableColumn id="4" xr3:uid="{49CCB87B-0F8E-4E95-9ED3-5E20C7C73FAF}" name="Ventas (kg)"/>
    <tableColumn id="3" xr3:uid="{396D59B9-AF39-4131-84BF-543D8F8E5AD8}" name="PV_eur_kg" dataDxfId="53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52"/>
    <tableColumn id="6" xr3:uid="{78769045-338D-40BD-A48F-E58683E4F0F7}" name="AñoMes" dataDxfId="51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50">
  <autoFilter ref="A2:H74" xr:uid="{D6E72AA5-C53B-4077-9745-281B4E01AD48}"/>
  <tableColumns count="8">
    <tableColumn id="1" xr3:uid="{529E7FEF-2C0A-4526-929E-E21DA926CD3D}" name="Año" dataDxfId="49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48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47" dataDxfId="45" headerRowBorderDxfId="46" tableBorderDxfId="44">
  <autoFilter ref="R86:U191" xr:uid="{6007E25D-F9A8-46BE-BD36-67B8280836C5}"/>
  <tableColumns count="4">
    <tableColumn id="1" xr3:uid="{2C01AB5D-E928-458A-8AD9-379CADCFF31F}" name="Fecha" dataDxfId="43"/>
    <tableColumn id="2" xr3:uid="{C6FDD165-3EDA-456D-A9E0-A753BA09652F}" name="Kilos Reclamados" dataDxfId="42"/>
    <tableColumn id="3" xr3:uid="{36A0BDD9-4CB0-4707-BD52-937049BBE5D6}" name="Producto" dataDxfId="41"/>
    <tableColumn id="4" xr3:uid="{DD8DCB65-9D89-4A3D-B1E7-47B91ADCC843}" name="Estado" dataDxfId="40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39" dataDxfId="37" headerRowBorderDxfId="38" tableBorderDxfId="36" totalsRowBorderDxfId="35">
  <autoFilter ref="Y86:AB110" xr:uid="{059DF97A-9F72-4D74-A1BB-41624E2DB6B8}"/>
  <tableColumns count="4">
    <tableColumn id="1" xr3:uid="{AE4EA406-D6C3-405A-A469-CDA493CBBA98}" name="Año" dataDxfId="34"/>
    <tableColumn id="2" xr3:uid="{16FC7778-3F1B-4498-8A4E-B5BA6C6EC7FF}" name="AñoMes" dataDxfId="33"/>
    <tableColumn id="3" xr3:uid="{421F6815-1502-464E-9F8B-146998F98E68}" name="Mes" dataDxfId="32"/>
    <tableColumn id="4" xr3:uid="{F809E1A2-48B8-4BAA-A14B-DFA87E8D9016}" name="OTIFF" dataDxfId="31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30" dataDxfId="28" headerRowBorderDxfId="29" tableBorderDxfId="27" totalsRowBorderDxfId="26">
  <autoFilter ref="AF86:AP110" xr:uid="{A95079B7-15E4-4468-B023-3DD2DBA86D25}"/>
  <tableColumns count="11">
    <tableColumn id="1" xr3:uid="{7E3125DD-FFC2-4C5A-B992-4F72CB1029B3}" name="Año" dataDxfId="25"/>
    <tableColumn id="2" xr3:uid="{C2AD3368-87D4-4F95-BDD1-925C4F36AF7E}" name="AñoMes" dataDxfId="24"/>
    <tableColumn id="3" xr3:uid="{E29DB234-5865-4BED-8B27-7749B75BD4C2}" name="Mes" dataDxfId="23"/>
    <tableColumn id="4" xr3:uid="{C1146B32-E62B-4714-962A-0030CC23CAA7}" name="Venta_nata_suero_euros" dataDxfId="22"/>
    <tableColumn id="5" xr3:uid="{667B269E-627F-4CA1-B39F-0597D7EDAD34}" name="Venta_nata_leche_euros" dataDxfId="21"/>
    <tableColumn id="6" xr3:uid="{01DF19A5-3932-4D3C-8DF7-B75DE6261808}" name="Venta_suero_euros" dataDxfId="20"/>
    <tableColumn id="7" xr3:uid="{FB37CCAF-875D-4FCB-86D8-0E4DEF23535A}" name="Venta_permeado_euros" dataDxfId="19"/>
    <tableColumn id="9" xr3:uid="{29EE9445-84C1-421D-80AA-E14DB5581447}" name="Venta_nata_suero_Kg" dataDxfId="18"/>
    <tableColumn id="10" xr3:uid="{12A2BE7C-B024-410C-A449-5D8438709479}" name="Venta_nata_leche_kg" dataDxfId="17"/>
    <tableColumn id="11" xr3:uid="{A06787A4-3880-499C-9683-F0F3A8D3E6D3}" name="Venta_suero_conc_kg" dataDxfId="16"/>
    <tableColumn id="12" xr3:uid="{E2AC6AEF-F2FD-4B31-B657-98EC24FC90E7}" name="Venta_permeado_kg" dataDxfId="15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3" dataDxfId="11" headerRowBorderDxfId="12" tableBorderDxfId="10" totalsRowBorderDxfId="9">
  <autoFilter ref="AZ86:BD110" xr:uid="{2FC563AC-2BF1-4E30-8F9B-44DA4F8062F9}"/>
  <tableColumns count="5">
    <tableColumn id="1" xr3:uid="{B2AC5ADC-BC71-40C6-9699-35AF32035329}" name="Año" dataDxfId="8"/>
    <tableColumn id="2" xr3:uid="{2F2E273A-55CA-42C3-8213-2659DAC1B3D6}" name="AñoMes" dataDxfId="7"/>
    <tableColumn id="3" xr3:uid="{7B183F16-9A30-4418-8178-E4EA21B4DC30}" name="Mes" dataDxfId="6"/>
    <tableColumn id="4" xr3:uid="{3E9DD11D-C59D-4F4C-B008-F8A74CAE3185}" name="Venta_Mermas" dataDxfId="5"/>
    <tableColumn id="5" xr3:uid="{D68DD594-3C55-425B-9AA4-33EED3F1B6B3}" name="PM_Mermas" dataDxfId="4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298"/>
  <sheetViews>
    <sheetView topLeftCell="A282" zoomScaleNormal="100" workbookViewId="0">
      <selection activeCell="E299" sqref="E299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3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3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10"/>
  <sheetViews>
    <sheetView tabSelected="1" zoomScaleNormal="100" workbookViewId="0">
      <pane xSplit="7" ySplit="2" topLeftCell="BR202" activePane="bottomRight" state="frozen"/>
      <selection pane="topRight" activeCell="G1" sqref="G1"/>
      <selection pane="bottomLeft" activeCell="A3" sqref="A3"/>
      <selection pane="bottomRight" activeCell="BV209" sqref="BV209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SUBTOTAL(9,I2:I285)</f>
        <v>41770796.153846152</v>
      </c>
      <c r="J1" s="41">
        <f>SUBTOTAL(9,J2:J285)</f>
        <v>41182250.153846152</v>
      </c>
      <c r="K1" s="44"/>
      <c r="L1" s="35"/>
      <c r="M1" s="3"/>
      <c r="N1" s="3"/>
      <c r="O1" s="41">
        <f>SUBTOTAL(9,O2:O285)</f>
        <v>554214</v>
      </c>
      <c r="P1" s="41"/>
      <c r="Q1" s="41"/>
      <c r="R1" s="45">
        <f>SUBTOTAL(9,R2:R285)/J1</f>
        <v>2.2090827883406348E-2</v>
      </c>
      <c r="S1" s="41">
        <f>SUBTOTAL(9,S2:S285)</f>
        <v>8934.0600000000013</v>
      </c>
      <c r="T1" s="35">
        <f>SUBTOTAL(9,T2:T285)/I1</f>
        <v>0.88743963398425119</v>
      </c>
      <c r="U1" s="36">
        <f>+T1</f>
        <v>0.88743963398425119</v>
      </c>
      <c r="V1" s="41">
        <f>SUMPRODUCT(Tabla_master_rend[MG_suero],Tabla_master_rend[L_suero Total])</f>
        <v>57412.819205000007</v>
      </c>
      <c r="W1" s="41">
        <f>SUMPRODUCT(Tabla_master_rend[MP_suero],Tabla_master_rend[L_suero Total])</f>
        <v>326779.96522999986</v>
      </c>
      <c r="X1" s="41">
        <f>SUBTOTAL(9,X2:X285)</f>
        <v>29317093.250011571</v>
      </c>
      <c r="Y1" s="41">
        <f>SUBTOTAL(9,Y2:Y285)</f>
        <v>9978765</v>
      </c>
      <c r="Z1" s="45">
        <f>+X1/Y1</f>
        <v>2.9379480577016865</v>
      </c>
      <c r="AA1" s="41">
        <f>SUBTOTAL(9,AA2:AA285)</f>
        <v>7751966.7999884328</v>
      </c>
      <c r="AB1" s="3"/>
      <c r="AC1" s="34"/>
      <c r="AD1" s="41">
        <f>SUBTOTAL(9,AD2:AD285)</f>
        <v>486436</v>
      </c>
      <c r="AE1" s="41">
        <f>SUBTOTAL(9,AE2:AE285)</f>
        <v>0</v>
      </c>
      <c r="AF1" s="41"/>
      <c r="AG1" s="41"/>
      <c r="AH1" s="35">
        <f>+G1/15224</f>
        <v>8.4005517603783497E-2</v>
      </c>
      <c r="AI1" s="41">
        <f>SUBTOTAL(9,AI2:AI285)</f>
        <v>4706089.43</v>
      </c>
      <c r="AJ1" s="4">
        <f>+I1/AI1</f>
        <v>8.8759036085394065</v>
      </c>
      <c r="AK1" s="4">
        <f>+I1/(AI1-BR1)</f>
        <v>9.1864412767544259</v>
      </c>
      <c r="AL1" s="34"/>
      <c r="AM1" s="41">
        <f>SUBTOTAL(9,AM2:AM285)</f>
        <v>3083592.5943656918</v>
      </c>
      <c r="AN1" s="3"/>
      <c r="AO1" s="3"/>
      <c r="AP1" s="3"/>
      <c r="AQ1" s="4"/>
      <c r="AR1" s="41">
        <f>SUBTOTAL(9,AR2:AR285)</f>
        <v>363900.00000000006</v>
      </c>
      <c r="AS1" s="36"/>
      <c r="AT1" s="3"/>
      <c r="AU1" s="41">
        <f>SUBTOTAL(9,AU2:AU285)</f>
        <v>2729250</v>
      </c>
      <c r="AV1" s="41">
        <f>SUBTOTAL(9,AV2:AV285)</f>
        <v>8406.7599999999984</v>
      </c>
      <c r="AW1" s="41">
        <f>SUBTOTAL(9,AW2:AW285)</f>
        <v>19984.400000000001</v>
      </c>
      <c r="AX1" s="41">
        <f>SUBTOTAL(9,AX2:AX285)</f>
        <v>8257.9999999999927</v>
      </c>
      <c r="AY1" s="41">
        <f>SUBTOTAL(9,AY2:AY285)</f>
        <v>36649.159999999989</v>
      </c>
      <c r="AZ1" s="67">
        <f>+(AV1+AW1+AX1)/(AI1)</f>
        <v>7.7876038152551617E-3</v>
      </c>
      <c r="BA1" s="42">
        <f>SUBTOTAL(9,BA2:BA285)</f>
        <v>53830</v>
      </c>
      <c r="BB1" s="67">
        <f>+BA1/(BA1+BK1)</f>
        <v>1.1528148319156033E-2</v>
      </c>
      <c r="BC1" s="41">
        <f t="shared" ref="BC1:BN1" si="0">SUBTOTAL(9,BC2:BC285)</f>
        <v>651410</v>
      </c>
      <c r="BD1" s="41">
        <f t="shared" si="0"/>
        <v>632338</v>
      </c>
      <c r="BE1" s="41">
        <f t="shared" si="0"/>
        <v>4556832</v>
      </c>
      <c r="BF1" s="41">
        <f t="shared" si="0"/>
        <v>38060</v>
      </c>
      <c r="BG1" s="41">
        <f t="shared" si="0"/>
        <v>42452.100000000013</v>
      </c>
      <c r="BH1" s="41">
        <f t="shared" si="0"/>
        <v>5580.5999999999985</v>
      </c>
      <c r="BI1" s="41">
        <f t="shared" si="0"/>
        <v>49909.199999999968</v>
      </c>
      <c r="BJ1" s="41">
        <f t="shared" si="0"/>
        <v>17896</v>
      </c>
      <c r="BK1" s="41">
        <f t="shared" si="0"/>
        <v>4615610.2700000005</v>
      </c>
      <c r="BL1" s="41">
        <f t="shared" si="0"/>
        <v>249.42999999999992</v>
      </c>
      <c r="BM1" s="41">
        <f t="shared" si="0"/>
        <v>64245.970999999969</v>
      </c>
      <c r="BN1" s="41">
        <f t="shared" si="0"/>
        <v>4109.6799999999994</v>
      </c>
      <c r="BO1" s="67">
        <f>+BM1/BK1</f>
        <v>1.3919279844223061E-2</v>
      </c>
      <c r="BP1" s="67">
        <f>+BO1*(1-BZ1)</f>
        <v>9.0611535685257167E-3</v>
      </c>
      <c r="BQ1" s="67">
        <f>+BR1/AI1</f>
        <v>3.3803913709306632E-2</v>
      </c>
      <c r="BR1" s="41">
        <f>SUBTOTAL(9,BR2:BR285)</f>
        <v>159084.24100000001</v>
      </c>
      <c r="BS1" s="41">
        <f>SUBTOTAL(9,BS2:BS285)</f>
        <v>2071448.8299999998</v>
      </c>
      <c r="BT1" s="41">
        <f>SUBTOTAL(9,BT2:BT553)</f>
        <v>-13666.439999999973</v>
      </c>
      <c r="BU1" s="60">
        <f>+BT1/BK1</f>
        <v>-2.9609172353280105E-3</v>
      </c>
      <c r="BV1" s="3"/>
      <c r="BW1" s="2" t="s">
        <v>49</v>
      </c>
      <c r="BX1" s="41">
        <f>SUBTOTAL(9,BX2:BX285)</f>
        <v>244377.06</v>
      </c>
      <c r="BY1" s="41">
        <f>SUBTOTAL(9,BY2:BY285)</f>
        <v>85292.819000000018</v>
      </c>
      <c r="BZ1" s="46">
        <f>+BY1/BX1</f>
        <v>0.3490213811394573</v>
      </c>
      <c r="CA1" s="47">
        <v>6.4999999999999997E-3</v>
      </c>
      <c r="CB1" s="47">
        <v>0.01</v>
      </c>
      <c r="CC1" s="47">
        <v>1.0500000000000001E-2</v>
      </c>
      <c r="CD1" s="41">
        <f>SUBTOTAL(9,CD2:CD285)</f>
        <v>95980.693924849955</v>
      </c>
      <c r="CE1" s="46">
        <f>+CD1/AI1</f>
        <v>2.0394999999999993E-2</v>
      </c>
      <c r="CF1" s="46">
        <f>+BR1/AI1</f>
        <v>3.3803913709306632E-2</v>
      </c>
      <c r="CG1" s="41">
        <f>SUBTOTAL(9,CG2:CG285)</f>
        <v>-63103.547075149974</v>
      </c>
      <c r="CH1" s="78"/>
      <c r="CI1" s="41">
        <f>SUBTOTAL(9,CI2:CI285)</f>
        <v>-82034.611197695049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JUE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16184.839083381563</v>
      </c>
      <c r="BW3" s="65">
        <f>+(Tabla_master_rend[[#This Row],[Coste_Leche_€]]-Tabla_master_rend[[#This Row],[Kg_MG_Nata]]*$CO$3)/Tabla_master_rend[[#This Row],[Kg_Queso_Blan]]</f>
        <v>3.5484407132193296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JUE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118691.40794554702</v>
      </c>
      <c r="BW4" s="65">
        <f>+(Tabla_master_rend[[#This Row],[Coste_Leche_€]]-Tabla_master_rend[[#This Row],[Kg_MG_Nata]]*$CO$3)/Tabla_master_rend[[#This Row],[Kg_Queso_Blan]]</f>
        <v>4.0098776084709993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MAR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131510.29325492779</v>
      </c>
      <c r="BW5" s="65">
        <f>+(Tabla_master_rend[[#This Row],[Coste_Leche_€]]-Tabla_master_rend[[#This Row],[Kg_MG_Nata]]*$CO$3)/Tabla_master_rend[[#This Row],[Kg_Queso_Blan]]</f>
        <v>3.6519192715336737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MIÉ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115960.03195517302</v>
      </c>
      <c r="BW6" s="65">
        <f>+(Tabla_master_rend[[#This Row],[Coste_Leche_€]]-Tabla_master_rend[[#This Row],[Kg_MG_Nata]]*$CO$3)/Tabla_master_rend[[#This Row],[Kg_Queso_Blan]]</f>
        <v>3.8202406597643779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VIE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105812.48101879208</v>
      </c>
      <c r="BW7" s="65">
        <f>+(Tabla_master_rend[[#This Row],[Coste_Leche_€]]-Tabla_master_rend[[#This Row],[Kg_MG_Nata]]*$CO$3)/Tabla_master_rend[[#This Row],[Kg_Queso_Blan]]</f>
        <v>4.2253940657974143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LUN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134225.10604050892</v>
      </c>
      <c r="BW8" s="65">
        <f>+(Tabla_master_rend[[#This Row],[Coste_Leche_€]]-Tabla_master_rend[[#This Row],[Kg_MG_Nata]]*$CO$3)/Tabla_master_rend[[#This Row],[Kg_Queso_Blan]]</f>
        <v>3.9061635898971478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JUE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125618.45075001456</v>
      </c>
      <c r="BW9" s="65">
        <f>+(Tabla_master_rend[[#This Row],[Coste_Leche_€]]-Tabla_master_rend[[#This Row],[Kg_MG_Nata]]*$CO$3)/Tabla_master_rend[[#This Row],[Kg_Queso_Blan]]</f>
        <v>3.888512847240404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LUN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22377.924875465109</v>
      </c>
      <c r="BW10" s="65">
        <f>+(Tabla_master_rend[[#This Row],[Coste_Leche_€]]-Tabla_master_rend[[#This Row],[Kg_MG_Nata]]*$CO$3)/Tabla_master_rend[[#This Row],[Kg_Queso_Blan]]</f>
        <v>3.9248907833892033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MAR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126094.12528765976</v>
      </c>
      <c r="BW11" s="65">
        <f>+(Tabla_master_rend[[#This Row],[Coste_Leche_€]]-Tabla_master_rend[[#This Row],[Kg_MG_Nata]]*$CO$3)/Tabla_master_rend[[#This Row],[Kg_Queso_Blan]]</f>
        <v>4.0102013745250904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JUE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129173.84617883377</v>
      </c>
      <c r="BW12" s="65">
        <f>+(Tabla_master_rend[[#This Row],[Coste_Leche_€]]-Tabla_master_rend[[#This Row],[Kg_MG_Nata]]*$CO$3)/Tabla_master_rend[[#This Row],[Kg_Queso_Blan]]</f>
        <v>3.9978869482745649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LUN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99945.483321068139</v>
      </c>
      <c r="BW13" s="65">
        <f>+(Tabla_master_rend[[#This Row],[Coste_Leche_€]]-Tabla_master_rend[[#This Row],[Kg_MG_Nata]]*$CO$3)/Tabla_master_rend[[#This Row],[Kg_Queso_Blan]]</f>
        <v>4.040788906507423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LUN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8328.7836408563217</v>
      </c>
      <c r="BW14" s="65">
        <f>+(Tabla_master_rend[[#This Row],[Coste_Leche_€]]-Tabla_master_rend[[#This Row],[Kg_MG_Nata]]*$CO$3)/Tabla_master_rend[[#This Row],[Kg_Queso_Blan]]</f>
        <v>4.6033620806616389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MAR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25781.145860249842</v>
      </c>
      <c r="BW15" s="65">
        <f>+(Tabla_master_rend[[#This Row],[Coste_Leche_€]]-Tabla_master_rend[[#This Row],[Kg_MG_Nata]]*$CO$3)/Tabla_master_rend[[#This Row],[Kg_Queso_Blan]]</f>
        <v>2.7118449227003638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MAR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12617.021250967699</v>
      </c>
      <c r="BW16" s="65">
        <f>+(Tabla_master_rend[[#This Row],[Coste_Leche_€]]-Tabla_master_rend[[#This Row],[Kg_MG_Nata]]*$CO$3)/Tabla_master_rend[[#This Row],[Kg_Queso_Blan]]</f>
        <v>4.2558587164929609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JUE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109351.31324281843</v>
      </c>
      <c r="BW17" s="65">
        <f>+(Tabla_master_rend[[#This Row],[Coste_Leche_€]]-Tabla_master_rend[[#This Row],[Kg_MG_Nata]]*$CO$3)/Tabla_master_rend[[#This Row],[Kg_Queso_Blan]]</f>
        <v>4.3720908160590026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LUN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143485.5275055517</v>
      </c>
      <c r="BW18" s="65">
        <f>+(Tabla_master_rend[[#This Row],[Coste_Leche_€]]-Tabla_master_rend[[#This Row],[Kg_MG_Nata]]*$CO$3)/Tabla_master_rend[[#This Row],[Kg_Queso_Blan]]</f>
        <v>3.8847831631235641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JUE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145181.77273465414</v>
      </c>
      <c r="BW19" s="65">
        <f>+(Tabla_master_rend[[#This Row],[Coste_Leche_€]]-Tabla_master_rend[[#This Row],[Kg_MG_Nata]]*$CO$3)/Tabla_master_rend[[#This Row],[Kg_Queso_Blan]]</f>
        <v>4.0643883335981004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LUN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127385.04263596646</v>
      </c>
      <c r="BW20" s="65">
        <f>+(Tabla_master_rend[[#This Row],[Coste_Leche_€]]-Tabla_master_rend[[#This Row],[Kg_MG_Nata]]*$CO$3)/Tabla_master_rend[[#This Row],[Kg_Queso_Blan]]</f>
        <v>3.8134729524594113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MIÉ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112026.53686145718</v>
      </c>
      <c r="BW21" s="65">
        <f>+(Tabla_master_rend[[#This Row],[Coste_Leche_€]]-Tabla_master_rend[[#This Row],[Kg_MG_Nata]]*$CO$3)/Tabla_master_rend[[#This Row],[Kg_Queso_Blan]]</f>
        <v>3.751198894452886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JUE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81967.410024935132</v>
      </c>
      <c r="BW22" s="65">
        <f>+(Tabla_master_rend[[#This Row],[Coste_Leche_€]]-Tabla_master_rend[[#This Row],[Kg_MG_Nata]]*$CO$3)/Tabla_master_rend[[#This Row],[Kg_Queso_Blan]]</f>
        <v>3.84996821389421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MAR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136393.39698447671</v>
      </c>
      <c r="BW23" s="65">
        <f>+(Tabla_master_rend[[#This Row],[Coste_Leche_€]]-Tabla_master_rend[[#This Row],[Kg_MG_Nata]]*$CO$3)/Tabla_master_rend[[#This Row],[Kg_Queso_Blan]]</f>
        <v>4.0655695373417267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MIÉ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61249.938443488201</v>
      </c>
      <c r="BW24" s="65">
        <f>+(Tabla_master_rend[[#This Row],[Coste_Leche_€]]-Tabla_master_rend[[#This Row],[Kg_MG_Nata]]*$CO$3)/Tabla_master_rend[[#This Row],[Kg_Queso_Blan]]</f>
        <v>3.7935759021589774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JUE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139768.96601204062</v>
      </c>
      <c r="BW25" s="65">
        <f>+(Tabla_master_rend[[#This Row],[Coste_Leche_€]]-Tabla_master_rend[[#This Row],[Kg_MG_Nata]]*$CO$3)/Tabla_master_rend[[#This Row],[Kg_Queso_Blan]]</f>
        <v>3.8627128920782337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LUN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131408.75373414269</v>
      </c>
      <c r="BW26" s="65">
        <f>+(Tabla_master_rend[[#This Row],[Coste_Leche_€]]-Tabla_master_rend[[#This Row],[Kg_MG_Nata]]*$CO$3)/Tabla_master_rend[[#This Row],[Kg_Queso_Blan]]</f>
        <v>4.2784884611926683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MIÉ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62533.403319075704</v>
      </c>
      <c r="BW27" s="65">
        <f>+(Tabla_master_rend[[#This Row],[Coste_Leche_€]]-Tabla_master_rend[[#This Row],[Kg_MG_Nata]]*$CO$3)/Tabla_master_rend[[#This Row],[Kg_Queso_Blan]]</f>
        <v>3.2660993620550589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JUE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142935.8373950324</v>
      </c>
      <c r="BW28" s="65">
        <f>+(Tabla_master_rend[[#This Row],[Coste_Leche_€]]-Tabla_master_rend[[#This Row],[Kg_MG_Nata]]*$CO$3)/Tabla_master_rend[[#This Row],[Kg_Queso_Blan]]</f>
        <v>4.0498462812238012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LUN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150016.59236083311</v>
      </c>
      <c r="BW29" s="65">
        <f>+(Tabla_master_rend[[#This Row],[Coste_Leche_€]]-Tabla_master_rend[[#This Row],[Kg_MG_Nata]]*$CO$3)/Tabla_master_rend[[#This Row],[Kg_Queso_Blan]]</f>
        <v>3.8232033173264748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MIÉ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128509.05856513289</v>
      </c>
      <c r="BW30" s="65">
        <f>+(Tabla_master_rend[[#This Row],[Coste_Leche_€]]-Tabla_master_rend[[#This Row],[Kg_MG_Nata]]*$CO$3)/Tabla_master_rend[[#This Row],[Kg_Queso_Blan]]</f>
        <v>4.1138904973252099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JUE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126187.79208866555</v>
      </c>
      <c r="BW31" s="65">
        <f>+(Tabla_master_rend[[#This Row],[Coste_Leche_€]]-Tabla_master_rend[[#This Row],[Kg_MG_Nata]]*$CO$3)/Tabla_master_rend[[#This Row],[Kg_Queso_Blan]]</f>
        <v>3.8346096666252034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LUN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145699.08734200793</v>
      </c>
      <c r="BW32" s="65">
        <f>+(Tabla_master_rend[[#This Row],[Coste_Leche_€]]-Tabla_master_rend[[#This Row],[Kg_MG_Nata]]*$CO$3)/Tabla_master_rend[[#This Row],[Kg_Queso_Blan]]</f>
        <v>4.2651714748697893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MAR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137586.04584028729</v>
      </c>
      <c r="BW33" s="65">
        <f>+(Tabla_master_rend[[#This Row],[Coste_Leche_€]]-Tabla_master_rend[[#This Row],[Kg_MG_Nata]]*$CO$3)/Tabla_master_rend[[#This Row],[Kg_Queso_Blan]]</f>
        <v>4.110852440557438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JUE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134844.06563602402</v>
      </c>
      <c r="BW34" s="65">
        <f>+(Tabla_master_rend[[#This Row],[Coste_Leche_€]]-Tabla_master_rend[[#This Row],[Kg_MG_Nata]]*$CO$3)/Tabla_master_rend[[#This Row],[Kg_Queso_Blan]]</f>
        <v>3.8204039332781252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LUN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132391.6741830234</v>
      </c>
      <c r="BW35" s="65">
        <f>+(Tabla_master_rend[[#This Row],[Coste_Leche_€]]-Tabla_master_rend[[#This Row],[Kg_MG_Nata]]*$CO$3)/Tabla_master_rend[[#This Row],[Kg_Queso_Blan]]</f>
        <v>3.8215321624125487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MAR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113915.20306880845</v>
      </c>
      <c r="BW36" s="65">
        <f>+(Tabla_master_rend[[#This Row],[Coste_Leche_€]]-Tabla_master_rend[[#This Row],[Kg_MG_Nata]]*$CO$3)/Tabla_master_rend[[#This Row],[Kg_Queso_Blan]]</f>
        <v>3.7461930342126903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JUE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131551.25927551286</v>
      </c>
      <c r="BW37" s="65">
        <f>+(Tabla_master_rend[[#This Row],[Coste_Leche_€]]-Tabla_master_rend[[#This Row],[Kg_MG_Nata]]*$CO$3)/Tabla_master_rend[[#This Row],[Kg_Queso_Blan]]</f>
        <v>4.1544697061549902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LUN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148169.70466047261</v>
      </c>
      <c r="BW38" s="65">
        <f>+(Tabla_master_rend[[#This Row],[Coste_Leche_€]]-Tabla_master_rend[[#This Row],[Kg_MG_Nata]]*$CO$3)/Tabla_master_rend[[#This Row],[Kg_Queso_Blan]]</f>
        <v>3.7957576075789121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MAR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127316.27692531674</v>
      </c>
      <c r="BW39" s="65">
        <f>+(Tabla_master_rend[[#This Row],[Coste_Leche_€]]-Tabla_master_rend[[#This Row],[Kg_MG_Nata]]*$CO$3)/Tabla_master_rend[[#This Row],[Kg_Queso_Blan]]</f>
        <v>4.0923512106653197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JUE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118150.18541900459</v>
      </c>
      <c r="BW40" s="65">
        <f>+(Tabla_master_rend[[#This Row],[Coste_Leche_€]]-Tabla_master_rend[[#This Row],[Kg_MG_Nata]]*$CO$3)/Tabla_master_rend[[#This Row],[Kg_Queso_Blan]]</f>
        <v>4.0473446459336309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LUN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114284.78311849681</v>
      </c>
      <c r="BW41" s="65">
        <f>+(Tabla_master_rend[[#This Row],[Coste_Leche_€]]-Tabla_master_rend[[#This Row],[Kg_MG_Nata]]*$CO$3)/Tabla_master_rend[[#This Row],[Kg_Queso_Blan]]</f>
        <v>3.7059592158050032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MAR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105684.6644917813</v>
      </c>
      <c r="BW42" s="65">
        <f>+(Tabla_master_rend[[#This Row],[Coste_Leche_€]]-Tabla_master_rend[[#This Row],[Kg_MG_Nata]]*$CO$3)/Tabla_master_rend[[#This Row],[Kg_Queso_Blan]]</f>
        <v>3.6074170761767901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MAR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16495.07133637759</v>
      </c>
      <c r="BW43" s="65">
        <f>+(Tabla_master_rend[[#This Row],[Coste_Leche_€]]-Tabla_master_rend[[#This Row],[Kg_MG_Nata]]*$CO$3)/Tabla_master_rend[[#This Row],[Kg_Queso_Blan]]</f>
        <v>3.6472492956783671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JUE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167274.87919020109</v>
      </c>
      <c r="BW44" s="65">
        <f>+(Tabla_master_rend[[#This Row],[Coste_Leche_€]]-Tabla_master_rend[[#This Row],[Kg_MG_Nata]]*$CO$3)/Tabla_master_rend[[#This Row],[Kg_Queso_Blan]]</f>
        <v>4.1781119223668766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LUN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92974.888172927982</v>
      </c>
      <c r="BW45" s="65">
        <f>+(Tabla_master_rend[[#This Row],[Coste_Leche_€]]-Tabla_master_rend[[#This Row],[Kg_MG_Nata]]*$CO$3)/Tabla_master_rend[[#This Row],[Kg_Queso_Blan]]</f>
        <v>2.7411482346626874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MAR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48315.074695803487</v>
      </c>
      <c r="BW46" s="65">
        <f>+(Tabla_master_rend[[#This Row],[Coste_Leche_€]]-Tabla_master_rend[[#This Row],[Kg_MG_Nata]]*$CO$3)/Tabla_master_rend[[#This Row],[Kg_Queso_Blan]]</f>
        <v>4.2874191942474296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MAR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89394.614414194351</v>
      </c>
      <c r="BW47" s="65">
        <f>+(Tabla_master_rend[[#This Row],[Coste_Leche_€]]-Tabla_master_rend[[#This Row],[Kg_MG_Nata]]*$CO$3)/Tabla_master_rend[[#This Row],[Kg_Queso_Blan]]</f>
        <v>3.9580353027160866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JUE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149647.79338760825</v>
      </c>
      <c r="BW48" s="65">
        <f>+(Tabla_master_rend[[#This Row],[Coste_Leche_€]]-Tabla_master_rend[[#This Row],[Kg_MG_Nata]]*$CO$3)/Tabla_master_rend[[#This Row],[Kg_Queso_Blan]]</f>
        <v>3.9525811492628811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LUN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166396.16707567355</v>
      </c>
      <c r="BW49" s="65">
        <f>+(Tabla_master_rend[[#This Row],[Coste_Leche_€]]-Tabla_master_rend[[#This Row],[Kg_MG_Nata]]*$CO$3)/Tabla_master_rend[[#This Row],[Kg_Queso_Blan]]</f>
        <v>3.8752732135132768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MAR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165081.62180468504</v>
      </c>
      <c r="BW50" s="65">
        <f>+(Tabla_master_rend[[#This Row],[Coste_Leche_€]]-Tabla_master_rend[[#This Row],[Kg_MG_Nata]]*$CO$3)/Tabla_master_rend[[#This Row],[Kg_Queso_Blan]]</f>
        <v>3.9100275322166311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MIÉ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168454.04441605334</v>
      </c>
      <c r="BW51" s="65">
        <f>+(Tabla_master_rend[[#This Row],[Coste_Leche_€]]-Tabla_master_rend[[#This Row],[Kg_MG_Nata]]*$CO$3)/Tabla_master_rend[[#This Row],[Kg_Queso_Blan]]</f>
        <v>4.0834074540174274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LUN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161796.76844184354</v>
      </c>
      <c r="BW52" s="65">
        <f>+(Tabla_master_rend[[#This Row],[Coste_Leche_€]]-Tabla_master_rend[[#This Row],[Kg_MG_Nata]]*$CO$3)/Tabla_master_rend[[#This Row],[Kg_Queso_Blan]]</f>
        <v>4.1129520207818606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MAR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170076.08859997216</v>
      </c>
      <c r="BW53" s="65">
        <f>+(Tabla_master_rend[[#This Row],[Coste_Leche_€]]-Tabla_master_rend[[#This Row],[Kg_MG_Nata]]*$CO$3)/Tabla_master_rend[[#This Row],[Kg_Queso_Blan]]</f>
        <v>4.0328749626895366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JUE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150268.32720044471</v>
      </c>
      <c r="BW54" s="65">
        <f>+(Tabla_master_rend[[#This Row],[Coste_Leche_€]]-Tabla_master_rend[[#This Row],[Kg_MG_Nata]]*$CO$3)/Tabla_master_rend[[#This Row],[Kg_Queso_Blan]]</f>
        <v>4.0032370011902456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VIE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153770.09059843016</v>
      </c>
      <c r="BW55" s="65">
        <f>+(Tabla_master_rend[[#This Row],[Coste_Leche_€]]-Tabla_master_rend[[#This Row],[Kg_MG_Nata]]*$CO$3)/Tabla_master_rend[[#This Row],[Kg_Queso_Blan]]</f>
        <v>3.8578251683717202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LUN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84076.544016592685</v>
      </c>
      <c r="BW56" s="65">
        <f>+(Tabla_master_rend[[#This Row],[Coste_Leche_€]]-Tabla_master_rend[[#This Row],[Kg_MG_Nata]]*$CO$3)/Tabla_master_rend[[#This Row],[Kg_Queso_Blan]]</f>
        <v>4.7377565382561704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MAR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66300.993108738898</v>
      </c>
      <c r="BW57" s="65">
        <f>+(Tabla_master_rend[[#This Row],[Coste_Leche_€]]-Tabla_master_rend[[#This Row],[Kg_MG_Nata]]*$CO$3)/Tabla_master_rend[[#This Row],[Kg_Queso_Blan]]</f>
        <v>4.1692154321684844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MIÉ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165912.52312260313</v>
      </c>
      <c r="BW58" s="65">
        <f>+(Tabla_master_rend[[#This Row],[Coste_Leche_€]]-Tabla_master_rend[[#This Row],[Kg_MG_Nata]]*$CO$3)/Tabla_master_rend[[#This Row],[Kg_Queso_Blan]]</f>
        <v>3.9852885252387145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VIE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164515.5874273098</v>
      </c>
      <c r="BW59" s="65">
        <f>+(Tabla_master_rend[[#This Row],[Coste_Leche_€]]-Tabla_master_rend[[#This Row],[Kg_MG_Nata]]*$CO$3)/Tabla_master_rend[[#This Row],[Kg_Queso_Blan]]</f>
        <v>3.9361486196784266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LUN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147421.69949330267</v>
      </c>
      <c r="BW60" s="65">
        <f>+(Tabla_master_rend[[#This Row],[Coste_Leche_€]]-Tabla_master_rend[[#This Row],[Kg_MG_Nata]]*$CO$3)/Tabla_master_rend[[#This Row],[Kg_Queso_Blan]]</f>
        <v>3.9320944089774725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MAR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164320.49547647467</v>
      </c>
      <c r="BW61" s="65">
        <f>+(Tabla_master_rend[[#This Row],[Coste_Leche_€]]-Tabla_master_rend[[#This Row],[Kg_MG_Nata]]*$CO$3)/Tabla_master_rend[[#This Row],[Kg_Queso_Blan]]</f>
        <v>3.9251529567062624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MIÉ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149252.71362129206</v>
      </c>
      <c r="BW62" s="65">
        <f>+(Tabla_master_rend[[#This Row],[Coste_Leche_€]]-Tabla_master_rend[[#This Row],[Kg_MG_Nata]]*$CO$3)/Tabla_master_rend[[#This Row],[Kg_Queso_Blan]]</f>
        <v>3.9680656291143035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JUE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151312.72736915344</v>
      </c>
      <c r="BW63" s="65">
        <f>+(Tabla_master_rend[[#This Row],[Coste_Leche_€]]-Tabla_master_rend[[#This Row],[Kg_MG_Nata]]*$CO$3)/Tabla_master_rend[[#This Row],[Kg_Queso_Blan]]</f>
        <v>4.2059088753473644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LUN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118314.66841038832</v>
      </c>
      <c r="BW64" s="65">
        <f>+(Tabla_master_rend[[#This Row],[Coste_Leche_€]]-Tabla_master_rend[[#This Row],[Kg_MG_Nata]]*$CO$3)/Tabla_master_rend[[#This Row],[Kg_Queso_Blan]]</f>
        <v>3.9414493345739996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MIÉ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114497.84427402398</v>
      </c>
      <c r="BW65" s="65">
        <f>+(Tabla_master_rend[[#This Row],[Coste_Leche_€]]-Tabla_master_rend[[#This Row],[Kg_MG_Nata]]*$CO$3)/Tabla_master_rend[[#This Row],[Kg_Queso_Blan]]</f>
        <v>3.7523418630841432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JUE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15791.145461301854</v>
      </c>
      <c r="BW66" s="65">
        <f>+(Tabla_master_rend[[#This Row],[Coste_Leche_€]]-Tabla_master_rend[[#This Row],[Kg_MG_Nata]]*$CO$3)/Tabla_master_rend[[#This Row],[Kg_Queso_Blan]]</f>
        <v>4.3199270343309113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JUE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118648.83094582385</v>
      </c>
      <c r="BW67" s="65">
        <f>+(Tabla_master_rend[[#This Row],[Coste_Leche_€]]-Tabla_master_rend[[#This Row],[Kg_MG_Nata]]*$CO$3)/Tabla_master_rend[[#This Row],[Kg_Queso_Blan]]</f>
        <v>3.9602429784848532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VIE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123669.13162524937</v>
      </c>
      <c r="BW68" s="65">
        <f>+(Tabla_master_rend[[#This Row],[Coste_Leche_€]]-Tabla_master_rend[[#This Row],[Kg_MG_Nata]]*$CO$3)/Tabla_master_rend[[#This Row],[Kg_Queso_Blan]]</f>
        <v>3.9857466373560704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LUN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155953.65528776098</v>
      </c>
      <c r="BW69" s="65">
        <f>+(Tabla_master_rend[[#This Row],[Coste_Leche_€]]-Tabla_master_rend[[#This Row],[Kg_MG_Nata]]*$CO$3)/Tabla_master_rend[[#This Row],[Kg_Queso_Blan]]</f>
        <v>3.844436173681105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MIÉ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130306.18927759091</v>
      </c>
      <c r="BW70" s="65">
        <f>+(Tabla_master_rend[[#This Row],[Coste_Leche_€]]-Tabla_master_rend[[#This Row],[Kg_MG_Nata]]*$CO$3)/Tabla_master_rend[[#This Row],[Kg_Queso_Blan]]</f>
        <v>4.6619342093009193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JUE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146422.16037995584</v>
      </c>
      <c r="BW71" s="65">
        <f>+(Tabla_master_rend[[#This Row],[Coste_Leche_€]]-Tabla_master_rend[[#This Row],[Kg_MG_Nata]]*$CO$3)/Tabla_master_rend[[#This Row],[Kg_Queso_Blan]]</f>
        <v>4.1667530701614153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VIE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164458.58323008846</v>
      </c>
      <c r="BW72" s="65">
        <f>+(Tabla_master_rend[[#This Row],[Coste_Leche_€]]-Tabla_master_rend[[#This Row],[Kg_MG_Nata]]*$CO$3)/Tabla_master_rend[[#This Row],[Kg_Queso_Blan]]</f>
        <v>3.8923017479385913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LUN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164009.42946922363</v>
      </c>
      <c r="BW73" s="65">
        <f>+(Tabla_master_rend[[#This Row],[Coste_Leche_€]]-Tabla_master_rend[[#This Row],[Kg_MG_Nata]]*$CO$3)/Tabla_master_rend[[#This Row],[Kg_Queso_Blan]]</f>
        <v>3.8032316533972677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MAR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41328.042985482229</v>
      </c>
      <c r="BW74" s="65">
        <f>+(Tabla_master_rend[[#This Row],[Coste_Leche_€]]-Tabla_master_rend[[#This Row],[Kg_MG_Nata]]*$CO$3)/Tabla_master_rend[[#This Row],[Kg_Queso_Blan]]</f>
        <v>3.8149101087397992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MAR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123016.04043467023</v>
      </c>
      <c r="BW75" s="65">
        <f>+(Tabla_master_rend[[#This Row],[Coste_Leche_€]]-Tabla_master_rend[[#This Row],[Kg_MG_Nata]]*$CO$3)/Tabla_master_rend[[#This Row],[Kg_Queso_Blan]]</f>
        <v>3.8157659178926462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JUE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159357.1989942705</v>
      </c>
      <c r="BW76" s="65">
        <f>+(Tabla_master_rend[[#This Row],[Coste_Leche_€]]-Tabla_master_rend[[#This Row],[Kg_MG_Nata]]*$CO$3)/Tabla_master_rend[[#This Row],[Kg_Queso_Blan]]</f>
        <v>4.1184746944128152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LUN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145268.37881721376</v>
      </c>
      <c r="BW77" s="65">
        <f>+(Tabla_master_rend[[#This Row],[Coste_Leche_€]]-Tabla_master_rend[[#This Row],[Kg_MG_Nata]]*$CO$3)/Tabla_master_rend[[#This Row],[Kg_Queso_Blan]]</f>
        <v>4.0482812824129635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MIÉ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40438.164609237887</v>
      </c>
      <c r="BW78" s="65">
        <f>+(Tabla_master_rend[[#This Row],[Coste_Leche_€]]-Tabla_master_rend[[#This Row],[Kg_MG_Nata]]*$CO$3)/Tabla_master_rend[[#This Row],[Kg_Queso_Blan]]</f>
        <v>4.1689508620285505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MIÉ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128114.11357685253</v>
      </c>
      <c r="BW79" s="65">
        <f>+(Tabla_master_rend[[#This Row],[Coste_Leche_€]]-Tabla_master_rend[[#This Row],[Kg_MG_Nata]]*$CO$3)/Tabla_master_rend[[#This Row],[Kg_Queso_Blan]]</f>
        <v>4.1092307980953819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VIE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166267.84497775158</v>
      </c>
      <c r="BW80" s="65">
        <f>+(Tabla_master_rend[[#This Row],[Coste_Leche_€]]-Tabla_master_rend[[#This Row],[Kg_MG_Nata]]*$CO$3)/Tabla_master_rend[[#This Row],[Kg_Queso_Blan]]</f>
        <v>4.3736981289164332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LUN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24662.358068299916</v>
      </c>
      <c r="BW81" s="65">
        <f>+(Tabla_master_rend[[#This Row],[Coste_Leche_€]]-Tabla_master_rend[[#This Row],[Kg_MG_Nata]]*$CO$3)/Tabla_master_rend[[#This Row],[Kg_Queso_Blan]]</f>
        <v>4.6356759659454108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LUN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145544.37440545243</v>
      </c>
      <c r="BW82" s="65">
        <f>+(Tabla_master_rend[[#This Row],[Coste_Leche_€]]-Tabla_master_rend[[#This Row],[Kg_MG_Nata]]*$CO$3)/Tabla_master_rend[[#This Row],[Kg_Queso_Blan]]</f>
        <v>4.0699256550829892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MIÉ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41719.391835373382</v>
      </c>
      <c r="BW83" s="65">
        <f>+(Tabla_master_rend[[#This Row],[Coste_Leche_€]]-Tabla_master_rend[[#This Row],[Kg_MG_Nata]]*$CO$3)/Tabla_master_rend[[#This Row],[Kg_Queso_Blan]]</f>
        <v>4.1023171814775949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MIÉ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126406.99224115974</v>
      </c>
      <c r="BW84" s="65">
        <f>+(Tabla_master_rend[[#This Row],[Coste_Leche_€]]-Tabla_master_rend[[#This Row],[Kg_MG_Nata]]*$CO$3)/Tabla_master_rend[[#This Row],[Kg_Queso_Blan]]</f>
        <v>4.0254353456976384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VIE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173170.77316725868</v>
      </c>
      <c r="BW85" s="65">
        <f>+(Tabla_master_rend[[#This Row],[Coste_Leche_€]]-Tabla_master_rend[[#This Row],[Kg_MG_Nata]]*$CO$3)/Tabla_master_rend[[#This Row],[Kg_Queso_Blan]]</f>
        <v>4.329283719615816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LUN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162018.52574672273</v>
      </c>
      <c r="BW86" s="65">
        <f>+(Tabla_master_rend[[#This Row],[Coste_Leche_€]]-Tabla_master_rend[[#This Row],[Kg_MG_Nata]]*$CO$3)/Tabla_master_rend[[#This Row],[Kg_Queso_Blan]]</f>
        <v>4.7822220192814484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MAR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169937.32026651752</v>
      </c>
      <c r="BW87" s="65">
        <f>+(Tabla_master_rend[[#This Row],[Coste_Leche_€]]-Tabla_master_rend[[#This Row],[Kg_MG_Nata]]*$CO$3)/Tabla_master_rend[[#This Row],[Kg_Queso_Blan]]</f>
        <v>4.2373690476181736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VIE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114044.41554376061</v>
      </c>
      <c r="BW88" s="65">
        <f>+(Tabla_master_rend[[#This Row],[Coste_Leche_€]]-Tabla_master_rend[[#This Row],[Kg_MG_Nata]]*$CO$3)/Tabla_master_rend[[#This Row],[Kg_Queso_Blan]]</f>
        <v>4.5099283654939786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MIÉ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168734.9678554835</v>
      </c>
      <c r="BW89" s="65">
        <f>+(Tabla_master_rend[[#This Row],[Coste_Leche_€]]-Tabla_master_rend[[#This Row],[Kg_MG_Nata]]*$CO$3)/Tabla_master_rend[[#This Row],[Kg_Queso_Blan]]</f>
        <v>4.4807671104331535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VIE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168231.19666345039</v>
      </c>
      <c r="BW90" s="65">
        <f>+(Tabla_master_rend[[#This Row],[Coste_Leche_€]]-Tabla_master_rend[[#This Row],[Kg_MG_Nata]]*$CO$3)/Tabla_master_rend[[#This Row],[Kg_Queso_Blan]]</f>
        <v>4.0121739624912012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LUN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164189.37044970389</v>
      </c>
      <c r="BW91" s="65">
        <f>+(Tabla_master_rend[[#This Row],[Coste_Leche_€]]-Tabla_master_rend[[#This Row],[Kg_MG_Nata]]*$CO$3)/Tabla_master_rend[[#This Row],[Kg_Queso_Blan]]</f>
        <v>4.324293228022678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MIÉ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134241.33875108382</v>
      </c>
      <c r="BW92" s="65">
        <f>+(Tabla_master_rend[[#This Row],[Coste_Leche_€]]-Tabla_master_rend[[#This Row],[Kg_MG_Nata]]*$CO$3)/Tabla_master_rend[[#This Row],[Kg_Queso_Blan]]</f>
        <v>4.4447170783443566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VIE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152941.18349197472</v>
      </c>
      <c r="BW93" s="65">
        <f>+(Tabla_master_rend[[#This Row],[Coste_Leche_€]]-Tabla_master_rend[[#This Row],[Kg_MG_Nata]]*$CO$3)/Tabla_master_rend[[#This Row],[Kg_Queso_Blan]]</f>
        <v>4.3079126446748681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MAR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122182.25249028325</v>
      </c>
      <c r="BW94" s="65">
        <f>+(Tabla_master_rend[[#This Row],[Coste_Leche_€]]-Tabla_master_rend[[#This Row],[Kg_MG_Nata]]*$CO$3)/Tabla_master_rend[[#This Row],[Kg_Queso_Blan]]</f>
        <v>3.4102324912929594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MIÉ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71188.849816638234</v>
      </c>
      <c r="BW95" s="65">
        <f>+(Tabla_master_rend[[#This Row],[Coste_Leche_€]]-Tabla_master_rend[[#This Row],[Kg_MG_Nata]]*$CO$3)/Tabla_master_rend[[#This Row],[Kg_Queso_Blan]]</f>
        <v>3.7202593739383469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MIÉ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43704.431563161961</v>
      </c>
      <c r="BW96" s="65">
        <f>+(Tabla_master_rend[[#This Row],[Coste_Leche_€]]-Tabla_master_rend[[#This Row],[Kg_MG_Nata]]*$CO$3)/Tabla_master_rend[[#This Row],[Kg_Queso_Blan]]</f>
        <v>3.7482814823165693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MIÉ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43273.641308405284</v>
      </c>
      <c r="BW97" s="65">
        <f>+(Tabla_master_rend[[#This Row],[Coste_Leche_€]]-Tabla_master_rend[[#This Row],[Kg_MG_Nata]]*$CO$3)/Tabla_master_rend[[#This Row],[Kg_Queso_Blan]]</f>
        <v>3.9624755587892864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VIE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134613.84561843224</v>
      </c>
      <c r="BW98" s="65">
        <f>+(Tabla_master_rend[[#This Row],[Coste_Leche_€]]-Tabla_master_rend[[#This Row],[Kg_MG_Nata]]*$CO$3)/Tabla_master_rend[[#This Row],[Kg_Queso_Blan]]</f>
        <v>4.4630057546949171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MAR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7348.7749340845658</v>
      </c>
      <c r="BW99" s="65">
        <f>+(Tabla_master_rend[[#This Row],[Coste_Leche_€]]-Tabla_master_rend[[#This Row],[Kg_MG_Nata]]*$CO$3)/Tabla_master_rend[[#This Row],[Kg_Queso_Blan]]</f>
        <v>4.4827746800468882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MAR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142938.74058858899</v>
      </c>
      <c r="BW100" s="65">
        <f>+(Tabla_master_rend[[#This Row],[Coste_Leche_€]]-Tabla_master_rend[[#This Row],[Kg_MG_Nata]]*$CO$3)/Tabla_master_rend[[#This Row],[Kg_Queso_Blan]]</f>
        <v>4.3250482448417245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JUE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157371.22774706667</v>
      </c>
      <c r="BW101" s="65">
        <f>+(Tabla_master_rend[[#This Row],[Coste_Leche_€]]-Tabla_master_rend[[#This Row],[Kg_MG_Nata]]*$CO$3)/Tabla_master_rend[[#This Row],[Kg_Queso_Blan]]</f>
        <v>3.9780094328928466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LUN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140788.84381132096</v>
      </c>
      <c r="BW102" s="65">
        <f>+(Tabla_master_rend[[#This Row],[Coste_Leche_€]]-Tabla_master_rend[[#This Row],[Kg_MG_Nata]]*$CO$3)/Tabla_master_rend[[#This Row],[Kg_Queso_Blan]]</f>
        <v>4.0773468087502911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JUE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144182.96420673918</v>
      </c>
      <c r="BW103" s="65">
        <f>+(Tabla_master_rend[[#This Row],[Coste_Leche_€]]-Tabla_master_rend[[#This Row],[Kg_MG_Nata]]*$CO$3)/Tabla_master_rend[[#This Row],[Kg_Queso_Blan]]</f>
        <v>4.0641120101946608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LUN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173831.89147775236</v>
      </c>
      <c r="BW104" s="65">
        <f>+(Tabla_master_rend[[#This Row],[Coste_Leche_€]]-Tabla_master_rend[[#This Row],[Kg_MG_Nata]]*$CO$3)/Tabla_master_rend[[#This Row],[Kg_Queso_Blan]]</f>
        <v>4.6752960323719996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JUE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140075.73320829513</v>
      </c>
      <c r="BW105" s="65">
        <f>+(Tabla_master_rend[[#This Row],[Coste_Leche_€]]-Tabla_master_rend[[#This Row],[Kg_MG_Nata]]*$CO$3)/Tabla_master_rend[[#This Row],[Kg_Queso_Blan]]</f>
        <v>4.2413063462007488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LUN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149996.23921993026</v>
      </c>
      <c r="BW106" s="65">
        <f>+(Tabla_master_rend[[#This Row],[Coste_Leche_€]]-Tabla_master_rend[[#This Row],[Kg_MG_Nata]]*$CO$3)/Tabla_master_rend[[#This Row],[Kg_Queso_Blan]]</f>
        <v>4.2418670368939839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MIÉ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119929.79083620409</v>
      </c>
      <c r="BW107" s="65">
        <f>+(Tabla_master_rend[[#This Row],[Coste_Leche_€]]-Tabla_master_rend[[#This Row],[Kg_MG_Nata]]*$CO$3)/Tabla_master_rend[[#This Row],[Kg_Queso_Blan]]</f>
        <v>4.3826252441860714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LUN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43632.952331261404</v>
      </c>
      <c r="BW108" s="65">
        <f>+(Tabla_master_rend[[#This Row],[Coste_Leche_€]]-Tabla_master_rend[[#This Row],[Kg_MG_Nata]]*$CO$3)/Tabla_master_rend[[#This Row],[Kg_Queso_Blan]]</f>
        <v>4.5086452689499357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LUN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125129.93291609395</v>
      </c>
      <c r="BW109" s="65">
        <f>+(Tabla_master_rend[[#This Row],[Coste_Leche_€]]-Tabla_master_rend[[#This Row],[Kg_MG_Nata]]*$CO$3)/Tabla_master_rend[[#This Row],[Kg_Queso_Blan]]</f>
        <v>4.5315222513767832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JUE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100201.48191249797</v>
      </c>
      <c r="BW110" s="65">
        <f>+(Tabla_master_rend[[#This Row],[Coste_Leche_€]]-Tabla_master_rend[[#This Row],[Kg_MG_Nata]]*$CO$3)/Tabla_master_rend[[#This Row],[Kg_Queso_Blan]]</f>
        <v>5.0126965947902109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JUE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48681.945861735789</v>
      </c>
      <c r="BW111" s="65">
        <f>+(Tabla_master_rend[[#This Row],[Coste_Leche_€]]-Tabla_master_rend[[#This Row],[Kg_MG_Nata]]*$CO$3)/Tabla_master_rend[[#This Row],[Kg_Queso_Blan]]</f>
        <v>4.7104038634494279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MAR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99686.944864487814</v>
      </c>
      <c r="BW112" s="65">
        <f>+(Tabla_master_rend[[#This Row],[Coste_Leche_€]]-Tabla_master_rend[[#This Row],[Kg_MG_Nata]]*$CO$3)/Tabla_master_rend[[#This Row],[Kg_Queso_Blan]]</f>
        <v>3.7326862245553292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MAR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39043.724249008999</v>
      </c>
      <c r="BW113" s="65">
        <f>+(Tabla_master_rend[[#This Row],[Coste_Leche_€]]-Tabla_master_rend[[#This Row],[Kg_MG_Nata]]*$CO$3)/Tabla_master_rend[[#This Row],[Kg_Queso_Blan]]</f>
        <v>3.7392112184762665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JUE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165159.01931129233</v>
      </c>
      <c r="BW114" s="65">
        <f>+(Tabla_master_rend[[#This Row],[Coste_Leche_€]]-Tabla_master_rend[[#This Row],[Kg_MG_Nata]]*$CO$3)/Tabla_master_rend[[#This Row],[Kg_Queso_Blan]]</f>
        <v>4.7154839847571743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SEPT</v>
      </c>
      <c r="D115" s="7" t="str">
        <f>+UPPER(TEXT(Tabla_master_rend[[#This Row],[Fecha]],"ddd"))</f>
        <v>MAR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7935.2570856404373</v>
      </c>
      <c r="BW115" s="65">
        <f>+(Tabla_master_rend[[#This Row],[Coste_Leche_€]]-Tabla_master_rend[[#This Row],[Kg_MG_Nata]]*$CO$3)/Tabla_master_rend[[#This Row],[Kg_Queso_Blan]]</f>
        <v>5.7266909856314197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-115.14337324443726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SEPT</v>
      </c>
      <c r="D116" s="7" t="str">
        <f>+UPPER(TEXT(Tabla_master_rend[[#This Row],[Fecha]],"ddd"))</f>
        <v>MAR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124327.08853151077</v>
      </c>
      <c r="BW116" s="65">
        <f>+(Tabla_master_rend[[#This Row],[Coste_Leche_€]]-Tabla_master_rend[[#This Row],[Kg_MG_Nata]]*$CO$3)/Tabla_master_rend[[#This Row],[Kg_Queso_Blan]]</f>
        <v>5.0818226777304636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-376.41262675556277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SEPT</v>
      </c>
      <c r="D117" s="7" t="str">
        <f>+UPPER(TEXT(Tabla_master_rend[[#This Row],[Fecha]],"ddd"))</f>
        <v>JUE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131246.11531568048</v>
      </c>
      <c r="BW117" s="65">
        <f>+(Tabla_master_rend[[#This Row],[Coste_Leche_€]]-Tabla_master_rend[[#This Row],[Kg_MG_Nata]]*$CO$3)/Tabla_master_rend[[#This Row],[Kg_Queso_Blan]]</f>
        <v>4.6061855800617266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-465.41300000000001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SEPT</v>
      </c>
      <c r="D118" s="7" t="str">
        <f>+UPPER(TEXT(Tabla_master_rend[[#This Row],[Fecha]],"ddd"))</f>
        <v>MAR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38325.435852035756</v>
      </c>
      <c r="BW118" s="65">
        <f>+(Tabla_master_rend[[#This Row],[Coste_Leche_€]]-Tabla_master_rend[[#This Row],[Kg_MG_Nata]]*$CO$3)/Tabla_master_rend[[#This Row],[Kg_Queso_Blan]]</f>
        <v>5.5477729327297851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-345.37019334434211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SEPT</v>
      </c>
      <c r="D119" s="7" t="str">
        <f>+UPPER(TEXT(Tabla_master_rend[[#This Row],[Fecha]],"ddd"))</f>
        <v>MAR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102328.82374328177</v>
      </c>
      <c r="BW119" s="65">
        <f>+(Tabla_master_rend[[#This Row],[Coste_Leche_€]]-Tabla_master_rend[[#This Row],[Kg_MG_Nata]]*$CO$3)/Tabla_master_rend[[#This Row],[Kg_Queso_Blan]]</f>
        <v>4.3047687693813046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-777.71280665565791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SEPT</v>
      </c>
      <c r="D120" s="7" t="str">
        <f>+UPPER(TEXT(Tabla_master_rend[[#This Row],[Fecha]],"ddd"))</f>
        <v>JUE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110718.48818010559</v>
      </c>
      <c r="BW120" s="65">
        <f>+(Tabla_master_rend[[#This Row],[Coste_Leche_€]]-Tabla_master_rend[[#This Row],[Kg_MG_Nata]]*$CO$3)/Tabla_master_rend[[#This Row],[Kg_Queso_Blan]]</f>
        <v>4.1340040916228125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-770.57499999999993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SEPT</v>
      </c>
      <c r="D121" s="7" t="str">
        <f>+UPPER(TEXT(Tabla_master_rend[[#This Row],[Fecha]],"ddd"))</f>
        <v>MAR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145054.92484656745</v>
      </c>
      <c r="BW121" s="65">
        <f>+(Tabla_master_rend[[#This Row],[Coste_Leche_€]]-Tabla_master_rend[[#This Row],[Kg_MG_Nata]]*$CO$3)/Tabla_master_rend[[#This Row],[Kg_Queso_Blan]]</f>
        <v>4.4266460126678346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-1313.8190000000002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SEPT</v>
      </c>
      <c r="D122" s="7" t="str">
        <f>+UPPER(TEXT(Tabla_master_rend[[#This Row],[Fecha]],"ddd"))</f>
        <v>JUE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108303.60554894045</v>
      </c>
      <c r="BW122" s="65">
        <f>+(Tabla_master_rend[[#This Row],[Coste_Leche_€]]-Tabla_master_rend[[#This Row],[Kg_MG_Nata]]*$CO$3)/Tabla_master_rend[[#This Row],[Kg_Queso_Blan]]</f>
        <v>4.1046374893362829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-959.66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SEPT</v>
      </c>
      <c r="D123" s="7" t="str">
        <f>+UPPER(TEXT(Tabla_master_rend[[#This Row],[Fecha]],"ddd"))</f>
        <v>LUN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129800.78500312938</v>
      </c>
      <c r="BW123" s="65">
        <f>+(Tabla_master_rend[[#This Row],[Coste_Leche_€]]-Tabla_master_rend[[#This Row],[Kg_MG_Nata]]*$CO$3)/Tabla_master_rend[[#This Row],[Kg_Queso_Blan]]</f>
        <v>4.6805470560990017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-677.80577928801461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SEPT</v>
      </c>
      <c r="D124" s="7" t="str">
        <f>+UPPER(TEXT(Tabla_master_rend[[#This Row],[Fecha]],"ddd"))</f>
        <v>LUN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9110.6424370924942</v>
      </c>
      <c r="BW124" s="65">
        <f>+(Tabla_master_rend[[#This Row],[Coste_Leche_€]]-Tabla_master_rend[[#This Row],[Kg_MG_Nata]]*$CO$3)/Tabla_master_rend[[#This Row],[Kg_Queso_Blan]]</f>
        <v>4.8412795829412199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-55.992220711985382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SEPT</v>
      </c>
      <c r="D125" s="7" t="str">
        <f>+UPPER(TEXT(Tabla_master_rend[[#This Row],[Fecha]],"ddd"))</f>
        <v>MIÉ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91815.592279145523</v>
      </c>
      <c r="BW125" s="65">
        <f>+(Tabla_master_rend[[#This Row],[Coste_Leche_€]]-Tabla_master_rend[[#This Row],[Kg_MG_Nata]]*$CO$3)/Tabla_master_rend[[#This Row],[Kg_Queso_Blan]]</f>
        <v>4.290832539429041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-683.02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SEPT</v>
      </c>
      <c r="D126" s="7" t="str">
        <f>+UPPER(TEXT(Tabla_master_rend[[#This Row],[Fecha]],"ddd"))</f>
        <v>LUN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144557.77620987673</v>
      </c>
      <c r="BW126" s="65">
        <f>+(Tabla_master_rend[[#This Row],[Coste_Leche_€]]-Tabla_master_rend[[#This Row],[Kg_MG_Nata]]*$CO$3)/Tabla_master_rend[[#This Row],[Kg_Queso_Blan]]</f>
        <v>4.5475613070453784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-607.97100000000012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JUE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131697.67644978111</v>
      </c>
      <c r="BW127" s="65">
        <f>+(Tabla_master_rend[[#This Row],[Coste_Leche_€]]-Tabla_master_rend[[#This Row],[Kg_MG_Nata]]*$CO$3)/Tabla_master_rend[[#This Row],[Kg_Queso_Blan]]</f>
        <v>4.2294817554235964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LUN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80196.820671178619</v>
      </c>
      <c r="BW128" s="65">
        <f>+(Tabla_master_rend[[#This Row],[Coste_Leche_€]]-Tabla_master_rend[[#This Row],[Kg_MG_Nata]]*$CO$3)/Tabla_master_rend[[#This Row],[Kg_Queso_Blan]]</f>
        <v>4.3314697025552276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JUE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115631.36934874584</v>
      </c>
      <c r="BW129" s="65">
        <f>+(Tabla_master_rend[[#This Row],[Coste_Leche_€]]-Tabla_master_rend[[#This Row],[Kg_MG_Nata]]*$CO$3)/Tabla_master_rend[[#This Row],[Kg_Queso_Blan]]</f>
        <v>4.2666013937743337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MAR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88943.053374650393</v>
      </c>
      <c r="BW130" s="65">
        <f>+(Tabla_master_rend[[#This Row],[Coste_Leche_€]]-Tabla_master_rend[[#This Row],[Kg_MG_Nata]]*$CO$3)/Tabla_master_rend[[#This Row],[Kg_Queso_Blan]]</f>
        <v>4.2930146655195003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JUE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70279.648904266811</v>
      </c>
      <c r="BW131" s="65">
        <f>+(Tabla_master_rend[[#This Row],[Coste_Leche_€]]-Tabla_master_rend[[#This Row],[Kg_MG_Nata]]*$CO$3)/Tabla_master_rend[[#This Row],[Kg_Queso_Blan]]</f>
        <v>3.9992584664159523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MAR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108338.57896819455</v>
      </c>
      <c r="BW132" s="65">
        <f>+(Tabla_master_rend[[#This Row],[Coste_Leche_€]]-Tabla_master_rend[[#This Row],[Kg_MG_Nata]]*$CO$3)/Tabla_master_rend[[#This Row],[Kg_Queso_Blan]]</f>
        <v>4.4793605525577735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JUE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70078.429278801879</v>
      </c>
      <c r="BW133" s="65">
        <f>+(Tabla_master_rend[[#This Row],[Coste_Leche_€]]-Tabla_master_rend[[#This Row],[Kg_MG_Nata]]*$CO$3)/Tabla_master_rend[[#This Row],[Kg_Queso_Blan]]</f>
        <v>4.434481949959979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LUN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101595.44784703475</v>
      </c>
      <c r="BW134" s="65">
        <f>+(Tabla_master_rend[[#This Row],[Coste_Leche_€]]-Tabla_master_rend[[#This Row],[Kg_MG_Nata]]*$CO$3)/Tabla_master_rend[[#This Row],[Kg_Queso_Blan]]</f>
        <v>4.4354609613258305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JUE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76865.328510585387</v>
      </c>
      <c r="BW135" s="65">
        <f>+(Tabla_master_rend[[#This Row],[Coste_Leche_€]]-Tabla_master_rend[[#This Row],[Kg_MG_Nata]]*$CO$3)/Tabla_master_rend[[#This Row],[Kg_Queso_Blan]]</f>
        <v>3.7036059351216757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MAR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93516.560414682433</v>
      </c>
      <c r="BW136" s="65">
        <f>+(Tabla_master_rend[[#This Row],[Coste_Leche_€]]-Tabla_master_rend[[#This Row],[Kg_MG_Nata]]*$CO$3)/Tabla_master_rend[[#This Row],[Kg_Queso_Blan]]</f>
        <v>4.1271247249850029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JUE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79396.845435155366</v>
      </c>
      <c r="BW137" s="65">
        <f>+(Tabla_master_rend[[#This Row],[Coste_Leche_€]]-Tabla_master_rend[[#This Row],[Kg_MG_Nata]]*$CO$3)/Tabla_master_rend[[#This Row],[Kg_Queso_Blan]]</f>
        <v>3.4125392052905363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MAR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85130.254641212741</v>
      </c>
      <c r="BW138" s="65">
        <f>+(Tabla_master_rend[[#This Row],[Coste_Leche_€]]-Tabla_master_rend[[#This Row],[Kg_MG_Nata]]*$CO$3)/Tabla_master_rend[[#This Row],[Kg_Queso_Blan]]</f>
        <v>3.5040683514894799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MAR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7019.6112712945724</v>
      </c>
      <c r="BW139" s="65">
        <f>+(Tabla_master_rend[[#This Row],[Coste_Leche_€]]-Tabla_master_rend[[#This Row],[Kg_MG_Nata]]*$CO$3)/Tabla_master_rend[[#This Row],[Kg_Queso_Blan]]</f>
        <v>3.3398416353738827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JUE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84552.274225977933</v>
      </c>
      <c r="BW140" s="65">
        <f>+(Tabla_master_rend[[#This Row],[Coste_Leche_€]]-Tabla_master_rend[[#This Row],[Kg_MG_Nata]]*$CO$3)/Tabla_master_rend[[#This Row],[Kg_Queso_Blan]]</f>
        <v>4.362972201981191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MIÉ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48261.364672105599</v>
      </c>
      <c r="BW141" s="65">
        <f>+(Tabla_master_rend[[#This Row],[Coste_Leche_€]]-Tabla_master_rend[[#This Row],[Kg_MG_Nata]]*$CO$3)/Tabla_master_rend[[#This Row],[Kg_Queso_Blan]]</f>
        <v>3.5787481621383974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MIÉ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33660.37199672054</v>
      </c>
      <c r="BW142" s="65">
        <f>+(Tabla_master_rend[[#This Row],[Coste_Leche_€]]-Tabla_master_rend[[#This Row],[Kg_MG_Nata]]*$CO$3)/Tabla_master_rend[[#This Row],[Kg_Queso_Blan]]</f>
        <v>3.4943585514776689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JUE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JUE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83906.098829448514</v>
      </c>
      <c r="BW144" s="65">
        <f>+(Tabla_master_rend[[#This Row],[Coste_Leche_€]]-Tabla_master_rend[[#This Row],[Kg_MG_Nata]]*$CO$3)/Tabla_master_rend[[#This Row],[Kg_Queso_Blan]]</f>
        <v>4.3249359757077537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LUN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74878.089461501499</v>
      </c>
      <c r="BW145" s="65">
        <f>+(Tabla_master_rend[[#This Row],[Coste_Leche_€]]-Tabla_master_rend[[#This Row],[Kg_MG_Nata]]*$CO$3)/Tabla_master_rend[[#This Row],[Kg_Queso_Blan]]</f>
        <v>3.9183596401538239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VIE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96954.258242239506</v>
      </c>
      <c r="BW146" s="65">
        <f>+(Tabla_master_rend[[#This Row],[Coste_Leche_€]]-Tabla_master_rend[[#This Row],[Kg_MG_Nata]]*$CO$3)/Tabla_master_rend[[#This Row],[Kg_Queso_Blan]]</f>
        <v>4.2761746016555895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LUN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77865.04434771619</v>
      </c>
      <c r="BW147" s="65">
        <f>+(Tabla_master_rend[[#This Row],[Coste_Leche_€]]-Tabla_master_rend[[#This Row],[Kg_MG_Nata]]*$CO$3)/Tabla_master_rend[[#This Row],[Kg_Queso_Blan]]</f>
        <v>4.1551148151974937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MIÉ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JUE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33644.557763430545</v>
      </c>
      <c r="BW149" s="65">
        <f>+(Tabla_master_rend[[#This Row],[Coste_Leche_€]]-Tabla_master_rend[[#This Row],[Kg_MG_Nata]]*$CO$3)/Tabla_master_rend[[#This Row],[Kg_Queso_Blan]]</f>
        <v>3.4353011671065579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JUE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6730.0344415559775</v>
      </c>
      <c r="BW150" s="65">
        <f>+(Tabla_master_rend[[#This Row],[Coste_Leche_€]]-Tabla_master_rend[[#This Row],[Kg_MG_Nata]]*$CO$3)/Tabla_master_rend[[#This Row],[Kg_Queso_Blan]]</f>
        <v>3.4165147890234171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JUE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1" s="65">
        <f>+(Tabla_master_rend[[#This Row],[Coste_Leche_€]]-Tabla_master_rend[[#This Row],[Kg_MG_Nata]]*$CO$3)/Tabla_master_rend[[#This Row],[Kg_Queso_Blan]]</f>
        <v>3.4360773265160014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JUE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2" s="65">
        <f>+(Tabla_master_rend[[#This Row],[Coste_Leche_€]]-Tabla_master_rend[[#This Row],[Kg_MG_Nata]]*$CO$3)/Tabla_master_rend[[#This Row],[Kg_Queso_Blan]]</f>
        <v>3.3592526313096278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MAR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88649.830498366791</v>
      </c>
      <c r="BW153" s="65">
        <f>+(Tabla_master_rend[[#This Row],[Coste_Leche_€]]-Tabla_master_rend[[#This Row],[Kg_MG_Nata]]*$CO$3)/Tabla_master_rend[[#This Row],[Kg_Queso_Blan]]</f>
        <v>4.2927284506275676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JUE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79195.106214075247</v>
      </c>
      <c r="BW154" s="65">
        <f>+(Tabla_master_rend[[#This Row],[Coste_Leche_€]]-Tabla_master_rend[[#This Row],[Kg_MG_Nata]]*$CO$3)/Tabla_master_rend[[#This Row],[Kg_Queso_Blan]]</f>
        <v>4.2389302134495761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LUN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89741.27847987882</v>
      </c>
      <c r="BW155" s="65">
        <f>+(Tabla_master_rend[[#This Row],[Coste_Leche_€]]-Tabla_master_rend[[#This Row],[Kg_MG_Nata]]*$CO$3)/Tabla_master_rend[[#This Row],[Kg_Queso_Blan]]</f>
        <v>4.3876988826465677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JUE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53275.462430904037</v>
      </c>
      <c r="BW156" s="65">
        <f>+(Tabla_master_rend[[#This Row],[Coste_Leche_€]]-Tabla_master_rend[[#This Row],[Kg_MG_Nata]]*$CO$3)/Tabla_master_rend[[#This Row],[Kg_Queso_Blan]]</f>
        <v>3.97566567754905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JUE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41953.373956021431</v>
      </c>
      <c r="BW157" s="65">
        <f>+(Tabla_master_rend[[#This Row],[Coste_Leche_€]]-Tabla_master_rend[[#This Row],[Kg_MG_Nata]]*$CO$3)/Tabla_master_rend[[#This Row],[Kg_Queso_Blan]]</f>
        <v>4.2233652987628476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MAR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135524.26492658627</v>
      </c>
      <c r="BW158" s="65">
        <f>+(Tabla_master_rend[[#This Row],[Coste_Leche_€]]-Tabla_master_rend[[#This Row],[Kg_MG_Nata]]*$CO$3)/Tabla_master_rend[[#This Row],[Kg_Queso_Blan]]</f>
        <v>4.2938768032847952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LUN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122425.76625957193</v>
      </c>
      <c r="BW159" s="65">
        <f>+(Tabla_master_rend[[#This Row],[Coste_Leche_€]]-Tabla_master_rend[[#This Row],[Kg_MG_Nata]]*$CO$3)/Tabla_master_rend[[#This Row],[Kg_Queso_Blan]]</f>
        <v>3.9381306882720111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MAR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49256.643165645204</v>
      </c>
      <c r="BW160" s="65">
        <f>+(Tabla_master_rend[[#This Row],[Coste_Leche_€]]-Tabla_master_rend[[#This Row],[Kg_MG_Nata]]*$CO$3)/Tabla_master_rend[[#This Row],[Kg_Queso_Blan]]</f>
        <v>4.1450632847705586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MAR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60763.446859621159</v>
      </c>
      <c r="BW161" s="65">
        <f>+(Tabla_master_rend[[#This Row],[Coste_Leche_€]]-Tabla_master_rend[[#This Row],[Kg_MG_Nata]]*$CO$3)/Tabla_master_rend[[#This Row],[Kg_Queso_Blan]]</f>
        <v>3.724823998899756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LUN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87358.331642907578</v>
      </c>
      <c r="BW162" s="65">
        <f>+(Tabla_master_rend[[#This Row],[Coste_Leche_€]]-Tabla_master_rend[[#This Row],[Kg_MG_Nata]]*$CO$3)/Tabla_master_rend[[#This Row],[Kg_Queso_Blan]]</f>
        <v>3.3969557548600662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MIÉ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138179.84272774326</v>
      </c>
      <c r="BW163" s="65">
        <f>+(Tabla_master_rend[[#This Row],[Coste_Leche_€]]-Tabla_master_rend[[#This Row],[Kg_MG_Nata]]*$CO$3)/Tabla_master_rend[[#This Row],[Kg_Queso_Blan]]</f>
        <v>3.0701984794341164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VIE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84075.481905897948</v>
      </c>
      <c r="BW164" s="65">
        <f>+(Tabla_master_rend[[#This Row],[Coste_Leche_€]]-Tabla_master_rend[[#This Row],[Kg_MG_Nata]]*$CO$3)/Tabla_master_rend[[#This Row],[Kg_Queso_Blan]]</f>
        <v>3.2628343276991547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LUN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116591.11826261674</v>
      </c>
      <c r="BW165" s="65">
        <f>+(Tabla_master_rend[[#This Row],[Coste_Leche_€]]-Tabla_master_rend[[#This Row],[Kg_MG_Nata]]*$CO$3)/Tabla_master_rend[[#This Row],[Kg_Queso_Blan]]</f>
        <v>2.7331368984324826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MIÉ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96545.666191209908</v>
      </c>
      <c r="BW166" s="65">
        <f>+(Tabla_master_rend[[#This Row],[Coste_Leche_€]]-Tabla_master_rend[[#This Row],[Kg_MG_Nata]]*$CO$3)/Tabla_master_rend[[#This Row],[Kg_Queso_Blan]]</f>
        <v>2.6804207068733072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JUE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65747.2599625398</v>
      </c>
      <c r="BW167" s="65">
        <f>+(Tabla_master_rend[[#This Row],[Coste_Leche_€]]-Tabla_master_rend[[#This Row],[Kg_MG_Nata]]*$CO$3)/Tabla_master_rend[[#This Row],[Kg_Queso_Blan]]</f>
        <v>3.1401041362658608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LUN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137372.275714221</v>
      </c>
      <c r="BW168" s="65">
        <f>+(Tabla_master_rend[[#This Row],[Coste_Leche_€]]-Tabla_master_rend[[#This Row],[Kg_MG_Nata]]*$CO$3)/Tabla_master_rend[[#This Row],[Kg_Queso_Blan]]</f>
        <v>2.7233829487855448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MIÉ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131331.51670802574</v>
      </c>
      <c r="BW169" s="65">
        <f>+(Tabla_master_rend[[#This Row],[Coste_Leche_€]]-Tabla_master_rend[[#This Row],[Kg_MG_Nata]]*$CO$3)/Tabla_master_rend[[#This Row],[Kg_Queso_Blan]]</f>
        <v>3.1207120492761984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JUE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133420.32406204668</v>
      </c>
      <c r="BW170" s="65">
        <f>+(Tabla_master_rend[[#This Row],[Coste_Leche_€]]-Tabla_master_rend[[#This Row],[Kg_MG_Nata]]*$CO$3)/Tabla_master_rend[[#This Row],[Kg_Queso_Blan]]</f>
        <v>3.2361031453463212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LUN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87602.398287797376</v>
      </c>
      <c r="BW171" s="65">
        <f>+(Tabla_master_rend[[#This Row],[Coste_Leche_€]]-Tabla_master_rend[[#This Row],[Kg_MG_Nata]]*$CO$3)/Tabla_master_rend[[#This Row],[Kg_Queso_Blan]]</f>
        <v>2.8989286346630125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MIÉ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51474.400314433165</v>
      </c>
      <c r="BW172" s="65">
        <f>+(Tabla_master_rend[[#This Row],[Coste_Leche_€]]-Tabla_master_rend[[#This Row],[Kg_MG_Nata]]*$CO$3)/Tabla_master_rend[[#This Row],[Kg_Queso_Blan]]</f>
        <v>2.6914448346480238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JUE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91956.599814314293</v>
      </c>
      <c r="BW173" s="65">
        <f>+(Tabla_master_rend[[#This Row],[Coste_Leche_€]]-Tabla_master_rend[[#This Row],[Kg_MG_Nata]]*$CO$3)/Tabla_master_rend[[#This Row],[Kg_Queso_Blan]]</f>
        <v>3.3737628643528739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MIÉ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112969.11111294269</v>
      </c>
      <c r="BW174" s="65">
        <f>+(Tabla_master_rend[[#This Row],[Coste_Leche_€]]-Tabla_master_rend[[#This Row],[Kg_MG_Nata]]*$CO$3)/Tabla_master_rend[[#This Row],[Kg_Queso_Blan]]</f>
        <v>3.8152810597313844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MIÉ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72105.012766670683</v>
      </c>
      <c r="BW175" s="65">
        <f>+(Tabla_master_rend[[#This Row],[Coste_Leche_€]]-Tabla_master_rend[[#This Row],[Kg_MG_Nata]]*$CO$3)/Tabla_master_rend[[#This Row],[Kg_Queso_Blan]]</f>
        <v>4.1616419676888148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JUE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16389.735366039986</v>
      </c>
      <c r="BW176" s="65">
        <f>+(Tabla_master_rend[[#This Row],[Coste_Leche_€]]-Tabla_master_rend[[#This Row],[Kg_MG_Nata]]*$CO$3)/Tabla_master_rend[[#This Row],[Kg_Queso_Blan]]</f>
        <v>4.2566078671079843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MIÉ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15012.207</v>
      </c>
      <c r="BW177" s="65">
        <f>+(Tabla_master_rend[[#This Row],[Coste_Leche_€]]-Tabla_master_rend[[#This Row],[Kg_MG_Nata]]*$CO$3)/Tabla_master_rend[[#This Row],[Kg_Queso_Blan]]</f>
        <v>8.5992673302156071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MIÉ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16878.365999999998</v>
      </c>
      <c r="BW178" s="65">
        <f>+(Tabla_master_rend[[#This Row],[Coste_Leche_€]]-Tabla_master_rend[[#This Row],[Kg_MG_Nata]]*$CO$3)/Tabla_master_rend[[#This Row],[Kg_Queso_Blan]]</f>
        <v>7.5200595202434455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MIÉ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82055.980722860564</v>
      </c>
      <c r="BW179" s="65">
        <f>+(Tabla_master_rend[[#This Row],[Coste_Leche_€]]-Tabla_master_rend[[#This Row],[Kg_MG_Nata]]*$CO$3)/Tabla_master_rend[[#This Row],[Kg_Queso_Blan]]</f>
        <v>3.8847493970469977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MIÉ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71712.099010460617</v>
      </c>
      <c r="BW180" s="65">
        <f>+(Tabla_master_rend[[#This Row],[Coste_Leche_€]]-Tabla_master_rend[[#This Row],[Kg_MG_Nata]]*$CO$3)/Tabla_master_rend[[#This Row],[Kg_Queso_Blan]]</f>
        <v>3.6642161052237774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MAR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72188.800953750251</v>
      </c>
      <c r="BW181" s="65">
        <f>+(Tabla_master_rend[[#This Row],[Coste_Leche_€]]-Tabla_master_rend[[#This Row],[Kg_MG_Nata]]*$CO$3)/Tabla_master_rend[[#This Row],[Kg_Queso_Blan]]</f>
        <v>3.3402322929606543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JUE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55903.053933549738</v>
      </c>
      <c r="BW182" s="65">
        <f>+(Tabla_master_rend[[#This Row],[Coste_Leche_€]]-Tabla_master_rend[[#This Row],[Kg_MG_Nata]]*$CO$3)/Tabla_master_rend[[#This Row],[Kg_Queso_Blan]]</f>
        <v>3.1732767302826441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MAR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96183.236055041823</v>
      </c>
      <c r="BW183" s="65">
        <f>+(Tabla_master_rend[[#This Row],[Coste_Leche_€]]-Tabla_master_rend[[#This Row],[Kg_MG_Nata]]*$CO$3)/Tabla_master_rend[[#This Row],[Kg_Queso_Blan]]</f>
        <v>3.2005158663386997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JUE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119510.46059692734</v>
      </c>
      <c r="BW184" s="65">
        <f>+(Tabla_master_rend[[#This Row],[Coste_Leche_€]]-Tabla_master_rend[[#This Row],[Kg_MG_Nata]]*$CO$3)/Tabla_master_rend[[#This Row],[Kg_Queso_Blan]]</f>
        <v>3.2063084635074253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MAR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107482.46205231285</v>
      </c>
      <c r="BW185" s="65">
        <f>+(Tabla_master_rend[[#This Row],[Coste_Leche_€]]-Tabla_master_rend[[#This Row],[Kg_MG_Nata]]*$CO$3)/Tabla_master_rend[[#This Row],[Kg_Queso_Blan]]</f>
        <v>2.8063519966385448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JUE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120516.69562511542</v>
      </c>
      <c r="BW186" s="65">
        <f>+(Tabla_master_rend[[#This Row],[Coste_Leche_€]]-Tabla_master_rend[[#This Row],[Kg_MG_Nata]]*$CO$3)/Tabla_master_rend[[#This Row],[Kg_Queso_Blan]]</f>
        <v>3.2184544430226967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LUN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69994.679679446126</v>
      </c>
      <c r="BW187" s="65">
        <f>+(Tabla_master_rend[[#This Row],[Coste_Leche_€]]-Tabla_master_rend[[#This Row],[Kg_MG_Nata]]*$CO$3)/Tabla_master_rend[[#This Row],[Kg_Queso_Blan]]</f>
        <v>3.2849496920691923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MAR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89976.747186648616</v>
      </c>
      <c r="BW188" s="65">
        <f>+(Tabla_master_rend[[#This Row],[Coste_Leche_€]]-Tabla_master_rend[[#This Row],[Kg_MG_Nata]]*$CO$3)/Tabla_master_rend[[#This Row],[Kg_Queso_Blan]]</f>
        <v>2.8801443392134134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JUE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69068.648649627183</v>
      </c>
      <c r="BW189" s="65">
        <f>+(Tabla_master_rend[[#This Row],[Coste_Leche_€]]-Tabla_master_rend[[#This Row],[Kg_MG_Nata]]*$CO$3)/Tabla_master_rend[[#This Row],[Kg_Queso_Blan]]</f>
        <v>3.1956433812384462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JUE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73047.634038989636</v>
      </c>
      <c r="BW190" s="65">
        <f>+(Tabla_master_rend[[#This Row],[Coste_Leche_€]]-Tabla_master_rend[[#This Row],[Kg_MG_Nata]]*$CO$3)/Tabla_master_rend[[#This Row],[Kg_Queso_Blan]]</f>
        <v>3.2231691102638678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LUN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65184.607452928758</v>
      </c>
      <c r="BW191" s="65">
        <f>+(Tabla_master_rend[[#This Row],[Coste_Leche_€]]-Tabla_master_rend[[#This Row],[Kg_MG_Nata]]*$CO$3)/Tabla_master_rend[[#This Row],[Kg_Queso_Blan]]</f>
        <v>3.3041753681824311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LUN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68541.903471148718</v>
      </c>
      <c r="BW192" s="65">
        <f>+(Tabla_master_rend[[#This Row],[Coste_Leche_€]]-Tabla_master_rend[[#This Row],[Kg_MG_Nata]]*$CO$3)/Tabla_master_rend[[#This Row],[Kg_Queso_Blan]]</f>
        <v>2.8075361213063883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MIÉ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61957.418932135908</v>
      </c>
      <c r="BW193" s="65">
        <f>+(Tabla_master_rend[[#This Row],[Coste_Leche_€]]-Tabla_master_rend[[#This Row],[Kg_MG_Nata]]*$CO$3)/Tabla_master_rend[[#This Row],[Kg_Queso_Blan]]</f>
        <v>2.4735757532250924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LUN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92004.660595093723</v>
      </c>
      <c r="BW194" s="65">
        <f>+(Tabla_master_rend[[#This Row],[Coste_Leche_€]]-Tabla_master_rend[[#This Row],[Kg_MG_Nata]]*$CO$3)/Tabla_master_rend[[#This Row],[Kg_Queso_Blan]]</f>
        <v>2.2734982611849448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MAR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75949.121354046409</v>
      </c>
      <c r="BW195" s="65">
        <f>+(Tabla_master_rend[[#This Row],[Coste_Leche_€]]-Tabla_master_rend[[#This Row],[Kg_MG_Nata]]*$CO$3)/Tabla_master_rend[[#This Row],[Kg_Queso_Blan]]</f>
        <v>2.3052538985691711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JUE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58261.719696726737</v>
      </c>
      <c r="BW196" s="65">
        <f>+(Tabla_master_rend[[#This Row],[Coste_Leche_€]]-Tabla_master_rend[[#This Row],[Kg_MG_Nata]]*$CO$3)/Tabla_master_rend[[#This Row],[Kg_Queso_Blan]]</f>
        <v>2.3503204618106062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LUN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114907.39886757563</v>
      </c>
      <c r="BW197" s="65">
        <f>+(Tabla_master_rend[[#This Row],[Coste_Leche_€]]-Tabla_master_rend[[#This Row],[Kg_MG_Nata]]*$CO$3)/Tabla_master_rend[[#This Row],[Kg_Queso_Blan]]</f>
        <v>2.2273037651460306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MAR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99089.923884324991</v>
      </c>
      <c r="BW198" s="65">
        <f>+(Tabla_master_rend[[#This Row],[Coste_Leche_€]]-Tabla_master_rend[[#This Row],[Kg_MG_Nata]]*$CO$3)/Tabla_master_rend[[#This Row],[Kg_Queso_Blan]]</f>
        <v>2.1817033679943458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JUE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28405.812522260843</v>
      </c>
      <c r="BW199" s="65">
        <f>+(Tabla_master_rend[[#This Row],[Coste_Leche_€]]-Tabla_master_rend[[#This Row],[Kg_MG_Nata]]*$CO$3)/Tabla_master_rend[[#This Row],[Kg_Queso_Blan]]</f>
        <v>2.3437601519747258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JUE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72522.394255344145</v>
      </c>
      <c r="BW200" s="65">
        <f>+(Tabla_master_rend[[#This Row],[Coste_Leche_€]]-Tabla_master_rend[[#This Row],[Kg_MG_Nata]]*$CO$3)/Tabla_master_rend[[#This Row],[Kg_Queso_Blan]]</f>
        <v>2.7655956750937531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VIE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58290.787820939935</v>
      </c>
      <c r="BW201" s="65">
        <f>+(Tabla_master_rend[[#This Row],[Coste_Leche_€]]-Tabla_master_rend[[#This Row],[Kg_MG_Nata]]*$CO$3)/Tabla_master_rend[[#This Row],[Kg_Queso_Blan]]</f>
        <v>2.6992769848014553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LUN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119832.79014248475</v>
      </c>
      <c r="BW202" s="65">
        <f>+(Tabla_master_rend[[#This Row],[Coste_Leche_€]]-Tabla_master_rend[[#This Row],[Kg_MG_Nata]]*$CO$3)/Tabla_master_rend[[#This Row],[Kg_Queso_Blan]]</f>
        <v>2.2279690907108445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MIÉ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41836.021810635466</v>
      </c>
      <c r="BW203" s="65">
        <f>+(Tabla_master_rend[[#This Row],[Coste_Leche_€]]-Tabla_master_rend[[#This Row],[Kg_MG_Nata]]*$CO$3)/Tabla_master_rend[[#This Row],[Kg_Queso_Blan]]</f>
        <v>2.4520316793043055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MIÉ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71796.059100953687</v>
      </c>
      <c r="BW204" s="65">
        <f>+(Tabla_master_rend[[#This Row],[Coste_Leche_€]]-Tabla_master_rend[[#This Row],[Kg_MG_Nata]]*$CO$3)/Tabla_master_rend[[#This Row],[Kg_Queso_Blan]]</f>
        <v>2.5584288245576712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JUE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72384.41265306632</v>
      </c>
      <c r="BW205" s="65">
        <f>+(Tabla_master_rend[[#This Row],[Coste_Leche_€]]-Tabla_master_rend[[#This Row],[Kg_MG_Nata]]*$CO$3)/Tabla_master_rend[[#This Row],[Kg_Queso_Blan]]</f>
        <v>2.7587156712144791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LUN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108601.45566800948</v>
      </c>
      <c r="BW206" s="65">
        <f>+(Tabla_master_rend[[#This Row],[Coste_Leche_€]]-Tabla_master_rend[[#This Row],[Kg_MG_Nata]]*$CO$3)/Tabla_master_rend[[#This Row],[Kg_Queso_Blan]]</f>
        <v>2.270766778206375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MAR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109863.52739017729</v>
      </c>
      <c r="BW207" s="65">
        <f>+(Tabla_master_rend[[#This Row],[Coste_Leche_€]]-Tabla_master_rend[[#This Row],[Kg_MG_Nata]]*$CO$3)/Tabla_master_rend[[#This Row],[Kg_Queso_Blan]]</f>
        <v>2.3822423121601775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MIÉ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72046.633690690214</v>
      </c>
      <c r="BW208" s="65">
        <f>+(Tabla_master_rend[[#This Row],[Coste_Leche_€]]-Tabla_master_rend[[#This Row],[Kg_MG_Nata]]*$CO$3)/Tabla_master_rend[[#This Row],[Kg_Queso_Blan]]</f>
        <v>2.6989395973074011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JUE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58377.256291700702</v>
      </c>
      <c r="BW209" s="65">
        <f>+(Tabla_master_rend[[#This Row],[Coste_Leche_€]]-Tabla_master_rend[[#This Row],[Kg_MG_Nata]]*$CO$3)/Tabla_master_rend[[#This Row],[Kg_Queso_Blan]]</f>
        <v>2.6690094200441705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G210" s="84" t="s">
        <v>563</v>
      </c>
      <c r="AJ210">
        <v>7.1</v>
      </c>
      <c r="AK210">
        <v>7.35</v>
      </c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Q10" sqref="Q10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2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C12" s="7"/>
      <c r="D12" s="7"/>
    </row>
    <row r="13" spans="1:17" x14ac:dyDescent="0.35">
      <c r="C13" s="7"/>
      <c r="D13" s="7"/>
    </row>
    <row r="14" spans="1:17" x14ac:dyDescent="0.35">
      <c r="C14" s="7"/>
      <c r="D14" s="7"/>
    </row>
    <row r="15" spans="1:17" x14ac:dyDescent="0.35">
      <c r="C15" s="7"/>
      <c r="D15" s="7"/>
      <c r="J15" s="8"/>
      <c r="L15" s="8"/>
      <c r="M15" s="8"/>
      <c r="N15" s="8"/>
      <c r="O15" s="8"/>
      <c r="P15" s="8"/>
      <c r="Q15" s="150"/>
    </row>
    <row r="16" spans="1:17" x14ac:dyDescent="0.35">
      <c r="C16" s="7"/>
      <c r="D16" s="7"/>
      <c r="J16" s="151"/>
    </row>
    <row r="17" spans="3:10" x14ac:dyDescent="0.35">
      <c r="C17" s="7"/>
      <c r="D17" s="7"/>
      <c r="J17" s="151"/>
    </row>
    <row r="18" spans="3:10" x14ac:dyDescent="0.35">
      <c r="C18" s="7"/>
      <c r="D18" s="7"/>
      <c r="J18" s="151"/>
    </row>
    <row r="19" spans="3:10" x14ac:dyDescent="0.35">
      <c r="C19" s="7"/>
      <c r="D19" s="7"/>
      <c r="J19" s="151"/>
    </row>
    <row r="20" spans="3:10" x14ac:dyDescent="0.35">
      <c r="C20" s="7"/>
      <c r="D20" s="7"/>
      <c r="J20" s="151"/>
    </row>
    <row r="21" spans="3:10" x14ac:dyDescent="0.35">
      <c r="C21" s="7"/>
      <c r="D21" s="7"/>
    </row>
    <row r="22" spans="3:10" x14ac:dyDescent="0.35">
      <c r="C22" s="7"/>
      <c r="D22" s="7"/>
      <c r="J22" s="151"/>
    </row>
    <row r="23" spans="3:10" x14ac:dyDescent="0.35">
      <c r="C23" s="7"/>
      <c r="D23" s="7"/>
    </row>
    <row r="24" spans="3:10" x14ac:dyDescent="0.35">
      <c r="C24" s="7"/>
      <c r="D24" s="7"/>
    </row>
    <row r="25" spans="3:10" x14ac:dyDescent="0.35">
      <c r="C25" s="7"/>
      <c r="D25" s="7"/>
    </row>
    <row r="26" spans="3:10" x14ac:dyDescent="0.35">
      <c r="C26" s="7"/>
      <c r="D26" s="7"/>
    </row>
    <row r="27" spans="3:10" x14ac:dyDescent="0.35">
      <c r="C27" s="7"/>
      <c r="D27" s="7"/>
    </row>
    <row r="28" spans="3:10" x14ac:dyDescent="0.35">
      <c r="C28" s="7"/>
      <c r="D28" s="7"/>
    </row>
    <row r="29" spans="3:10" x14ac:dyDescent="0.35">
      <c r="C29" s="7"/>
      <c r="D29" s="7"/>
    </row>
    <row r="30" spans="3:10" x14ac:dyDescent="0.35">
      <c r="C30" s="7"/>
      <c r="D30" s="7"/>
    </row>
    <row r="31" spans="3:10" x14ac:dyDescent="0.35">
      <c r="C31" s="7"/>
      <c r="D31" s="7"/>
    </row>
    <row r="32" spans="3:10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workbookViewId="0">
      <selection activeCell="P14" sqref="A14:P15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</row>
    <row r="17" spans="1:8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</row>
    <row r="18" spans="1:8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</row>
    <row r="19" spans="1:8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</row>
    <row r="20" spans="1:8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</row>
    <row r="21" spans="1:8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8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8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8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8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8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8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8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8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8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8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8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Leche_EBITDA_Ventas'!$J$99:$J$110,G52)/SUMIFS(Base_Rendimientos!$BK$3:$BK$209,Base_Rendimientos!$B$3:$B$209,G52),0))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Leche_EBITDA_Ventas'!$J$99:$J$110,G53)/SUMIFS(Base_Rendimientos!$BK$3:$BK$209,Base_Rendimientos!$B$3:$B$209,G53),0))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Leche_EBITDA_Ventas'!$J$99:$J$110,G54)/SUMIFS(Base_Rendimientos!$BK$3:$BK$209,Base_Rendimientos!$B$3:$B$209,G54),0))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Leche_EBITDA_Ventas'!$J$99:$J$110,G55)/SUMIFS(Base_Rendimientos!$BK$3:$BK$209,Base_Rendimientos!$B$3:$B$209,G55),0))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Leche_EBITDA_Ventas'!$J$99:$J$110,G56)/SUMIFS(Base_Rendimientos!$BK$3:$BK$209,Base_Rendimientos!$B$3:$B$209,G56),0))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Leche_EBITDA_Ventas'!$J$99:$J$110,G57)/SUMIFS(Base_Rendimientos!$BK$3:$BK$209,Base_Rendimientos!$B$3:$B$209,G57),0))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Leche_EBITDA_Ventas'!$J$99:$J$110,G58)/SUMIFS(Base_Rendimientos!$BK$3:$BK$209,Base_Rendimientos!$B$3:$B$209,G58),0))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Leche_EBITDA_Ventas'!$J$99:$J$110,G59)/SUMIFS(Base_Rendimientos!$BK$3:$BK$209,Base_Rendimientos!$B$3:$B$209,G59),0))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Leche_EBITDA_Ventas'!$J$99:$J$110,G60)/SUMIFS(Base_Rendimientos!$BK$3:$BK$209,Base_Rendimientos!$B$3:$B$209,G60),0))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Leche_EBITDA_Ventas'!$J$99:$J$110,G61)/SUMIFS(Base_Rendimientos!$BK$3:$BK$209,Base_Rendimientos!$B$3:$B$209,G61),0))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Leche_EBITDA_Ventas'!$J$99:$J$110,G62)/SUMIFS(Base_Rendimientos!$BK$3:$BK$209,Base_Rendimientos!$B$3:$B$209,G62),0))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Leche_EBITDA_Ventas'!$J$99:$J$110,G63)/SUMIFS(Base_Rendimientos!$BK$3:$BK$209,Base_Rendimientos!$B$3:$B$209,G63),0))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opLeftCell="A19" zoomScaleNormal="100" workbookViewId="0">
      <selection activeCell="H42" sqref="H42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35">
      <c r="A43" s="7">
        <v>2026</v>
      </c>
      <c r="B43" t="s">
        <v>309</v>
      </c>
      <c r="C43" t="s">
        <v>233</v>
      </c>
      <c r="D43" t="s">
        <v>244</v>
      </c>
      <c r="E43" s="7"/>
      <c r="F43" s="7"/>
      <c r="G43" s="7"/>
      <c r="H43" s="58">
        <f t="shared" si="1"/>
        <v>0</v>
      </c>
    </row>
    <row r="44" spans="1:9" x14ac:dyDescent="0.3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3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3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H55" s="58">
        <f t="shared" si="1"/>
        <v>0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H67" s="58">
        <f t="shared" si="1"/>
        <v>0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35">
      <c r="A87" t="s">
        <v>385</v>
      </c>
      <c r="B87" t="s">
        <v>299</v>
      </c>
      <c r="C87">
        <v>2874.31</v>
      </c>
      <c r="D87" s="37">
        <v>4.8178414993511494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35">
      <c r="A88" t="s">
        <v>385</v>
      </c>
      <c r="B88" t="s">
        <v>300</v>
      </c>
      <c r="D88" s="37"/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35">
      <c r="A89" t="s">
        <v>385</v>
      </c>
      <c r="B89" t="s">
        <v>189</v>
      </c>
      <c r="D89" s="37"/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35">
      <c r="A90" t="s">
        <v>385</v>
      </c>
      <c r="B90" t="s">
        <v>190</v>
      </c>
      <c r="D90" s="37"/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35">
      <c r="A91" t="s">
        <v>385</v>
      </c>
      <c r="B91" t="s">
        <v>301</v>
      </c>
      <c r="C91">
        <v>1051.04</v>
      </c>
      <c r="D91" s="37">
        <v>4.7142829958897856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35">
      <c r="A92" t="s">
        <v>385</v>
      </c>
      <c r="B92" t="s">
        <v>302</v>
      </c>
      <c r="D92" s="37"/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35">
      <c r="A93" t="s">
        <v>385</v>
      </c>
      <c r="B93" t="s">
        <v>40</v>
      </c>
      <c r="D93" s="37"/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35">
      <c r="A94" t="s">
        <v>385</v>
      </c>
      <c r="B94" t="s">
        <v>303</v>
      </c>
      <c r="D94" s="37"/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35">
      <c r="A95" t="s">
        <v>385</v>
      </c>
      <c r="B95" t="s">
        <v>199</v>
      </c>
      <c r="D95" s="37"/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35">
      <c r="A96" t="s">
        <v>385</v>
      </c>
      <c r="B96" t="s">
        <v>194</v>
      </c>
      <c r="D96" s="37"/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U96" s="37" t="s">
        <v>440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35">
      <c r="A97" t="s">
        <v>385</v>
      </c>
      <c r="B97" t="s">
        <v>144</v>
      </c>
      <c r="D97" s="37"/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35">
      <c r="A98" t="s">
        <v>385</v>
      </c>
      <c r="B98" t="s">
        <v>145</v>
      </c>
      <c r="D98" s="37"/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35">
      <c r="A99" t="s">
        <v>385</v>
      </c>
      <c r="B99" t="s">
        <v>146</v>
      </c>
      <c r="D99" s="37"/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U99" s="37" t="s">
        <v>440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3">
        <v>0</v>
      </c>
      <c r="AJ99" s="183">
        <v>133452.47999999998</v>
      </c>
      <c r="AK99" s="183">
        <v>31060.38</v>
      </c>
      <c r="AL99" s="183">
        <v>5228.76</v>
      </c>
      <c r="AM99" s="183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35">
      <c r="A100" t="s">
        <v>385</v>
      </c>
      <c r="B100" t="s">
        <v>147</v>
      </c>
      <c r="D100" s="37"/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3">
        <v>7526.86</v>
      </c>
      <c r="AJ100" s="183">
        <v>37235.629999999997</v>
      </c>
      <c r="AK100" s="183">
        <v>9202.0499999999993</v>
      </c>
      <c r="AL100" s="183">
        <v>1378.28</v>
      </c>
      <c r="AM100" s="183">
        <v>1958.8</v>
      </c>
      <c r="AN100" s="183">
        <v>9785.66</v>
      </c>
      <c r="AO100" s="183">
        <v>32311.69</v>
      </c>
      <c r="AP100" s="183">
        <v>15314.21</v>
      </c>
      <c r="AQ100" t="s">
        <v>574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35">
      <c r="A101" t="s">
        <v>386</v>
      </c>
      <c r="B101" t="s">
        <v>299</v>
      </c>
      <c r="C101">
        <v>15591.28</v>
      </c>
      <c r="D101" s="37">
        <v>4.5385311533113386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3">
        <v>8626.64</v>
      </c>
      <c r="AJ101" s="183">
        <v>94638.040000000008</v>
      </c>
      <c r="AK101" s="183">
        <v>25215.85</v>
      </c>
      <c r="AL101" s="183">
        <v>4144.2299999999996</v>
      </c>
      <c r="AM101" s="183">
        <v>2156.66</v>
      </c>
      <c r="AN101" s="183">
        <v>21255.43</v>
      </c>
      <c r="AO101" s="183">
        <v>68043</v>
      </c>
      <c r="AP101" s="183">
        <v>46047.03</v>
      </c>
      <c r="AQ101" t="s">
        <v>574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35">
      <c r="A102" t="s">
        <v>386</v>
      </c>
      <c r="B102" t="s">
        <v>300</v>
      </c>
      <c r="D102" s="37"/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3">
        <v>-3565.01</v>
      </c>
      <c r="AJ102" s="183">
        <v>202545.37999999998</v>
      </c>
      <c r="AK102" s="183">
        <v>55633.97</v>
      </c>
      <c r="AL102" s="183">
        <v>4700.46</v>
      </c>
      <c r="AM102" s="183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574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35">
      <c r="A103" t="s">
        <v>386</v>
      </c>
      <c r="B103" t="s">
        <v>189</v>
      </c>
      <c r="D103" s="37"/>
      <c r="G103" s="7">
        <v>2026</v>
      </c>
      <c r="H103" t="s">
        <v>309</v>
      </c>
      <c r="I103" t="s">
        <v>233</v>
      </c>
      <c r="J103" s="126"/>
      <c r="K103" s="126"/>
      <c r="L103" s="126"/>
      <c r="R103" t="s">
        <v>401</v>
      </c>
      <c r="U103" s="37" t="s">
        <v>440</v>
      </c>
      <c r="Y103" s="131">
        <v>2026</v>
      </c>
      <c r="Z103" s="132" t="s">
        <v>309</v>
      </c>
      <c r="AA103" s="132" t="s">
        <v>233</v>
      </c>
      <c r="AB103" s="133"/>
      <c r="AF103" s="131">
        <v>2026</v>
      </c>
      <c r="AG103" s="132" t="s">
        <v>309</v>
      </c>
      <c r="AH103" s="132" t="s">
        <v>233</v>
      </c>
      <c r="AI103" s="183"/>
      <c r="AJ103" s="183"/>
      <c r="AK103" s="183"/>
      <c r="AL103" s="183"/>
      <c r="AM103" s="183"/>
      <c r="AN103" s="183"/>
      <c r="AO103" s="183"/>
      <c r="AP103" s="183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/>
      <c r="BD103" s="185"/>
    </row>
    <row r="104" spans="1:57" x14ac:dyDescent="0.35">
      <c r="A104" t="s">
        <v>386</v>
      </c>
      <c r="B104" t="s">
        <v>190</v>
      </c>
      <c r="C104">
        <v>20844.43</v>
      </c>
      <c r="D104" s="37">
        <v>4.7751212194336805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35">
      <c r="A105" t="s">
        <v>386</v>
      </c>
      <c r="B105" t="s">
        <v>301</v>
      </c>
      <c r="D105" s="37"/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35">
      <c r="A106" t="s">
        <v>386</v>
      </c>
      <c r="B106" t="s">
        <v>302</v>
      </c>
      <c r="D106" s="37"/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35">
      <c r="A107" t="s">
        <v>386</v>
      </c>
      <c r="B107" t="s">
        <v>40</v>
      </c>
      <c r="C107">
        <v>14811.8</v>
      </c>
      <c r="D107" s="37">
        <v>4.8546287419489866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35">
      <c r="A108" t="s">
        <v>386</v>
      </c>
      <c r="B108" t="s">
        <v>303</v>
      </c>
      <c r="D108" s="37"/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U108" s="37" t="s">
        <v>440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35">
      <c r="A109" t="s">
        <v>386</v>
      </c>
      <c r="B109" t="s">
        <v>199</v>
      </c>
      <c r="D109" s="37"/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35">
      <c r="A110" t="s">
        <v>386</v>
      </c>
      <c r="B110" t="s">
        <v>194</v>
      </c>
      <c r="D110" s="37"/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35">
      <c r="A111" t="s">
        <v>386</v>
      </c>
      <c r="B111" t="s">
        <v>144</v>
      </c>
      <c r="D111" s="37"/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35">
      <c r="A112" t="s">
        <v>386</v>
      </c>
      <c r="B112" t="s">
        <v>145</v>
      </c>
      <c r="D112" s="37"/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35">
      <c r="A113" t="s">
        <v>386</v>
      </c>
      <c r="B113" t="s">
        <v>146</v>
      </c>
      <c r="D113" s="37"/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35">
      <c r="A114" t="s">
        <v>386</v>
      </c>
      <c r="B114" t="s">
        <v>147</v>
      </c>
      <c r="D114" s="37"/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35">
      <c r="A115" t="s">
        <v>387</v>
      </c>
      <c r="B115" t="s">
        <v>299</v>
      </c>
      <c r="C115">
        <v>16098.96</v>
      </c>
      <c r="D115" s="37">
        <v>4.8556732857277742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35">
      <c r="A116" t="s">
        <v>387</v>
      </c>
      <c r="B116" t="s">
        <v>300</v>
      </c>
      <c r="D116" s="37"/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35">
      <c r="A117" t="s">
        <v>387</v>
      </c>
      <c r="B117" t="s">
        <v>189</v>
      </c>
      <c r="D117" s="37"/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35">
      <c r="A118" t="s">
        <v>387</v>
      </c>
      <c r="B118" t="s">
        <v>190</v>
      </c>
      <c r="D118" s="37"/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35">
      <c r="A120" t="s">
        <v>387</v>
      </c>
      <c r="B120" t="s">
        <v>302</v>
      </c>
      <c r="D120" s="37"/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35">
      <c r="A121" t="s">
        <v>387</v>
      </c>
      <c r="B121" t="s">
        <v>40</v>
      </c>
      <c r="D121" s="37"/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35">
      <c r="A122" t="s">
        <v>387</v>
      </c>
      <c r="B122" t="s">
        <v>303</v>
      </c>
      <c r="D122" s="37"/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35">
      <c r="A123" t="s">
        <v>387</v>
      </c>
      <c r="B123" t="s">
        <v>199</v>
      </c>
      <c r="D123" s="37"/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U123" s="37" t="s">
        <v>440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35">
      <c r="A124" t="s">
        <v>387</v>
      </c>
      <c r="B124" t="s">
        <v>194</v>
      </c>
      <c r="D124" s="37"/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35">
      <c r="A125" t="s">
        <v>387</v>
      </c>
      <c r="B125" t="s">
        <v>144</v>
      </c>
      <c r="D125" s="37"/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35">
      <c r="A126" t="s">
        <v>387</v>
      </c>
      <c r="B126" t="s">
        <v>145</v>
      </c>
      <c r="D126" s="37"/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35">
      <c r="A127" t="s">
        <v>387</v>
      </c>
      <c r="B127" t="s">
        <v>146</v>
      </c>
      <c r="D127" s="37"/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35">
      <c r="A128" t="s">
        <v>387</v>
      </c>
      <c r="B128" t="s">
        <v>147</v>
      </c>
      <c r="D128" s="37"/>
      <c r="G128" s="7">
        <v>2028</v>
      </c>
      <c r="H128" t="s">
        <v>350</v>
      </c>
      <c r="I128" t="s">
        <v>234</v>
      </c>
      <c r="R128" t="s">
        <v>426</v>
      </c>
      <c r="U128" s="37" t="s">
        <v>440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35">
      <c r="A129" t="s">
        <v>388</v>
      </c>
      <c r="B129" t="s">
        <v>299</v>
      </c>
      <c r="C129">
        <v>6051.92</v>
      </c>
      <c r="D129" s="37">
        <v>4.6564148237253633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35">
      <c r="A130" t="s">
        <v>388</v>
      </c>
      <c r="B130" t="s">
        <v>300</v>
      </c>
      <c r="D130" s="37"/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35">
      <c r="A131" t="s">
        <v>388</v>
      </c>
      <c r="B131" t="s">
        <v>189</v>
      </c>
      <c r="D131" s="37"/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35">
      <c r="A132" t="s">
        <v>388</v>
      </c>
      <c r="B132" t="s">
        <v>190</v>
      </c>
      <c r="D132" s="37"/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35">
      <c r="A133" t="s">
        <v>388</v>
      </c>
      <c r="B133" t="s">
        <v>301</v>
      </c>
      <c r="C133">
        <v>789.79</v>
      </c>
      <c r="D133" s="37">
        <v>5.0300079768039607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35">
      <c r="A134" t="s">
        <v>388</v>
      </c>
      <c r="B134" t="s">
        <v>302</v>
      </c>
      <c r="D134" s="37"/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35">
      <c r="A135" t="s">
        <v>388</v>
      </c>
      <c r="B135" t="s">
        <v>40</v>
      </c>
      <c r="C135">
        <v>11121.7</v>
      </c>
      <c r="D135" s="37">
        <v>4.9499995504284415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35">
      <c r="A136" t="s">
        <v>388</v>
      </c>
      <c r="B136" t="s">
        <v>303</v>
      </c>
      <c r="D136" s="37"/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35">
      <c r="A137" t="s">
        <v>388</v>
      </c>
      <c r="B137" t="s">
        <v>199</v>
      </c>
      <c r="D137" s="37"/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35">
      <c r="A138" t="s">
        <v>388</v>
      </c>
      <c r="B138" t="s">
        <v>194</v>
      </c>
      <c r="D138" s="37"/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35">
      <c r="A139" t="s">
        <v>388</v>
      </c>
      <c r="B139" t="s">
        <v>144</v>
      </c>
      <c r="D139" s="37"/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35">
      <c r="A140" t="s">
        <v>388</v>
      </c>
      <c r="B140" t="s">
        <v>145</v>
      </c>
      <c r="D140" s="37"/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35">
      <c r="A141" t="s">
        <v>388</v>
      </c>
      <c r="B141" t="s">
        <v>146</v>
      </c>
      <c r="D141" s="37"/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35">
      <c r="A142" t="s">
        <v>388</v>
      </c>
      <c r="B142" t="s">
        <v>147</v>
      </c>
      <c r="D142" s="37"/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35">
      <c r="A143" t="s">
        <v>389</v>
      </c>
      <c r="B143" t="s">
        <v>299</v>
      </c>
      <c r="C143">
        <v>60913.74</v>
      </c>
      <c r="D143" s="37">
        <v>4.6756905749014921</v>
      </c>
      <c r="G143" s="7">
        <v>2029</v>
      </c>
      <c r="H143" t="s">
        <v>365</v>
      </c>
      <c r="I143" t="s">
        <v>237</v>
      </c>
      <c r="R143" t="s">
        <v>249</v>
      </c>
      <c r="U143" s="37" t="s">
        <v>440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35">
      <c r="A144" t="s">
        <v>389</v>
      </c>
      <c r="B144" t="s">
        <v>300</v>
      </c>
      <c r="D144" s="37"/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35">
      <c r="A145" t="s">
        <v>389</v>
      </c>
      <c r="B145" t="s">
        <v>189</v>
      </c>
      <c r="D145" s="37"/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35">
      <c r="A146" t="s">
        <v>389</v>
      </c>
      <c r="B146" t="s">
        <v>190</v>
      </c>
      <c r="D146" s="37"/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299</v>
      </c>
      <c r="U146" s="37" t="s">
        <v>440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35">
      <c r="A147" t="s">
        <v>389</v>
      </c>
      <c r="B147" t="s">
        <v>301</v>
      </c>
      <c r="C147">
        <v>7962.58</v>
      </c>
      <c r="D147" s="37">
        <v>5.0166993612623036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35">
      <c r="A148" t="s">
        <v>389</v>
      </c>
      <c r="B148" t="s">
        <v>302</v>
      </c>
      <c r="D148" s="37"/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35">
      <c r="A149" t="s">
        <v>389</v>
      </c>
      <c r="B149" t="s">
        <v>40</v>
      </c>
      <c r="C149">
        <v>6990.62</v>
      </c>
      <c r="D149" s="37">
        <v>5.0228005527406729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35">
      <c r="A150" t="s">
        <v>389</v>
      </c>
      <c r="B150" t="s">
        <v>303</v>
      </c>
      <c r="D150" s="37"/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35">
      <c r="A151" t="s">
        <v>389</v>
      </c>
      <c r="B151" t="s">
        <v>199</v>
      </c>
      <c r="D151" s="37"/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35">
      <c r="A152" t="s">
        <v>389</v>
      </c>
      <c r="B152" t="s">
        <v>194</v>
      </c>
      <c r="D152" s="37"/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35">
      <c r="A153" t="s">
        <v>389</v>
      </c>
      <c r="B153" t="s">
        <v>144</v>
      </c>
      <c r="D153" s="37"/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35">
      <c r="A154" t="s">
        <v>389</v>
      </c>
      <c r="B154" t="s">
        <v>145</v>
      </c>
      <c r="D154" s="37"/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35">
      <c r="A155" t="s">
        <v>389</v>
      </c>
      <c r="B155" t="s">
        <v>146</v>
      </c>
      <c r="D155" s="37"/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35">
      <c r="A156" t="s">
        <v>389</v>
      </c>
      <c r="B156" t="s">
        <v>147</v>
      </c>
      <c r="D156" s="37"/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35">
      <c r="A158" t="s">
        <v>390</v>
      </c>
      <c r="B158" t="s">
        <v>300</v>
      </c>
      <c r="D158" s="37"/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AS158" t="s">
        <v>263</v>
      </c>
      <c r="AU158" s="183"/>
      <c r="AV158" s="37"/>
      <c r="AW158" s="183"/>
      <c r="AX158" s="37"/>
    </row>
    <row r="159" spans="1:51" x14ac:dyDescent="0.35">
      <c r="A159" t="s">
        <v>390</v>
      </c>
      <c r="B159" t="s">
        <v>189</v>
      </c>
      <c r="D159" s="37"/>
      <c r="R159" t="s">
        <v>265</v>
      </c>
      <c r="U159" s="37" t="s">
        <v>440</v>
      </c>
      <c r="AS159" t="s">
        <v>264</v>
      </c>
      <c r="AU159" s="183"/>
      <c r="AV159" s="37"/>
      <c r="AW159" s="183"/>
      <c r="AX159" s="37"/>
    </row>
    <row r="160" spans="1:51" x14ac:dyDescent="0.35">
      <c r="A160" t="s">
        <v>390</v>
      </c>
      <c r="B160" t="s">
        <v>190</v>
      </c>
      <c r="D160" s="37"/>
      <c r="R160" t="s">
        <v>266</v>
      </c>
      <c r="U160" s="37" t="s">
        <v>440</v>
      </c>
      <c r="AS160" t="s">
        <v>265</v>
      </c>
      <c r="AU160" s="183"/>
      <c r="AV160" s="37"/>
      <c r="AW160" s="183"/>
      <c r="AX160" s="37"/>
    </row>
    <row r="161" spans="1:50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R161" t="s">
        <v>267</v>
      </c>
      <c r="U161" s="37" t="s">
        <v>440</v>
      </c>
      <c r="AS161" t="s">
        <v>266</v>
      </c>
      <c r="AU161" s="183"/>
      <c r="AV161" s="37"/>
      <c r="AW161" s="183"/>
      <c r="AX161" s="37"/>
    </row>
    <row r="162" spans="1:50" x14ac:dyDescent="0.35">
      <c r="A162" t="s">
        <v>390</v>
      </c>
      <c r="B162" t="s">
        <v>302</v>
      </c>
      <c r="D162" s="37"/>
      <c r="R162" t="s">
        <v>268</v>
      </c>
      <c r="U162" s="37" t="s">
        <v>440</v>
      </c>
      <c r="AS162" t="s">
        <v>267</v>
      </c>
      <c r="AU162" s="183"/>
      <c r="AV162" s="37"/>
      <c r="AW162" s="183"/>
      <c r="AX162" s="37"/>
    </row>
    <row r="163" spans="1:50" x14ac:dyDescent="0.35">
      <c r="A163" t="s">
        <v>390</v>
      </c>
      <c r="B163" t="s">
        <v>40</v>
      </c>
      <c r="C163">
        <v>3179.99</v>
      </c>
      <c r="D163" s="37">
        <v>5.2299944339447615</v>
      </c>
      <c r="R163" t="s">
        <v>269</v>
      </c>
      <c r="U163" s="37" t="s">
        <v>440</v>
      </c>
      <c r="AS163" t="s">
        <v>268</v>
      </c>
      <c r="AU163" s="183"/>
      <c r="AV163" s="37"/>
      <c r="AW163" s="183"/>
      <c r="AX163" s="37"/>
    </row>
    <row r="164" spans="1:50" x14ac:dyDescent="0.35">
      <c r="A164" t="s">
        <v>390</v>
      </c>
      <c r="B164" t="s">
        <v>303</v>
      </c>
      <c r="D164" s="37"/>
      <c r="R164" t="s">
        <v>270</v>
      </c>
      <c r="U164" s="37" t="s">
        <v>440</v>
      </c>
      <c r="AS164" t="s">
        <v>269</v>
      </c>
      <c r="AU164" s="183"/>
      <c r="AV164" s="37"/>
      <c r="AW164" s="183"/>
      <c r="AX164" s="37"/>
    </row>
    <row r="165" spans="1:50" x14ac:dyDescent="0.35">
      <c r="A165" t="s">
        <v>390</v>
      </c>
      <c r="B165" t="s">
        <v>199</v>
      </c>
      <c r="D165" s="37"/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0" x14ac:dyDescent="0.35">
      <c r="A166" t="s">
        <v>390</v>
      </c>
      <c r="B166" t="s">
        <v>194</v>
      </c>
      <c r="D166" s="37"/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0" x14ac:dyDescent="0.35">
      <c r="A167" t="s">
        <v>390</v>
      </c>
      <c r="B167" t="s">
        <v>144</v>
      </c>
      <c r="D167" s="37"/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0" x14ac:dyDescent="0.35">
      <c r="A168" t="s">
        <v>390</v>
      </c>
      <c r="B168" t="s">
        <v>145</v>
      </c>
      <c r="D168" s="37"/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0" x14ac:dyDescent="0.35">
      <c r="A169" t="s">
        <v>390</v>
      </c>
      <c r="B169" t="s">
        <v>146</v>
      </c>
      <c r="D169" s="37"/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0" x14ac:dyDescent="0.35">
      <c r="A170" t="s">
        <v>390</v>
      </c>
      <c r="B170" t="s">
        <v>147</v>
      </c>
      <c r="D170" s="37"/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0" x14ac:dyDescent="0.35">
      <c r="A171" t="s">
        <v>391</v>
      </c>
      <c r="B171" t="s">
        <v>299</v>
      </c>
      <c r="C171">
        <v>12200.11</v>
      </c>
      <c r="D171" s="37">
        <v>5.3667901354987784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0" x14ac:dyDescent="0.35">
      <c r="A172" t="s">
        <v>391</v>
      </c>
      <c r="B172" t="s">
        <v>300</v>
      </c>
      <c r="D172" s="37"/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0" x14ac:dyDescent="0.35">
      <c r="A173" t="s">
        <v>391</v>
      </c>
      <c r="B173" t="s">
        <v>189</v>
      </c>
      <c r="D173" s="37"/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0" x14ac:dyDescent="0.35">
      <c r="A174" t="s">
        <v>391</v>
      </c>
      <c r="B174" t="s">
        <v>190</v>
      </c>
      <c r="D174" s="37"/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0" x14ac:dyDescent="0.35">
      <c r="A175" t="s">
        <v>391</v>
      </c>
      <c r="B175" t="s">
        <v>301</v>
      </c>
      <c r="C175">
        <v>4929.41</v>
      </c>
      <c r="D175" s="37">
        <v>7.5128707086649307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0" x14ac:dyDescent="0.35">
      <c r="A176" t="s">
        <v>391</v>
      </c>
      <c r="B176" t="s">
        <v>302</v>
      </c>
      <c r="C176">
        <v>4579.5</v>
      </c>
      <c r="D176" s="37">
        <v>5.1500010918222516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35">
      <c r="A177" t="s">
        <v>391</v>
      </c>
      <c r="B177" t="s">
        <v>40</v>
      </c>
      <c r="C177">
        <v>5941.5</v>
      </c>
      <c r="D177" s="37">
        <v>5.3928906841706636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35">
      <c r="A178" t="s">
        <v>391</v>
      </c>
      <c r="B178" t="s">
        <v>303</v>
      </c>
      <c r="D178" s="37"/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35">
      <c r="A179" t="s">
        <v>391</v>
      </c>
      <c r="B179" t="s">
        <v>199</v>
      </c>
      <c r="D179" s="37"/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35">
      <c r="A180" t="s">
        <v>391</v>
      </c>
      <c r="B180" t="s">
        <v>194</v>
      </c>
      <c r="D180" s="37"/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35">
      <c r="A181" t="s">
        <v>391</v>
      </c>
      <c r="B181" t="s">
        <v>144</v>
      </c>
      <c r="D181" s="37"/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35">
      <c r="A182" t="s">
        <v>391</v>
      </c>
      <c r="B182" t="s">
        <v>145</v>
      </c>
      <c r="D182" s="37"/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35">
      <c r="A183" t="s">
        <v>391</v>
      </c>
      <c r="B183" t="s">
        <v>146</v>
      </c>
      <c r="D183" s="37"/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35">
      <c r="A184" t="s">
        <v>391</v>
      </c>
      <c r="B184" t="s">
        <v>147</v>
      </c>
      <c r="D184" s="37"/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35">
      <c r="A185" t="s">
        <v>392</v>
      </c>
      <c r="B185" t="s">
        <v>299</v>
      </c>
      <c r="C185">
        <v>55250.97</v>
      </c>
      <c r="D185" s="37">
        <v>4.6585050000027142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35">
      <c r="A186" t="s">
        <v>392</v>
      </c>
      <c r="B186" t="s">
        <v>300</v>
      </c>
      <c r="D186" s="37"/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35">
      <c r="A187" t="s">
        <v>392</v>
      </c>
      <c r="B187" t="s">
        <v>189</v>
      </c>
      <c r="D187" s="37"/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35">
      <c r="A188" t="s">
        <v>392</v>
      </c>
      <c r="B188" t="s">
        <v>190</v>
      </c>
      <c r="D188" s="37"/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35">
      <c r="A190" t="s">
        <v>392</v>
      </c>
      <c r="B190" t="s">
        <v>302</v>
      </c>
      <c r="D190" s="37"/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35">
      <c r="A191" t="s">
        <v>392</v>
      </c>
      <c r="B191" t="s">
        <v>40</v>
      </c>
      <c r="C191">
        <v>5282.95</v>
      </c>
      <c r="D191" s="37">
        <v>4.9534956794972507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35">
      <c r="A192" t="s">
        <v>392</v>
      </c>
      <c r="B192" t="s">
        <v>303</v>
      </c>
      <c r="D192" s="37"/>
      <c r="AS192" t="s">
        <v>297</v>
      </c>
      <c r="AU192" s="183"/>
      <c r="AV192" s="37"/>
      <c r="AW192" s="183"/>
      <c r="AX192" s="37"/>
    </row>
    <row r="193" spans="1:4" x14ac:dyDescent="0.35">
      <c r="A193" t="s">
        <v>392</v>
      </c>
      <c r="B193" t="s">
        <v>199</v>
      </c>
      <c r="D193" s="37"/>
    </row>
    <row r="194" spans="1:4" x14ac:dyDescent="0.35">
      <c r="A194" t="s">
        <v>392</v>
      </c>
      <c r="B194" t="s">
        <v>194</v>
      </c>
      <c r="D194" s="37"/>
    </row>
    <row r="195" spans="1:4" x14ac:dyDescent="0.35">
      <c r="A195" t="s">
        <v>392</v>
      </c>
      <c r="B195" t="s">
        <v>144</v>
      </c>
      <c r="D195" s="37"/>
    </row>
    <row r="196" spans="1:4" x14ac:dyDescent="0.35">
      <c r="A196" t="s">
        <v>392</v>
      </c>
      <c r="B196" t="s">
        <v>145</v>
      </c>
      <c r="D196" s="37"/>
    </row>
    <row r="197" spans="1:4" x14ac:dyDescent="0.35">
      <c r="A197" t="s">
        <v>392</v>
      </c>
      <c r="B197" t="s">
        <v>146</v>
      </c>
      <c r="D197" s="37"/>
    </row>
    <row r="198" spans="1:4" x14ac:dyDescent="0.35">
      <c r="A198" t="s">
        <v>392</v>
      </c>
      <c r="B198" t="s">
        <v>147</v>
      </c>
      <c r="D198" s="37"/>
    </row>
    <row r="199" spans="1:4" x14ac:dyDescent="0.35">
      <c r="A199" t="s">
        <v>393</v>
      </c>
      <c r="B199" t="s">
        <v>299</v>
      </c>
      <c r="C199">
        <v>36952.229999999996</v>
      </c>
      <c r="D199" s="37">
        <v>5.0457298517572555</v>
      </c>
    </row>
    <row r="200" spans="1:4" x14ac:dyDescent="0.35">
      <c r="A200" t="s">
        <v>393</v>
      </c>
      <c r="B200" t="s">
        <v>300</v>
      </c>
      <c r="D200" s="37"/>
    </row>
    <row r="201" spans="1:4" x14ac:dyDescent="0.35">
      <c r="A201" t="s">
        <v>393</v>
      </c>
      <c r="B201" t="s">
        <v>189</v>
      </c>
      <c r="D201" s="37"/>
    </row>
    <row r="202" spans="1:4" x14ac:dyDescent="0.35">
      <c r="A202" t="s">
        <v>393</v>
      </c>
      <c r="B202" t="s">
        <v>190</v>
      </c>
      <c r="D202" s="37"/>
    </row>
    <row r="203" spans="1:4" x14ac:dyDescent="0.35">
      <c r="A203" t="s">
        <v>393</v>
      </c>
      <c r="B203" t="s">
        <v>301</v>
      </c>
      <c r="C203">
        <v>33488.17</v>
      </c>
      <c r="D203" s="37">
        <v>4.9253488620011181</v>
      </c>
    </row>
    <row r="204" spans="1:4" x14ac:dyDescent="0.35">
      <c r="A204" t="s">
        <v>393</v>
      </c>
      <c r="B204" t="s">
        <v>302</v>
      </c>
      <c r="D204" s="37"/>
    </row>
    <row r="205" spans="1:4" x14ac:dyDescent="0.35">
      <c r="A205" t="s">
        <v>393</v>
      </c>
      <c r="B205" t="s">
        <v>40</v>
      </c>
      <c r="D205" s="37"/>
    </row>
    <row r="206" spans="1:4" x14ac:dyDescent="0.35">
      <c r="A206" t="s">
        <v>393</v>
      </c>
      <c r="B206" t="s">
        <v>303</v>
      </c>
      <c r="D206" s="37"/>
    </row>
    <row r="207" spans="1:4" x14ac:dyDescent="0.35">
      <c r="A207" t="s">
        <v>393</v>
      </c>
      <c r="B207" t="s">
        <v>199</v>
      </c>
      <c r="D207" s="37"/>
    </row>
    <row r="208" spans="1:4" x14ac:dyDescent="0.35">
      <c r="A208" t="s">
        <v>393</v>
      </c>
      <c r="B208" t="s">
        <v>194</v>
      </c>
      <c r="D208" s="37"/>
    </row>
    <row r="209" spans="1:4" x14ac:dyDescent="0.35">
      <c r="A209" t="s">
        <v>393</v>
      </c>
      <c r="B209" t="s">
        <v>144</v>
      </c>
      <c r="D209" s="37"/>
    </row>
    <row r="210" spans="1:4" x14ac:dyDescent="0.35">
      <c r="A210" t="s">
        <v>393</v>
      </c>
      <c r="B210" t="s">
        <v>145</v>
      </c>
      <c r="D210" s="37"/>
    </row>
    <row r="211" spans="1:4" x14ac:dyDescent="0.35">
      <c r="A211" t="s">
        <v>393</v>
      </c>
      <c r="B211" t="s">
        <v>146</v>
      </c>
      <c r="D211" s="37"/>
    </row>
    <row r="212" spans="1:4" x14ac:dyDescent="0.35">
      <c r="A212" t="s">
        <v>393</v>
      </c>
      <c r="B212" t="s">
        <v>147</v>
      </c>
      <c r="D212" s="37"/>
    </row>
    <row r="213" spans="1:4" x14ac:dyDescent="0.35">
      <c r="A213" t="s">
        <v>394</v>
      </c>
      <c r="B213" t="s">
        <v>299</v>
      </c>
      <c r="C213">
        <v>-50.83</v>
      </c>
      <c r="D213" s="37">
        <v>4.4117647058823533</v>
      </c>
    </row>
    <row r="214" spans="1:4" x14ac:dyDescent="0.35">
      <c r="A214" t="s">
        <v>394</v>
      </c>
      <c r="B214" t="s">
        <v>300</v>
      </c>
      <c r="D214" s="37"/>
    </row>
    <row r="215" spans="1:4" x14ac:dyDescent="0.35">
      <c r="A215" t="s">
        <v>394</v>
      </c>
      <c r="B215" t="s">
        <v>189</v>
      </c>
      <c r="D215" s="37"/>
    </row>
    <row r="216" spans="1:4" x14ac:dyDescent="0.35">
      <c r="A216" t="s">
        <v>394</v>
      </c>
      <c r="B216" t="s">
        <v>190</v>
      </c>
      <c r="D216" s="37"/>
    </row>
    <row r="217" spans="1:4" x14ac:dyDescent="0.35">
      <c r="A217" t="s">
        <v>394</v>
      </c>
      <c r="B217" t="s">
        <v>301</v>
      </c>
      <c r="C217">
        <v>-16.54</v>
      </c>
      <c r="D217" s="37">
        <v>4.428657799274486</v>
      </c>
    </row>
    <row r="218" spans="1:4" x14ac:dyDescent="0.35">
      <c r="A218" t="s">
        <v>394</v>
      </c>
      <c r="B218" t="s">
        <v>302</v>
      </c>
      <c r="D218" s="37"/>
    </row>
    <row r="219" spans="1:4" x14ac:dyDescent="0.35">
      <c r="A219" t="s">
        <v>394</v>
      </c>
      <c r="B219" t="s">
        <v>40</v>
      </c>
      <c r="C219">
        <v>-56.1</v>
      </c>
      <c r="D219" s="37">
        <v>4.8335115864527625</v>
      </c>
    </row>
    <row r="220" spans="1:4" x14ac:dyDescent="0.35">
      <c r="A220" t="s">
        <v>394</v>
      </c>
      <c r="B220" t="s">
        <v>303</v>
      </c>
      <c r="D220" s="37"/>
    </row>
    <row r="221" spans="1:4" x14ac:dyDescent="0.35">
      <c r="A221" t="s">
        <v>394</v>
      </c>
      <c r="B221" t="s">
        <v>199</v>
      </c>
      <c r="D221" s="37"/>
    </row>
    <row r="222" spans="1:4" x14ac:dyDescent="0.35">
      <c r="A222" t="s">
        <v>394</v>
      </c>
      <c r="B222" t="s">
        <v>194</v>
      </c>
      <c r="D222" s="37"/>
    </row>
    <row r="223" spans="1:4" x14ac:dyDescent="0.35">
      <c r="A223" t="s">
        <v>394</v>
      </c>
      <c r="B223" t="s">
        <v>144</v>
      </c>
      <c r="D223" s="37"/>
    </row>
    <row r="224" spans="1:4" x14ac:dyDescent="0.35">
      <c r="A224" t="s">
        <v>394</v>
      </c>
      <c r="B224" t="s">
        <v>145</v>
      </c>
      <c r="D224" s="37"/>
    </row>
    <row r="225" spans="1:4" x14ac:dyDescent="0.35">
      <c r="A225" t="s">
        <v>394</v>
      </c>
      <c r="B225" t="s">
        <v>146</v>
      </c>
      <c r="D225" s="37"/>
    </row>
    <row r="226" spans="1:4" x14ac:dyDescent="0.35">
      <c r="A226" t="s">
        <v>394</v>
      </c>
      <c r="B226" t="s">
        <v>147</v>
      </c>
      <c r="D226" s="37"/>
    </row>
    <row r="227" spans="1:4" x14ac:dyDescent="0.35">
      <c r="A227" t="s">
        <v>395</v>
      </c>
      <c r="B227" t="s">
        <v>299</v>
      </c>
      <c r="C227">
        <v>52905.11</v>
      </c>
      <c r="D227" s="37">
        <v>4.5434274685375389</v>
      </c>
    </row>
    <row r="228" spans="1:4" x14ac:dyDescent="0.35">
      <c r="A228" t="s">
        <v>395</v>
      </c>
      <c r="B228" t="s">
        <v>300</v>
      </c>
      <c r="D228" s="37"/>
    </row>
    <row r="229" spans="1:4" x14ac:dyDescent="0.35">
      <c r="A229" t="s">
        <v>395</v>
      </c>
      <c r="B229" t="s">
        <v>189</v>
      </c>
      <c r="D229" s="37"/>
    </row>
    <row r="230" spans="1:4" x14ac:dyDescent="0.35">
      <c r="A230" t="s">
        <v>395</v>
      </c>
      <c r="B230" t="s">
        <v>190</v>
      </c>
      <c r="D230" s="37"/>
    </row>
    <row r="231" spans="1:4" x14ac:dyDescent="0.35">
      <c r="A231" t="s">
        <v>395</v>
      </c>
      <c r="B231" t="s">
        <v>301</v>
      </c>
      <c r="C231">
        <v>53447.209999999992</v>
      </c>
      <c r="D231" s="37">
        <v>4.5750938168708908</v>
      </c>
    </row>
    <row r="232" spans="1:4" x14ac:dyDescent="0.35">
      <c r="A232" t="s">
        <v>395</v>
      </c>
      <c r="B232" t="s">
        <v>302</v>
      </c>
      <c r="C232">
        <v>4630.3999999999996</v>
      </c>
      <c r="D232" s="37">
        <v>5.0599991361437464</v>
      </c>
    </row>
    <row r="233" spans="1:4" x14ac:dyDescent="0.35">
      <c r="A233" t="s">
        <v>395</v>
      </c>
      <c r="B233" t="s">
        <v>40</v>
      </c>
      <c r="D233" s="37"/>
    </row>
    <row r="234" spans="1:4" x14ac:dyDescent="0.35">
      <c r="A234" t="s">
        <v>395</v>
      </c>
      <c r="B234" t="s">
        <v>303</v>
      </c>
      <c r="D234" s="37"/>
    </row>
    <row r="235" spans="1:4" x14ac:dyDescent="0.35">
      <c r="A235" t="s">
        <v>395</v>
      </c>
      <c r="B235" t="s">
        <v>199</v>
      </c>
      <c r="D235" s="37"/>
    </row>
    <row r="236" spans="1:4" x14ac:dyDescent="0.35">
      <c r="A236" t="s">
        <v>395</v>
      </c>
      <c r="B236" t="s">
        <v>194</v>
      </c>
      <c r="D236" s="37"/>
    </row>
    <row r="237" spans="1:4" x14ac:dyDescent="0.35">
      <c r="A237" t="s">
        <v>395</v>
      </c>
      <c r="B237" t="s">
        <v>144</v>
      </c>
      <c r="D237" s="37"/>
    </row>
    <row r="238" spans="1:4" x14ac:dyDescent="0.35">
      <c r="A238" t="s">
        <v>395</v>
      </c>
      <c r="B238" t="s">
        <v>145</v>
      </c>
      <c r="D238" s="37"/>
    </row>
    <row r="239" spans="1:4" x14ac:dyDescent="0.35">
      <c r="A239" t="s">
        <v>395</v>
      </c>
      <c r="B239" t="s">
        <v>146</v>
      </c>
      <c r="D239" s="37"/>
    </row>
    <row r="240" spans="1:4" x14ac:dyDescent="0.35">
      <c r="A240" t="s">
        <v>395</v>
      </c>
      <c r="B240" t="s">
        <v>147</v>
      </c>
      <c r="D240" s="37"/>
    </row>
    <row r="241" spans="1:4" x14ac:dyDescent="0.35">
      <c r="A241" t="s">
        <v>396</v>
      </c>
      <c r="B241" t="s">
        <v>299</v>
      </c>
      <c r="C241">
        <v>38098.07</v>
      </c>
      <c r="D241" s="37">
        <v>4.828015959863583</v>
      </c>
    </row>
    <row r="242" spans="1:4" x14ac:dyDescent="0.35">
      <c r="A242" t="s">
        <v>396</v>
      </c>
      <c r="B242" t="s">
        <v>300</v>
      </c>
      <c r="D242" s="37"/>
    </row>
    <row r="243" spans="1:4" x14ac:dyDescent="0.35">
      <c r="A243" t="s">
        <v>396</v>
      </c>
      <c r="B243" t="s">
        <v>189</v>
      </c>
      <c r="D243" s="37"/>
    </row>
    <row r="244" spans="1:4" x14ac:dyDescent="0.35">
      <c r="A244" t="s">
        <v>396</v>
      </c>
      <c r="B244" t="s">
        <v>190</v>
      </c>
      <c r="D244" s="37"/>
    </row>
    <row r="245" spans="1:4" x14ac:dyDescent="0.35">
      <c r="A245" t="s">
        <v>396</v>
      </c>
      <c r="B245" t="s">
        <v>301</v>
      </c>
      <c r="C245">
        <v>20502.580000000002</v>
      </c>
      <c r="D245" s="37">
        <v>4.4981592560546035</v>
      </c>
    </row>
    <row r="246" spans="1:4" x14ac:dyDescent="0.35">
      <c r="A246" t="s">
        <v>396</v>
      </c>
      <c r="B246" t="s">
        <v>302</v>
      </c>
      <c r="D246" s="37"/>
    </row>
    <row r="247" spans="1:4" x14ac:dyDescent="0.35">
      <c r="A247" t="s">
        <v>396</v>
      </c>
      <c r="B247" t="s">
        <v>40</v>
      </c>
      <c r="D247" s="37"/>
    </row>
    <row r="248" spans="1:4" x14ac:dyDescent="0.35">
      <c r="A248" t="s">
        <v>396</v>
      </c>
      <c r="B248" t="s">
        <v>303</v>
      </c>
      <c r="D248" s="37"/>
    </row>
    <row r="249" spans="1:4" x14ac:dyDescent="0.35">
      <c r="A249" t="s">
        <v>396</v>
      </c>
      <c r="B249" t="s">
        <v>199</v>
      </c>
      <c r="D249" s="37"/>
    </row>
    <row r="250" spans="1:4" x14ac:dyDescent="0.35">
      <c r="A250" t="s">
        <v>396</v>
      </c>
      <c r="B250" t="s">
        <v>194</v>
      </c>
      <c r="D250" s="37"/>
    </row>
    <row r="251" spans="1:4" x14ac:dyDescent="0.35">
      <c r="A251" t="s">
        <v>396</v>
      </c>
      <c r="B251" t="s">
        <v>144</v>
      </c>
      <c r="D251" s="37"/>
    </row>
    <row r="252" spans="1:4" x14ac:dyDescent="0.35">
      <c r="A252" t="s">
        <v>396</v>
      </c>
      <c r="B252" t="s">
        <v>145</v>
      </c>
      <c r="D252" s="37"/>
    </row>
    <row r="253" spans="1:4" x14ac:dyDescent="0.35">
      <c r="A253" t="s">
        <v>396</v>
      </c>
      <c r="B253" t="s">
        <v>146</v>
      </c>
      <c r="D253" s="37"/>
    </row>
    <row r="254" spans="1:4" x14ac:dyDescent="0.35">
      <c r="A254" t="s">
        <v>396</v>
      </c>
      <c r="B254" t="s">
        <v>147</v>
      </c>
      <c r="D254" s="37"/>
    </row>
    <row r="255" spans="1:4" x14ac:dyDescent="0.35">
      <c r="A255" t="s">
        <v>397</v>
      </c>
      <c r="B255" t="s">
        <v>299</v>
      </c>
      <c r="C255">
        <v>55957.119999999995</v>
      </c>
      <c r="D255" s="37">
        <v>4.5789661798176899</v>
      </c>
    </row>
    <row r="256" spans="1:4" x14ac:dyDescent="0.35">
      <c r="A256" t="s">
        <v>397</v>
      </c>
      <c r="B256" t="s">
        <v>300</v>
      </c>
      <c r="D256" s="37"/>
    </row>
    <row r="257" spans="1:4" x14ac:dyDescent="0.35">
      <c r="A257" t="s">
        <v>397</v>
      </c>
      <c r="B257" t="s">
        <v>189</v>
      </c>
      <c r="D257" s="37"/>
    </row>
    <row r="258" spans="1:4" x14ac:dyDescent="0.35">
      <c r="A258" t="s">
        <v>397</v>
      </c>
      <c r="B258" t="s">
        <v>190</v>
      </c>
      <c r="D258" s="37"/>
    </row>
    <row r="259" spans="1:4" x14ac:dyDescent="0.35">
      <c r="A259" t="s">
        <v>397</v>
      </c>
      <c r="B259" t="s">
        <v>301</v>
      </c>
      <c r="C259">
        <v>12203.01</v>
      </c>
      <c r="D259" s="37">
        <v>4.5407403583214299</v>
      </c>
    </row>
    <row r="260" spans="1:4" x14ac:dyDescent="0.35">
      <c r="A260" t="s">
        <v>397</v>
      </c>
      <c r="B260" t="s">
        <v>302</v>
      </c>
      <c r="D260" s="37"/>
    </row>
    <row r="261" spans="1:4" x14ac:dyDescent="0.35">
      <c r="A261" t="s">
        <v>397</v>
      </c>
      <c r="B261" t="s">
        <v>40</v>
      </c>
      <c r="C261">
        <v>23657.11</v>
      </c>
      <c r="D261" s="37">
        <v>5.2147223392882731</v>
      </c>
    </row>
    <row r="262" spans="1:4" x14ac:dyDescent="0.35">
      <c r="A262" t="s">
        <v>397</v>
      </c>
      <c r="B262" t="s">
        <v>303</v>
      </c>
      <c r="D262" s="37"/>
    </row>
    <row r="263" spans="1:4" x14ac:dyDescent="0.35">
      <c r="A263" t="s">
        <v>397</v>
      </c>
      <c r="B263" t="s">
        <v>199</v>
      </c>
      <c r="D263" s="37"/>
    </row>
    <row r="264" spans="1:4" x14ac:dyDescent="0.35">
      <c r="A264" t="s">
        <v>397</v>
      </c>
      <c r="B264" t="s">
        <v>194</v>
      </c>
      <c r="D264" s="37"/>
    </row>
    <row r="265" spans="1:4" x14ac:dyDescent="0.35">
      <c r="A265" t="s">
        <v>397</v>
      </c>
      <c r="B265" t="s">
        <v>144</v>
      </c>
      <c r="D265" s="37"/>
    </row>
    <row r="266" spans="1:4" x14ac:dyDescent="0.35">
      <c r="A266" t="s">
        <v>397</v>
      </c>
      <c r="B266" t="s">
        <v>145</v>
      </c>
      <c r="C266">
        <v>1025</v>
      </c>
      <c r="D266" s="37">
        <v>8.9950048780487801</v>
      </c>
    </row>
    <row r="267" spans="1:4" x14ac:dyDescent="0.35">
      <c r="A267" t="s">
        <v>397</v>
      </c>
      <c r="B267" t="s">
        <v>146</v>
      </c>
      <c r="D267" s="37"/>
    </row>
    <row r="268" spans="1:4" x14ac:dyDescent="0.35">
      <c r="A268" t="s">
        <v>397</v>
      </c>
      <c r="B268" t="s">
        <v>147</v>
      </c>
      <c r="D268" s="37"/>
    </row>
    <row r="269" spans="1:4" x14ac:dyDescent="0.35">
      <c r="A269" t="s">
        <v>398</v>
      </c>
      <c r="B269" t="s">
        <v>299</v>
      </c>
      <c r="C269">
        <v>29380.959999999999</v>
      </c>
      <c r="D269" s="37">
        <v>4.5115874362171962</v>
      </c>
    </row>
    <row r="270" spans="1:4" x14ac:dyDescent="0.35">
      <c r="A270" t="s">
        <v>398</v>
      </c>
      <c r="B270" t="s">
        <v>300</v>
      </c>
      <c r="D270" s="37"/>
    </row>
    <row r="271" spans="1:4" x14ac:dyDescent="0.35">
      <c r="A271" t="s">
        <v>398</v>
      </c>
      <c r="B271" t="s">
        <v>189</v>
      </c>
      <c r="D271" s="37"/>
    </row>
    <row r="272" spans="1:4" x14ac:dyDescent="0.35">
      <c r="A272" t="s">
        <v>398</v>
      </c>
      <c r="B272" t="s">
        <v>190</v>
      </c>
      <c r="D272" s="37"/>
    </row>
    <row r="273" spans="1:4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</row>
    <row r="274" spans="1:4" x14ac:dyDescent="0.35">
      <c r="A274" t="s">
        <v>398</v>
      </c>
      <c r="B274" t="s">
        <v>302</v>
      </c>
      <c r="C274">
        <v>2774.2</v>
      </c>
      <c r="D274" s="37">
        <v>5.0599992790714445</v>
      </c>
    </row>
    <row r="275" spans="1:4" x14ac:dyDescent="0.35">
      <c r="A275" t="s">
        <v>398</v>
      </c>
      <c r="B275" t="s">
        <v>40</v>
      </c>
      <c r="D275" s="37"/>
    </row>
    <row r="276" spans="1:4" x14ac:dyDescent="0.35">
      <c r="A276" t="s">
        <v>398</v>
      </c>
      <c r="B276" t="s">
        <v>303</v>
      </c>
      <c r="D276" s="37"/>
    </row>
    <row r="277" spans="1:4" x14ac:dyDescent="0.35">
      <c r="A277" t="s">
        <v>398</v>
      </c>
      <c r="B277" t="s">
        <v>199</v>
      </c>
      <c r="D277" s="37"/>
    </row>
    <row r="278" spans="1:4" x14ac:dyDescent="0.35">
      <c r="A278" t="s">
        <v>398</v>
      </c>
      <c r="B278" t="s">
        <v>194</v>
      </c>
      <c r="D278" s="37"/>
    </row>
    <row r="279" spans="1:4" x14ac:dyDescent="0.35">
      <c r="A279" t="s">
        <v>398</v>
      </c>
      <c r="B279" t="s">
        <v>144</v>
      </c>
      <c r="D279" s="37"/>
    </row>
    <row r="280" spans="1:4" x14ac:dyDescent="0.35">
      <c r="A280" t="s">
        <v>398</v>
      </c>
      <c r="B280" t="s">
        <v>145</v>
      </c>
      <c r="D280" s="37"/>
    </row>
    <row r="281" spans="1:4" x14ac:dyDescent="0.35">
      <c r="A281" t="s">
        <v>398</v>
      </c>
      <c r="B281" t="s">
        <v>146</v>
      </c>
      <c r="D281" s="37"/>
    </row>
    <row r="282" spans="1:4" x14ac:dyDescent="0.35">
      <c r="A282" t="s">
        <v>398</v>
      </c>
      <c r="B282" t="s">
        <v>147</v>
      </c>
      <c r="D282" s="37"/>
    </row>
    <row r="283" spans="1:4" x14ac:dyDescent="0.35">
      <c r="A283" t="s">
        <v>399</v>
      </c>
      <c r="B283" t="s">
        <v>299</v>
      </c>
      <c r="C283">
        <v>50051.98000000001</v>
      </c>
      <c r="D283" s="37">
        <v>5.1422808847921688</v>
      </c>
    </row>
    <row r="284" spans="1:4" x14ac:dyDescent="0.35">
      <c r="A284" t="s">
        <v>399</v>
      </c>
      <c r="B284" t="s">
        <v>300</v>
      </c>
      <c r="D284" s="37"/>
    </row>
    <row r="285" spans="1:4" x14ac:dyDescent="0.35">
      <c r="A285" t="s">
        <v>399</v>
      </c>
      <c r="B285" t="s">
        <v>189</v>
      </c>
      <c r="D285" s="37"/>
    </row>
    <row r="286" spans="1:4" x14ac:dyDescent="0.35">
      <c r="A286" t="s">
        <v>399</v>
      </c>
      <c r="B286" t="s">
        <v>190</v>
      </c>
      <c r="D286" s="37"/>
    </row>
    <row r="287" spans="1:4" x14ac:dyDescent="0.35">
      <c r="A287" t="s">
        <v>399</v>
      </c>
      <c r="B287" t="s">
        <v>301</v>
      </c>
      <c r="C287">
        <v>57294.73000000001</v>
      </c>
      <c r="D287" s="37">
        <v>5.0642125375230824</v>
      </c>
    </row>
    <row r="288" spans="1:4" x14ac:dyDescent="0.35">
      <c r="A288" t="s">
        <v>399</v>
      </c>
      <c r="B288" t="s">
        <v>302</v>
      </c>
      <c r="C288">
        <v>6998.5</v>
      </c>
      <c r="D288" s="37">
        <v>5.0600000000000005</v>
      </c>
    </row>
    <row r="289" spans="1:4" x14ac:dyDescent="0.35">
      <c r="A289" t="s">
        <v>399</v>
      </c>
      <c r="B289" t="s">
        <v>40</v>
      </c>
      <c r="C289">
        <v>11279.17</v>
      </c>
      <c r="D289" s="37">
        <v>5.1956491479426239</v>
      </c>
    </row>
    <row r="290" spans="1:4" x14ac:dyDescent="0.35">
      <c r="A290" t="s">
        <v>399</v>
      </c>
      <c r="B290" t="s">
        <v>303</v>
      </c>
      <c r="D290" s="37"/>
    </row>
    <row r="291" spans="1:4" x14ac:dyDescent="0.35">
      <c r="A291" t="s">
        <v>399</v>
      </c>
      <c r="B291" t="s">
        <v>199</v>
      </c>
      <c r="D291" s="37"/>
    </row>
    <row r="292" spans="1:4" x14ac:dyDescent="0.35">
      <c r="A292" t="s">
        <v>399</v>
      </c>
      <c r="B292" t="s">
        <v>194</v>
      </c>
      <c r="D292" s="37"/>
    </row>
    <row r="293" spans="1:4" x14ac:dyDescent="0.35">
      <c r="A293" t="s">
        <v>399</v>
      </c>
      <c r="B293" t="s">
        <v>144</v>
      </c>
      <c r="D293" s="37"/>
    </row>
    <row r="294" spans="1:4" x14ac:dyDescent="0.35">
      <c r="A294" t="s">
        <v>399</v>
      </c>
      <c r="B294" t="s">
        <v>145</v>
      </c>
      <c r="D294" s="37"/>
    </row>
    <row r="295" spans="1:4" x14ac:dyDescent="0.35">
      <c r="A295" t="s">
        <v>399</v>
      </c>
      <c r="B295" t="s">
        <v>146</v>
      </c>
      <c r="D295" s="37"/>
    </row>
    <row r="296" spans="1:4" x14ac:dyDescent="0.35">
      <c r="A296" t="s">
        <v>399</v>
      </c>
      <c r="B296" t="s">
        <v>147</v>
      </c>
      <c r="D296" s="37"/>
    </row>
    <row r="297" spans="1:4" x14ac:dyDescent="0.35">
      <c r="A297" t="s">
        <v>400</v>
      </c>
      <c r="B297" t="s">
        <v>299</v>
      </c>
      <c r="C297">
        <v>37612.92</v>
      </c>
      <c r="D297" s="37">
        <v>4.5347207821142312</v>
      </c>
    </row>
    <row r="298" spans="1:4" x14ac:dyDescent="0.35">
      <c r="A298" t="s">
        <v>400</v>
      </c>
      <c r="B298" t="s">
        <v>300</v>
      </c>
      <c r="D298" s="37"/>
    </row>
    <row r="299" spans="1:4" x14ac:dyDescent="0.35">
      <c r="A299" t="s">
        <v>400</v>
      </c>
      <c r="B299" t="s">
        <v>189</v>
      </c>
      <c r="D299" s="37"/>
    </row>
    <row r="300" spans="1:4" x14ac:dyDescent="0.35">
      <c r="A300" t="s">
        <v>400</v>
      </c>
      <c r="B300" t="s">
        <v>190</v>
      </c>
      <c r="D300" s="37"/>
    </row>
    <row r="301" spans="1:4" x14ac:dyDescent="0.35">
      <c r="A301" t="s">
        <v>400</v>
      </c>
      <c r="B301" t="s">
        <v>301</v>
      </c>
      <c r="C301">
        <v>27302.73</v>
      </c>
      <c r="D301" s="37">
        <v>4.5591151507559866</v>
      </c>
    </row>
    <row r="302" spans="1:4" x14ac:dyDescent="0.35">
      <c r="A302" t="s">
        <v>400</v>
      </c>
      <c r="B302" t="s">
        <v>302</v>
      </c>
      <c r="C302">
        <v>1403.2</v>
      </c>
      <c r="D302" s="37">
        <v>5.0599985746864302</v>
      </c>
    </row>
    <row r="303" spans="1:4" x14ac:dyDescent="0.35">
      <c r="A303" t="s">
        <v>400</v>
      </c>
      <c r="B303" t="s">
        <v>40</v>
      </c>
      <c r="C303">
        <v>5013.7000000000007</v>
      </c>
      <c r="D303" s="37">
        <v>5.1899994016395068</v>
      </c>
    </row>
    <row r="304" spans="1:4" x14ac:dyDescent="0.35">
      <c r="A304" t="s">
        <v>400</v>
      </c>
      <c r="B304" t="s">
        <v>303</v>
      </c>
      <c r="D304" s="37"/>
    </row>
    <row r="305" spans="1:4" x14ac:dyDescent="0.35">
      <c r="A305" t="s">
        <v>400</v>
      </c>
      <c r="B305" t="s">
        <v>199</v>
      </c>
      <c r="D305" s="37"/>
    </row>
    <row r="306" spans="1:4" x14ac:dyDescent="0.35">
      <c r="A306" t="s">
        <v>400</v>
      </c>
      <c r="B306" t="s">
        <v>194</v>
      </c>
      <c r="D306" s="37"/>
    </row>
    <row r="307" spans="1:4" x14ac:dyDescent="0.35">
      <c r="A307" t="s">
        <v>400</v>
      </c>
      <c r="B307" t="s">
        <v>144</v>
      </c>
      <c r="D307" s="37"/>
    </row>
    <row r="308" spans="1:4" x14ac:dyDescent="0.35">
      <c r="A308" t="s">
        <v>400</v>
      </c>
      <c r="B308" t="s">
        <v>145</v>
      </c>
      <c r="D308" s="37"/>
    </row>
    <row r="309" spans="1:4" x14ac:dyDescent="0.35">
      <c r="A309" t="s">
        <v>400</v>
      </c>
      <c r="B309" t="s">
        <v>146</v>
      </c>
      <c r="D309" s="37"/>
    </row>
    <row r="310" spans="1:4" x14ac:dyDescent="0.35">
      <c r="A310" t="s">
        <v>400</v>
      </c>
      <c r="B310" t="s">
        <v>147</v>
      </c>
      <c r="D310" s="37"/>
    </row>
    <row r="311" spans="1:4" x14ac:dyDescent="0.35">
      <c r="A311" t="s">
        <v>401</v>
      </c>
      <c r="B311" t="s">
        <v>299</v>
      </c>
      <c r="C311">
        <v>50963.650000000009</v>
      </c>
      <c r="D311" s="37">
        <v>4.5594071460737204</v>
      </c>
    </row>
    <row r="312" spans="1:4" x14ac:dyDescent="0.35">
      <c r="A312" t="s">
        <v>401</v>
      </c>
      <c r="B312" t="s">
        <v>300</v>
      </c>
      <c r="D312" s="37"/>
    </row>
    <row r="313" spans="1:4" x14ac:dyDescent="0.35">
      <c r="A313" t="s">
        <v>401</v>
      </c>
      <c r="B313" t="s">
        <v>189</v>
      </c>
      <c r="D313" s="37"/>
    </row>
    <row r="314" spans="1:4" x14ac:dyDescent="0.35">
      <c r="A314" t="s">
        <v>401</v>
      </c>
      <c r="B314" t="s">
        <v>190</v>
      </c>
      <c r="D314" s="37"/>
    </row>
    <row r="315" spans="1:4" x14ac:dyDescent="0.35">
      <c r="A315" t="s">
        <v>401</v>
      </c>
      <c r="B315" t="s">
        <v>301</v>
      </c>
      <c r="C315">
        <v>83675.58</v>
      </c>
      <c r="D315" s="37">
        <v>5.0973730926036005</v>
      </c>
    </row>
    <row r="316" spans="1:4" x14ac:dyDescent="0.35">
      <c r="A316" t="s">
        <v>401</v>
      </c>
      <c r="B316" t="s">
        <v>302</v>
      </c>
      <c r="C316">
        <v>4677.8</v>
      </c>
      <c r="D316" s="37">
        <v>5.0600004275514125</v>
      </c>
    </row>
    <row r="317" spans="1:4" x14ac:dyDescent="0.35">
      <c r="A317" t="s">
        <v>401</v>
      </c>
      <c r="B317" t="s">
        <v>40</v>
      </c>
      <c r="C317">
        <v>7043</v>
      </c>
      <c r="D317" s="37">
        <v>5.1968749112594059</v>
      </c>
    </row>
    <row r="318" spans="1:4" x14ac:dyDescent="0.35">
      <c r="A318" t="s">
        <v>401</v>
      </c>
      <c r="B318" t="s">
        <v>303</v>
      </c>
      <c r="D318" s="37"/>
    </row>
    <row r="319" spans="1:4" x14ac:dyDescent="0.35">
      <c r="A319" t="s">
        <v>401</v>
      </c>
      <c r="B319" t="s">
        <v>199</v>
      </c>
      <c r="D319" s="37"/>
    </row>
    <row r="320" spans="1:4" x14ac:dyDescent="0.35">
      <c r="A320" t="s">
        <v>401</v>
      </c>
      <c r="B320" t="s">
        <v>194</v>
      </c>
      <c r="D320" s="37"/>
    </row>
    <row r="321" spans="1:4" x14ac:dyDescent="0.35">
      <c r="A321" t="s">
        <v>401</v>
      </c>
      <c r="B321" t="s">
        <v>144</v>
      </c>
      <c r="D321" s="37"/>
    </row>
    <row r="322" spans="1:4" x14ac:dyDescent="0.35">
      <c r="A322" t="s">
        <v>401</v>
      </c>
      <c r="B322" t="s">
        <v>145</v>
      </c>
      <c r="D322" s="37"/>
    </row>
    <row r="323" spans="1:4" x14ac:dyDescent="0.35">
      <c r="A323" t="s">
        <v>401</v>
      </c>
      <c r="B323" t="s">
        <v>146</v>
      </c>
      <c r="D323" s="37"/>
    </row>
    <row r="324" spans="1:4" x14ac:dyDescent="0.35">
      <c r="A324" t="s">
        <v>401</v>
      </c>
      <c r="B324" t="s">
        <v>147</v>
      </c>
      <c r="D324" s="37"/>
    </row>
    <row r="325" spans="1:4" x14ac:dyDescent="0.35">
      <c r="A325" t="s">
        <v>402</v>
      </c>
      <c r="B325" t="s">
        <v>299</v>
      </c>
      <c r="C325">
        <v>14715.41</v>
      </c>
      <c r="D325" s="37">
        <v>4.5933820396441556</v>
      </c>
    </row>
    <row r="326" spans="1:4" x14ac:dyDescent="0.35">
      <c r="A326" t="s">
        <v>402</v>
      </c>
      <c r="B326" t="s">
        <v>300</v>
      </c>
      <c r="D326" s="37"/>
    </row>
    <row r="327" spans="1:4" x14ac:dyDescent="0.35">
      <c r="A327" t="s">
        <v>402</v>
      </c>
      <c r="B327" t="s">
        <v>189</v>
      </c>
      <c r="D327" s="37"/>
    </row>
    <row r="328" spans="1:4" x14ac:dyDescent="0.35">
      <c r="A328" t="s">
        <v>402</v>
      </c>
      <c r="B328" t="s">
        <v>190</v>
      </c>
      <c r="D328" s="37"/>
    </row>
    <row r="329" spans="1:4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</row>
    <row r="330" spans="1:4" x14ac:dyDescent="0.35">
      <c r="A330" t="s">
        <v>402</v>
      </c>
      <c r="B330" t="s">
        <v>302</v>
      </c>
      <c r="C330">
        <v>942.4</v>
      </c>
      <c r="D330" s="37">
        <v>5.0599957555178268</v>
      </c>
    </row>
    <row r="331" spans="1:4" x14ac:dyDescent="0.35">
      <c r="A331" t="s">
        <v>402</v>
      </c>
      <c r="B331" t="s">
        <v>40</v>
      </c>
      <c r="C331">
        <v>22272.44</v>
      </c>
      <c r="D331" s="37">
        <v>5.2185907785586139</v>
      </c>
    </row>
    <row r="332" spans="1:4" x14ac:dyDescent="0.35">
      <c r="A332" t="s">
        <v>402</v>
      </c>
      <c r="B332" t="s">
        <v>303</v>
      </c>
      <c r="D332" s="37"/>
    </row>
    <row r="333" spans="1:4" x14ac:dyDescent="0.35">
      <c r="A333" t="s">
        <v>402</v>
      </c>
      <c r="B333" t="s">
        <v>199</v>
      </c>
      <c r="D333" s="37"/>
    </row>
    <row r="334" spans="1:4" x14ac:dyDescent="0.35">
      <c r="A334" t="s">
        <v>402</v>
      </c>
      <c r="B334" t="s">
        <v>194</v>
      </c>
      <c r="D334" s="37"/>
    </row>
    <row r="335" spans="1:4" x14ac:dyDescent="0.35">
      <c r="A335" t="s">
        <v>402</v>
      </c>
      <c r="B335" t="s">
        <v>144</v>
      </c>
      <c r="D335" s="37"/>
    </row>
    <row r="336" spans="1:4" x14ac:dyDescent="0.35">
      <c r="A336" t="s">
        <v>402</v>
      </c>
      <c r="B336" t="s">
        <v>145</v>
      </c>
      <c r="D336" s="37"/>
    </row>
    <row r="337" spans="1:4" x14ac:dyDescent="0.35">
      <c r="A337" t="s">
        <v>402</v>
      </c>
      <c r="B337" t="s">
        <v>146</v>
      </c>
      <c r="D337" s="37"/>
    </row>
    <row r="338" spans="1:4" x14ac:dyDescent="0.35">
      <c r="A338" t="s">
        <v>402</v>
      </c>
      <c r="B338" t="s">
        <v>147</v>
      </c>
      <c r="D338" s="37"/>
    </row>
    <row r="339" spans="1:4" x14ac:dyDescent="0.35">
      <c r="A339" t="s">
        <v>403</v>
      </c>
      <c r="B339" t="s">
        <v>299</v>
      </c>
      <c r="C339">
        <v>40636.689999999995</v>
      </c>
      <c r="D339" s="37">
        <v>4.5740627496973794</v>
      </c>
    </row>
    <row r="340" spans="1:4" x14ac:dyDescent="0.35">
      <c r="A340" t="s">
        <v>403</v>
      </c>
      <c r="B340" t="s">
        <v>300</v>
      </c>
      <c r="D340" s="37"/>
    </row>
    <row r="341" spans="1:4" x14ac:dyDescent="0.35">
      <c r="A341" t="s">
        <v>403</v>
      </c>
      <c r="B341" t="s">
        <v>189</v>
      </c>
      <c r="D341" s="37"/>
    </row>
    <row r="342" spans="1:4" x14ac:dyDescent="0.35">
      <c r="A342" t="s">
        <v>403</v>
      </c>
      <c r="B342" t="s">
        <v>190</v>
      </c>
      <c r="D342" s="37"/>
    </row>
    <row r="343" spans="1:4" x14ac:dyDescent="0.35">
      <c r="A343" t="s">
        <v>403</v>
      </c>
      <c r="B343" t="s">
        <v>301</v>
      </c>
      <c r="C343">
        <v>56799.87</v>
      </c>
      <c r="D343" s="37">
        <v>4.9976952412038971</v>
      </c>
    </row>
    <row r="344" spans="1:4" x14ac:dyDescent="0.35">
      <c r="A344" t="s">
        <v>403</v>
      </c>
      <c r="B344" t="s">
        <v>302</v>
      </c>
      <c r="C344">
        <v>1404.3</v>
      </c>
      <c r="D344" s="37">
        <v>5.0600014241971092</v>
      </c>
    </row>
    <row r="345" spans="1:4" x14ac:dyDescent="0.35">
      <c r="A345" t="s">
        <v>403</v>
      </c>
      <c r="B345" t="s">
        <v>40</v>
      </c>
      <c r="C345">
        <v>16314.59</v>
      </c>
      <c r="D345" s="37">
        <v>5.2135818307416857</v>
      </c>
    </row>
    <row r="346" spans="1:4" x14ac:dyDescent="0.35">
      <c r="A346" t="s">
        <v>403</v>
      </c>
      <c r="B346" t="s">
        <v>303</v>
      </c>
      <c r="D346" s="37"/>
    </row>
    <row r="347" spans="1:4" x14ac:dyDescent="0.35">
      <c r="A347" t="s">
        <v>403</v>
      </c>
      <c r="B347" t="s">
        <v>199</v>
      </c>
      <c r="D347" s="37"/>
    </row>
    <row r="348" spans="1:4" x14ac:dyDescent="0.35">
      <c r="A348" t="s">
        <v>403</v>
      </c>
      <c r="B348" t="s">
        <v>194</v>
      </c>
      <c r="D348" s="37"/>
    </row>
    <row r="349" spans="1:4" x14ac:dyDescent="0.35">
      <c r="A349" t="s">
        <v>403</v>
      </c>
      <c r="B349" t="s">
        <v>144</v>
      </c>
      <c r="D349" s="37"/>
    </row>
    <row r="350" spans="1:4" x14ac:dyDescent="0.35">
      <c r="A350" t="s">
        <v>403</v>
      </c>
      <c r="B350" t="s">
        <v>145</v>
      </c>
      <c r="D350" s="37"/>
    </row>
    <row r="351" spans="1:4" x14ac:dyDescent="0.35">
      <c r="A351" t="s">
        <v>403</v>
      </c>
      <c r="B351" t="s">
        <v>146</v>
      </c>
      <c r="D351" s="37"/>
    </row>
    <row r="352" spans="1:4" x14ac:dyDescent="0.35">
      <c r="A352" t="s">
        <v>403</v>
      </c>
      <c r="B352" t="s">
        <v>147</v>
      </c>
      <c r="D352" s="37"/>
    </row>
    <row r="353" spans="1:4" x14ac:dyDescent="0.35">
      <c r="A353" t="s">
        <v>404</v>
      </c>
      <c r="B353" t="s">
        <v>299</v>
      </c>
      <c r="C353">
        <v>34331.93</v>
      </c>
      <c r="D353" s="37">
        <v>4.5207755579135807</v>
      </c>
    </row>
    <row r="354" spans="1:4" x14ac:dyDescent="0.35">
      <c r="A354" t="s">
        <v>404</v>
      </c>
      <c r="B354" t="s">
        <v>300</v>
      </c>
      <c r="D354" s="37"/>
    </row>
    <row r="355" spans="1:4" x14ac:dyDescent="0.35">
      <c r="A355" t="s">
        <v>404</v>
      </c>
      <c r="B355" t="s">
        <v>189</v>
      </c>
      <c r="D355" s="37"/>
    </row>
    <row r="356" spans="1:4" x14ac:dyDescent="0.35">
      <c r="A356" t="s">
        <v>404</v>
      </c>
      <c r="B356" t="s">
        <v>190</v>
      </c>
      <c r="D356" s="37"/>
    </row>
    <row r="357" spans="1:4" x14ac:dyDescent="0.35">
      <c r="A357" t="s">
        <v>404</v>
      </c>
      <c r="B357" t="s">
        <v>301</v>
      </c>
      <c r="C357">
        <v>86909.959999999992</v>
      </c>
      <c r="D357" s="37">
        <v>5.2001104361341319</v>
      </c>
    </row>
    <row r="358" spans="1:4" x14ac:dyDescent="0.35">
      <c r="A358" t="s">
        <v>404</v>
      </c>
      <c r="B358" t="s">
        <v>302</v>
      </c>
      <c r="C358">
        <v>945.4</v>
      </c>
      <c r="D358" s="37">
        <v>5.0599957689866724</v>
      </c>
    </row>
    <row r="359" spans="1:4" x14ac:dyDescent="0.35">
      <c r="A359" t="s">
        <v>404</v>
      </c>
      <c r="B359" t="s">
        <v>40</v>
      </c>
      <c r="C359">
        <v>2807.4500000000003</v>
      </c>
      <c r="D359" s="37">
        <v>5.2018059092771018</v>
      </c>
    </row>
    <row r="360" spans="1:4" x14ac:dyDescent="0.35">
      <c r="A360" t="s">
        <v>404</v>
      </c>
      <c r="B360" t="s">
        <v>303</v>
      </c>
      <c r="D360" s="37"/>
    </row>
    <row r="361" spans="1:4" x14ac:dyDescent="0.35">
      <c r="A361" t="s">
        <v>404</v>
      </c>
      <c r="B361" t="s">
        <v>199</v>
      </c>
      <c r="D361" s="37"/>
    </row>
    <row r="362" spans="1:4" x14ac:dyDescent="0.35">
      <c r="A362" t="s">
        <v>404</v>
      </c>
      <c r="B362" t="s">
        <v>194</v>
      </c>
      <c r="D362" s="37"/>
    </row>
    <row r="363" spans="1:4" x14ac:dyDescent="0.35">
      <c r="A363" t="s">
        <v>404</v>
      </c>
      <c r="B363" t="s">
        <v>144</v>
      </c>
      <c r="D363" s="37"/>
    </row>
    <row r="364" spans="1:4" x14ac:dyDescent="0.35">
      <c r="A364" t="s">
        <v>404</v>
      </c>
      <c r="B364" t="s">
        <v>145</v>
      </c>
      <c r="D364" s="37"/>
    </row>
    <row r="365" spans="1:4" x14ac:dyDescent="0.35">
      <c r="A365" t="s">
        <v>404</v>
      </c>
      <c r="B365" t="s">
        <v>146</v>
      </c>
      <c r="D365" s="37"/>
    </row>
    <row r="366" spans="1:4" x14ac:dyDescent="0.35">
      <c r="A366" t="s">
        <v>404</v>
      </c>
      <c r="B366" t="s">
        <v>147</v>
      </c>
      <c r="D366" s="37"/>
    </row>
    <row r="367" spans="1:4" x14ac:dyDescent="0.35">
      <c r="A367" t="s">
        <v>405</v>
      </c>
      <c r="B367" t="s">
        <v>299</v>
      </c>
      <c r="C367">
        <v>99489.75</v>
      </c>
      <c r="D367" s="37">
        <v>4.8585732701107407</v>
      </c>
    </row>
    <row r="368" spans="1:4" x14ac:dyDescent="0.35">
      <c r="A368" t="s">
        <v>405</v>
      </c>
      <c r="B368" t="s">
        <v>300</v>
      </c>
      <c r="D368" s="37"/>
    </row>
    <row r="369" spans="1:4" x14ac:dyDescent="0.35">
      <c r="A369" t="s">
        <v>405</v>
      </c>
      <c r="B369" t="s">
        <v>189</v>
      </c>
      <c r="D369" s="37"/>
    </row>
    <row r="370" spans="1:4" x14ac:dyDescent="0.35">
      <c r="A370" t="s">
        <v>405</v>
      </c>
      <c r="B370" t="s">
        <v>190</v>
      </c>
      <c r="D370" s="37"/>
    </row>
    <row r="371" spans="1:4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</row>
    <row r="372" spans="1:4" x14ac:dyDescent="0.35">
      <c r="A372" t="s">
        <v>405</v>
      </c>
      <c r="B372" t="s">
        <v>302</v>
      </c>
      <c r="C372">
        <v>946.9</v>
      </c>
      <c r="D372" s="37">
        <v>5.0599957756890914</v>
      </c>
    </row>
    <row r="373" spans="1:4" x14ac:dyDescent="0.35">
      <c r="A373" t="s">
        <v>405</v>
      </c>
      <c r="B373" t="s">
        <v>40</v>
      </c>
      <c r="C373">
        <v>9788.2000000000007</v>
      </c>
      <c r="D373" s="37">
        <v>5.1900002043276592</v>
      </c>
    </row>
    <row r="374" spans="1:4" x14ac:dyDescent="0.35">
      <c r="A374" t="s">
        <v>405</v>
      </c>
      <c r="B374" t="s">
        <v>303</v>
      </c>
      <c r="D374" s="37"/>
    </row>
    <row r="375" spans="1:4" x14ac:dyDescent="0.35">
      <c r="A375" t="s">
        <v>405</v>
      </c>
      <c r="B375" t="s">
        <v>199</v>
      </c>
      <c r="D375" s="37"/>
    </row>
    <row r="376" spans="1:4" x14ac:dyDescent="0.35">
      <c r="A376" t="s">
        <v>405</v>
      </c>
      <c r="B376" t="s">
        <v>194</v>
      </c>
      <c r="D376" s="37"/>
    </row>
    <row r="377" spans="1:4" x14ac:dyDescent="0.35">
      <c r="A377" t="s">
        <v>405</v>
      </c>
      <c r="B377" t="s">
        <v>144</v>
      </c>
      <c r="D377" s="37"/>
    </row>
    <row r="378" spans="1:4" x14ac:dyDescent="0.35">
      <c r="A378" t="s">
        <v>405</v>
      </c>
      <c r="B378" t="s">
        <v>145</v>
      </c>
      <c r="C378">
        <v>10043.799999999999</v>
      </c>
      <c r="D378" s="37">
        <v>6.9</v>
      </c>
    </row>
    <row r="379" spans="1:4" x14ac:dyDescent="0.35">
      <c r="A379" t="s">
        <v>405</v>
      </c>
      <c r="B379" t="s">
        <v>146</v>
      </c>
      <c r="D379" s="37"/>
    </row>
    <row r="380" spans="1:4" x14ac:dyDescent="0.35">
      <c r="A380" t="s">
        <v>405</v>
      </c>
      <c r="B380" t="s">
        <v>147</v>
      </c>
      <c r="D380" s="37"/>
    </row>
    <row r="381" spans="1:4" x14ac:dyDescent="0.35">
      <c r="A381" t="s">
        <v>406</v>
      </c>
      <c r="B381" t="s">
        <v>299</v>
      </c>
      <c r="C381">
        <v>55989.56</v>
      </c>
      <c r="D381" s="37">
        <v>4.0121079715575547</v>
      </c>
    </row>
    <row r="382" spans="1:4" x14ac:dyDescent="0.35">
      <c r="A382" t="s">
        <v>406</v>
      </c>
      <c r="B382" t="s">
        <v>300</v>
      </c>
      <c r="D382" s="37"/>
    </row>
    <row r="383" spans="1:4" x14ac:dyDescent="0.35">
      <c r="A383" t="s">
        <v>406</v>
      </c>
      <c r="B383" t="s">
        <v>189</v>
      </c>
      <c r="D383" s="37"/>
    </row>
    <row r="384" spans="1:4" x14ac:dyDescent="0.35">
      <c r="A384" t="s">
        <v>406</v>
      </c>
      <c r="B384" t="s">
        <v>190</v>
      </c>
      <c r="D384" s="37"/>
    </row>
    <row r="385" spans="1:4" x14ac:dyDescent="0.35">
      <c r="A385" t="s">
        <v>406</v>
      </c>
      <c r="B385" t="s">
        <v>301</v>
      </c>
      <c r="C385">
        <v>24899.329999999998</v>
      </c>
      <c r="D385" s="37">
        <v>4.6897350249986651</v>
      </c>
    </row>
    <row r="386" spans="1:4" x14ac:dyDescent="0.35">
      <c r="A386" t="s">
        <v>406</v>
      </c>
      <c r="B386" t="s">
        <v>302</v>
      </c>
      <c r="C386">
        <v>1435.4</v>
      </c>
      <c r="D386" s="37">
        <v>5.0599972133203286</v>
      </c>
    </row>
    <row r="387" spans="1:4" x14ac:dyDescent="0.35">
      <c r="A387" t="s">
        <v>406</v>
      </c>
      <c r="B387" t="s">
        <v>40</v>
      </c>
      <c r="C387">
        <v>9586.380000000001</v>
      </c>
      <c r="D387" s="37">
        <v>5.1992305750450116</v>
      </c>
    </row>
    <row r="388" spans="1:4" x14ac:dyDescent="0.35">
      <c r="A388" t="s">
        <v>406</v>
      </c>
      <c r="B388" t="s">
        <v>303</v>
      </c>
      <c r="D388" s="37"/>
    </row>
    <row r="389" spans="1:4" x14ac:dyDescent="0.35">
      <c r="A389" t="s">
        <v>406</v>
      </c>
      <c r="B389" t="s">
        <v>199</v>
      </c>
      <c r="D389" s="37"/>
    </row>
    <row r="390" spans="1:4" x14ac:dyDescent="0.35">
      <c r="A390" t="s">
        <v>406</v>
      </c>
      <c r="B390" t="s">
        <v>194</v>
      </c>
      <c r="D390" s="37"/>
    </row>
    <row r="391" spans="1:4" x14ac:dyDescent="0.35">
      <c r="A391" t="s">
        <v>406</v>
      </c>
      <c r="B391" t="s">
        <v>144</v>
      </c>
      <c r="D391" s="37"/>
    </row>
    <row r="392" spans="1:4" x14ac:dyDescent="0.35">
      <c r="A392" t="s">
        <v>406</v>
      </c>
      <c r="B392" t="s">
        <v>145</v>
      </c>
      <c r="D392" s="37"/>
    </row>
    <row r="393" spans="1:4" x14ac:dyDescent="0.35">
      <c r="A393" t="s">
        <v>406</v>
      </c>
      <c r="B393" t="s">
        <v>146</v>
      </c>
      <c r="D393" s="37"/>
    </row>
    <row r="394" spans="1:4" x14ac:dyDescent="0.35">
      <c r="A394" t="s">
        <v>406</v>
      </c>
      <c r="B394" t="s">
        <v>147</v>
      </c>
      <c r="D394" s="37"/>
    </row>
    <row r="395" spans="1:4" x14ac:dyDescent="0.35">
      <c r="A395" t="s">
        <v>407</v>
      </c>
      <c r="B395" t="s">
        <v>299</v>
      </c>
      <c r="D395" s="37"/>
    </row>
    <row r="396" spans="1:4" x14ac:dyDescent="0.35">
      <c r="A396" t="s">
        <v>407</v>
      </c>
      <c r="B396" t="s">
        <v>300</v>
      </c>
      <c r="D396" s="37"/>
    </row>
    <row r="397" spans="1:4" x14ac:dyDescent="0.35">
      <c r="A397" t="s">
        <v>407</v>
      </c>
      <c r="B397" t="s">
        <v>189</v>
      </c>
      <c r="D397" s="37"/>
    </row>
    <row r="398" spans="1:4" x14ac:dyDescent="0.35">
      <c r="A398" t="s">
        <v>407</v>
      </c>
      <c r="B398" t="s">
        <v>190</v>
      </c>
      <c r="D398" s="37"/>
    </row>
    <row r="399" spans="1:4" x14ac:dyDescent="0.35">
      <c r="A399" t="s">
        <v>407</v>
      </c>
      <c r="B399" t="s">
        <v>301</v>
      </c>
      <c r="D399" s="37"/>
    </row>
    <row r="400" spans="1:4" x14ac:dyDescent="0.35">
      <c r="A400" t="s">
        <v>407</v>
      </c>
      <c r="B400" t="s">
        <v>302</v>
      </c>
      <c r="D400" s="37"/>
    </row>
    <row r="401" spans="1:4" x14ac:dyDescent="0.35">
      <c r="A401" t="s">
        <v>407</v>
      </c>
      <c r="B401" t="s">
        <v>40</v>
      </c>
      <c r="D401" s="37"/>
    </row>
    <row r="402" spans="1:4" x14ac:dyDescent="0.35">
      <c r="A402" t="s">
        <v>407</v>
      </c>
      <c r="B402" t="s">
        <v>303</v>
      </c>
      <c r="D402" s="37"/>
    </row>
    <row r="403" spans="1:4" x14ac:dyDescent="0.35">
      <c r="A403" t="s">
        <v>407</v>
      </c>
      <c r="B403" t="s">
        <v>199</v>
      </c>
      <c r="D403" s="37"/>
    </row>
    <row r="404" spans="1:4" x14ac:dyDescent="0.35">
      <c r="A404" t="s">
        <v>407</v>
      </c>
      <c r="B404" t="s">
        <v>194</v>
      </c>
      <c r="D404" s="37"/>
    </row>
    <row r="405" spans="1:4" x14ac:dyDescent="0.35">
      <c r="A405" t="s">
        <v>407</v>
      </c>
      <c r="B405" t="s">
        <v>144</v>
      </c>
      <c r="D405" s="37"/>
    </row>
    <row r="406" spans="1:4" x14ac:dyDescent="0.35">
      <c r="A406" t="s">
        <v>407</v>
      </c>
      <c r="B406" t="s">
        <v>145</v>
      </c>
      <c r="D406" s="37"/>
    </row>
    <row r="407" spans="1:4" x14ac:dyDescent="0.35">
      <c r="A407" t="s">
        <v>407</v>
      </c>
      <c r="B407" t="s">
        <v>146</v>
      </c>
      <c r="D407" s="37"/>
    </row>
    <row r="408" spans="1:4" x14ac:dyDescent="0.35">
      <c r="A408" t="s">
        <v>407</v>
      </c>
      <c r="B408" t="s">
        <v>147</v>
      </c>
      <c r="D408" s="37"/>
    </row>
    <row r="409" spans="1:4" x14ac:dyDescent="0.35">
      <c r="A409" t="s">
        <v>408</v>
      </c>
      <c r="B409" t="s">
        <v>299</v>
      </c>
      <c r="C409">
        <v>47616.979999999996</v>
      </c>
      <c r="D409" s="37">
        <v>4.5447878046864796</v>
      </c>
    </row>
    <row r="410" spans="1:4" x14ac:dyDescent="0.35">
      <c r="A410" t="s">
        <v>408</v>
      </c>
      <c r="B410" t="s">
        <v>300</v>
      </c>
      <c r="D410" s="37"/>
    </row>
    <row r="411" spans="1:4" x14ac:dyDescent="0.35">
      <c r="A411" t="s">
        <v>408</v>
      </c>
      <c r="B411" t="s">
        <v>189</v>
      </c>
      <c r="D411" s="37"/>
    </row>
    <row r="412" spans="1:4" x14ac:dyDescent="0.35">
      <c r="A412" t="s">
        <v>408</v>
      </c>
      <c r="B412" t="s">
        <v>190</v>
      </c>
      <c r="D412" s="37"/>
    </row>
    <row r="413" spans="1:4" x14ac:dyDescent="0.35">
      <c r="A413" t="s">
        <v>408</v>
      </c>
      <c r="B413" t="s">
        <v>301</v>
      </c>
      <c r="C413">
        <v>57458.81</v>
      </c>
      <c r="D413" s="37">
        <v>4.7999279831935269</v>
      </c>
    </row>
    <row r="414" spans="1:4" x14ac:dyDescent="0.35">
      <c r="A414" t="s">
        <v>408</v>
      </c>
      <c r="B414" t="s">
        <v>302</v>
      </c>
      <c r="C414">
        <v>4716</v>
      </c>
      <c r="D414" s="37">
        <v>5.0599999999999996</v>
      </c>
    </row>
    <row r="415" spans="1:4" x14ac:dyDescent="0.35">
      <c r="A415" t="s">
        <v>408</v>
      </c>
      <c r="B415" t="s">
        <v>40</v>
      </c>
      <c r="C415">
        <v>19800.629999999997</v>
      </c>
      <c r="D415" s="37">
        <v>5.2234681421752747</v>
      </c>
    </row>
    <row r="416" spans="1:4" x14ac:dyDescent="0.35">
      <c r="A416" t="s">
        <v>408</v>
      </c>
      <c r="B416" t="s">
        <v>303</v>
      </c>
      <c r="D416" s="37"/>
    </row>
    <row r="417" spans="1:4" x14ac:dyDescent="0.35">
      <c r="A417" t="s">
        <v>408</v>
      </c>
      <c r="B417" t="s">
        <v>199</v>
      </c>
      <c r="D417" s="37"/>
    </row>
    <row r="418" spans="1:4" x14ac:dyDescent="0.35">
      <c r="A418" t="s">
        <v>408</v>
      </c>
      <c r="B418" t="s">
        <v>194</v>
      </c>
      <c r="D418" s="37"/>
    </row>
    <row r="419" spans="1:4" x14ac:dyDescent="0.35">
      <c r="A419" t="s">
        <v>408</v>
      </c>
      <c r="B419" t="s">
        <v>144</v>
      </c>
      <c r="D419" s="37"/>
    </row>
    <row r="420" spans="1:4" x14ac:dyDescent="0.35">
      <c r="A420" t="s">
        <v>408</v>
      </c>
      <c r="B420" t="s">
        <v>145</v>
      </c>
      <c r="D420" s="37"/>
    </row>
    <row r="421" spans="1:4" x14ac:dyDescent="0.35">
      <c r="A421" t="s">
        <v>408</v>
      </c>
      <c r="B421" t="s">
        <v>146</v>
      </c>
      <c r="D421" s="37"/>
    </row>
    <row r="422" spans="1:4" x14ac:dyDescent="0.35">
      <c r="A422" t="s">
        <v>408</v>
      </c>
      <c r="B422" t="s">
        <v>147</v>
      </c>
      <c r="D422" s="37"/>
    </row>
    <row r="423" spans="1:4" x14ac:dyDescent="0.35">
      <c r="A423" t="s">
        <v>409</v>
      </c>
      <c r="B423" t="s">
        <v>299</v>
      </c>
      <c r="C423">
        <v>40895.040000000001</v>
      </c>
      <c r="D423" s="37">
        <v>4.5797011080072298</v>
      </c>
    </row>
    <row r="424" spans="1:4" x14ac:dyDescent="0.35">
      <c r="A424" t="s">
        <v>409</v>
      </c>
      <c r="B424" t="s">
        <v>300</v>
      </c>
      <c r="D424" s="37"/>
    </row>
    <row r="425" spans="1:4" x14ac:dyDescent="0.35">
      <c r="A425" t="s">
        <v>409</v>
      </c>
      <c r="B425" t="s">
        <v>189</v>
      </c>
      <c r="D425" s="37"/>
    </row>
    <row r="426" spans="1:4" x14ac:dyDescent="0.35">
      <c r="A426" t="s">
        <v>409</v>
      </c>
      <c r="B426" t="s">
        <v>190</v>
      </c>
      <c r="D426" s="37"/>
    </row>
    <row r="427" spans="1:4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</row>
    <row r="428" spans="1:4" x14ac:dyDescent="0.35">
      <c r="A428" t="s">
        <v>409</v>
      </c>
      <c r="B428" t="s">
        <v>302</v>
      </c>
      <c r="C428">
        <v>6133.2</v>
      </c>
      <c r="D428" s="37">
        <v>5.0599996739059545</v>
      </c>
    </row>
    <row r="429" spans="1:4" x14ac:dyDescent="0.35">
      <c r="A429" t="s">
        <v>409</v>
      </c>
      <c r="B429" t="s">
        <v>40</v>
      </c>
      <c r="C429">
        <v>10560.61</v>
      </c>
      <c r="D429" s="37">
        <v>5.1930087371846891</v>
      </c>
    </row>
    <row r="430" spans="1:4" x14ac:dyDescent="0.35">
      <c r="A430" t="s">
        <v>409</v>
      </c>
      <c r="B430" t="s">
        <v>303</v>
      </c>
      <c r="D430" s="37"/>
    </row>
    <row r="431" spans="1:4" x14ac:dyDescent="0.35">
      <c r="A431" t="s">
        <v>409</v>
      </c>
      <c r="B431" t="s">
        <v>199</v>
      </c>
      <c r="D431" s="37"/>
    </row>
    <row r="432" spans="1:4" x14ac:dyDescent="0.35">
      <c r="A432" t="s">
        <v>409</v>
      </c>
      <c r="B432" t="s">
        <v>194</v>
      </c>
      <c r="D432" s="37"/>
    </row>
    <row r="433" spans="1:4" x14ac:dyDescent="0.35">
      <c r="A433" t="s">
        <v>409</v>
      </c>
      <c r="B433" t="s">
        <v>144</v>
      </c>
      <c r="D433" s="37"/>
    </row>
    <row r="434" spans="1:4" x14ac:dyDescent="0.35">
      <c r="A434" t="s">
        <v>409</v>
      </c>
      <c r="B434" t="s">
        <v>145</v>
      </c>
      <c r="D434" s="37"/>
    </row>
    <row r="435" spans="1:4" x14ac:dyDescent="0.35">
      <c r="A435" t="s">
        <v>409</v>
      </c>
      <c r="B435" t="s">
        <v>146</v>
      </c>
      <c r="D435" s="37"/>
    </row>
    <row r="436" spans="1:4" x14ac:dyDescent="0.35">
      <c r="A436" t="s">
        <v>409</v>
      </c>
      <c r="B436" t="s">
        <v>147</v>
      </c>
      <c r="D436" s="37"/>
    </row>
    <row r="437" spans="1:4" x14ac:dyDescent="0.35">
      <c r="A437" t="s">
        <v>410</v>
      </c>
      <c r="B437" t="s">
        <v>299</v>
      </c>
      <c r="C437">
        <v>28370.760000000002</v>
      </c>
      <c r="D437" s="37">
        <v>4.5214491962851886</v>
      </c>
    </row>
    <row r="438" spans="1:4" x14ac:dyDescent="0.35">
      <c r="A438" t="s">
        <v>410</v>
      </c>
      <c r="B438" t="s">
        <v>300</v>
      </c>
      <c r="D438" s="37"/>
    </row>
    <row r="439" spans="1:4" x14ac:dyDescent="0.35">
      <c r="A439" t="s">
        <v>410</v>
      </c>
      <c r="B439" t="s">
        <v>189</v>
      </c>
      <c r="D439" s="37"/>
    </row>
    <row r="440" spans="1:4" x14ac:dyDescent="0.35">
      <c r="A440" t="s">
        <v>410</v>
      </c>
      <c r="B440" t="s">
        <v>190</v>
      </c>
      <c r="D440" s="37"/>
    </row>
    <row r="441" spans="1:4" x14ac:dyDescent="0.35">
      <c r="A441" t="s">
        <v>410</v>
      </c>
      <c r="B441" t="s">
        <v>301</v>
      </c>
      <c r="C441">
        <v>18493.5</v>
      </c>
      <c r="D441" s="37">
        <v>4.6838624381539455</v>
      </c>
    </row>
    <row r="442" spans="1:4" x14ac:dyDescent="0.35">
      <c r="A442" t="s">
        <v>410</v>
      </c>
      <c r="B442" t="s">
        <v>302</v>
      </c>
      <c r="D442" s="37"/>
    </row>
    <row r="443" spans="1:4" x14ac:dyDescent="0.35">
      <c r="A443" t="s">
        <v>410</v>
      </c>
      <c r="B443" t="s">
        <v>40</v>
      </c>
      <c r="C443">
        <v>7112.78</v>
      </c>
      <c r="D443" s="37">
        <v>5.2118299736530584</v>
      </c>
    </row>
    <row r="444" spans="1:4" x14ac:dyDescent="0.35">
      <c r="A444" t="s">
        <v>410</v>
      </c>
      <c r="B444" t="s">
        <v>303</v>
      </c>
      <c r="D444" s="37"/>
    </row>
    <row r="445" spans="1:4" x14ac:dyDescent="0.35">
      <c r="A445" t="s">
        <v>410</v>
      </c>
      <c r="B445" t="s">
        <v>199</v>
      </c>
      <c r="D445" s="37"/>
    </row>
    <row r="446" spans="1:4" x14ac:dyDescent="0.35">
      <c r="A446" t="s">
        <v>410</v>
      </c>
      <c r="B446" t="s">
        <v>194</v>
      </c>
      <c r="D446" s="37"/>
    </row>
    <row r="447" spans="1:4" x14ac:dyDescent="0.35">
      <c r="A447" t="s">
        <v>410</v>
      </c>
      <c r="B447" t="s">
        <v>144</v>
      </c>
      <c r="D447" s="37"/>
    </row>
    <row r="448" spans="1:4" x14ac:dyDescent="0.35">
      <c r="A448" t="s">
        <v>410</v>
      </c>
      <c r="B448" t="s">
        <v>145</v>
      </c>
      <c r="D448" s="37"/>
    </row>
    <row r="449" spans="1:4" x14ac:dyDescent="0.35">
      <c r="A449" t="s">
        <v>410</v>
      </c>
      <c r="B449" t="s">
        <v>146</v>
      </c>
      <c r="D449" s="37"/>
    </row>
    <row r="450" spans="1:4" x14ac:dyDescent="0.35">
      <c r="A450" t="s">
        <v>410</v>
      </c>
      <c r="B450" t="s">
        <v>147</v>
      </c>
      <c r="D450" s="37"/>
    </row>
    <row r="451" spans="1:4" x14ac:dyDescent="0.35">
      <c r="A451" t="s">
        <v>411</v>
      </c>
      <c r="B451" t="s">
        <v>299</v>
      </c>
      <c r="C451">
        <v>58090.82</v>
      </c>
      <c r="D451" s="37">
        <v>4.546831495923108</v>
      </c>
    </row>
    <row r="452" spans="1:4" x14ac:dyDescent="0.35">
      <c r="A452" t="s">
        <v>411</v>
      </c>
      <c r="B452" t="s">
        <v>300</v>
      </c>
      <c r="D452" s="37"/>
    </row>
    <row r="453" spans="1:4" x14ac:dyDescent="0.35">
      <c r="A453" t="s">
        <v>411</v>
      </c>
      <c r="B453" t="s">
        <v>189</v>
      </c>
      <c r="D453" s="37"/>
    </row>
    <row r="454" spans="1:4" x14ac:dyDescent="0.35">
      <c r="A454" t="s">
        <v>411</v>
      </c>
      <c r="B454" t="s">
        <v>190</v>
      </c>
      <c r="D454" s="37"/>
    </row>
    <row r="455" spans="1:4" x14ac:dyDescent="0.35">
      <c r="A455" t="s">
        <v>411</v>
      </c>
      <c r="B455" t="s">
        <v>301</v>
      </c>
      <c r="C455">
        <v>22065.21</v>
      </c>
      <c r="D455" s="37">
        <v>4.5603930350085049</v>
      </c>
    </row>
    <row r="456" spans="1:4" x14ac:dyDescent="0.35">
      <c r="A456" t="s">
        <v>411</v>
      </c>
      <c r="B456" t="s">
        <v>302</v>
      </c>
      <c r="C456">
        <v>1415.1</v>
      </c>
      <c r="D456" s="37">
        <v>5.0600028266553601</v>
      </c>
    </row>
    <row r="457" spans="1:4" x14ac:dyDescent="0.35">
      <c r="A457" t="s">
        <v>411</v>
      </c>
      <c r="B457" t="s">
        <v>40</v>
      </c>
      <c r="C457">
        <v>12201.599999999999</v>
      </c>
      <c r="D457" s="37">
        <v>5.2201326055599271</v>
      </c>
    </row>
    <row r="458" spans="1:4" x14ac:dyDescent="0.35">
      <c r="A458" t="s">
        <v>411</v>
      </c>
      <c r="B458" t="s">
        <v>303</v>
      </c>
      <c r="D458" s="37"/>
    </row>
    <row r="459" spans="1:4" x14ac:dyDescent="0.35">
      <c r="A459" t="s">
        <v>411</v>
      </c>
      <c r="B459" t="s">
        <v>199</v>
      </c>
      <c r="D459" s="37"/>
    </row>
    <row r="460" spans="1:4" x14ac:dyDescent="0.35">
      <c r="A460" t="s">
        <v>411</v>
      </c>
      <c r="B460" t="s">
        <v>194</v>
      </c>
      <c r="D460" s="37"/>
    </row>
    <row r="461" spans="1:4" x14ac:dyDescent="0.35">
      <c r="A461" t="s">
        <v>411</v>
      </c>
      <c r="B461" t="s">
        <v>144</v>
      </c>
      <c r="D461" s="37"/>
    </row>
    <row r="462" spans="1:4" x14ac:dyDescent="0.35">
      <c r="A462" t="s">
        <v>411</v>
      </c>
      <c r="B462" t="s">
        <v>145</v>
      </c>
      <c r="D462" s="37"/>
    </row>
    <row r="463" spans="1:4" x14ac:dyDescent="0.35">
      <c r="A463" t="s">
        <v>411</v>
      </c>
      <c r="B463" t="s">
        <v>146</v>
      </c>
      <c r="D463" s="37"/>
    </row>
    <row r="464" spans="1:4" x14ac:dyDescent="0.35">
      <c r="A464" t="s">
        <v>411</v>
      </c>
      <c r="B464" t="s">
        <v>147</v>
      </c>
      <c r="D464" s="37"/>
    </row>
    <row r="465" spans="1:4" x14ac:dyDescent="0.35">
      <c r="A465" t="s">
        <v>412</v>
      </c>
      <c r="B465" t="s">
        <v>299</v>
      </c>
      <c r="C465">
        <v>23911.440000000002</v>
      </c>
      <c r="D465" s="37">
        <v>4.6437675857246568</v>
      </c>
    </row>
    <row r="466" spans="1:4" x14ac:dyDescent="0.35">
      <c r="A466" t="s">
        <v>412</v>
      </c>
      <c r="B466" t="s">
        <v>300</v>
      </c>
      <c r="D466" s="37"/>
    </row>
    <row r="467" spans="1:4" x14ac:dyDescent="0.35">
      <c r="A467" t="s">
        <v>412</v>
      </c>
      <c r="B467" t="s">
        <v>189</v>
      </c>
      <c r="D467" s="37"/>
    </row>
    <row r="468" spans="1:4" x14ac:dyDescent="0.35">
      <c r="A468" t="s">
        <v>412</v>
      </c>
      <c r="B468" t="s">
        <v>190</v>
      </c>
      <c r="D468" s="37"/>
    </row>
    <row r="469" spans="1:4" x14ac:dyDescent="0.35">
      <c r="A469" t="s">
        <v>412</v>
      </c>
      <c r="B469" t="s">
        <v>301</v>
      </c>
      <c r="C469">
        <v>19487.52</v>
      </c>
      <c r="D469" s="37">
        <v>4.5526629350476613</v>
      </c>
    </row>
    <row r="470" spans="1:4" x14ac:dyDescent="0.35">
      <c r="A470" t="s">
        <v>412</v>
      </c>
      <c r="B470" t="s">
        <v>302</v>
      </c>
      <c r="C470">
        <v>2367.4</v>
      </c>
      <c r="D470" s="37">
        <v>5.0599983103826984</v>
      </c>
    </row>
    <row r="471" spans="1:4" x14ac:dyDescent="0.35">
      <c r="A471" t="s">
        <v>412</v>
      </c>
      <c r="B471" t="s">
        <v>40</v>
      </c>
      <c r="D471" s="37"/>
    </row>
    <row r="472" spans="1:4" x14ac:dyDescent="0.35">
      <c r="A472" t="s">
        <v>412</v>
      </c>
      <c r="B472" t="s">
        <v>303</v>
      </c>
      <c r="D472" s="37"/>
    </row>
    <row r="473" spans="1:4" x14ac:dyDescent="0.35">
      <c r="A473" t="s">
        <v>412</v>
      </c>
      <c r="B473" t="s">
        <v>199</v>
      </c>
      <c r="D473" s="37"/>
    </row>
    <row r="474" spans="1:4" x14ac:dyDescent="0.35">
      <c r="A474" t="s">
        <v>412</v>
      </c>
      <c r="B474" t="s">
        <v>194</v>
      </c>
      <c r="D474" s="37"/>
    </row>
    <row r="475" spans="1:4" x14ac:dyDescent="0.35">
      <c r="A475" t="s">
        <v>412</v>
      </c>
      <c r="B475" t="s">
        <v>144</v>
      </c>
      <c r="D475" s="37"/>
    </row>
    <row r="476" spans="1:4" x14ac:dyDescent="0.35">
      <c r="A476" t="s">
        <v>412</v>
      </c>
      <c r="B476" t="s">
        <v>145</v>
      </c>
      <c r="D476" s="37"/>
    </row>
    <row r="477" spans="1:4" x14ac:dyDescent="0.35">
      <c r="A477" t="s">
        <v>412</v>
      </c>
      <c r="B477" t="s">
        <v>146</v>
      </c>
      <c r="D477" s="37"/>
    </row>
    <row r="478" spans="1:4" x14ac:dyDescent="0.35">
      <c r="A478" t="s">
        <v>412</v>
      </c>
      <c r="B478" t="s">
        <v>147</v>
      </c>
      <c r="D478" s="37"/>
    </row>
    <row r="479" spans="1:4" x14ac:dyDescent="0.35">
      <c r="A479" t="s">
        <v>413</v>
      </c>
      <c r="B479" t="s">
        <v>299</v>
      </c>
      <c r="C479">
        <v>28588.270000000004</v>
      </c>
      <c r="D479" s="37">
        <v>4.5182650086906264</v>
      </c>
    </row>
    <row r="480" spans="1:4" x14ac:dyDescent="0.35">
      <c r="A480" t="s">
        <v>413</v>
      </c>
      <c r="B480" t="s">
        <v>300</v>
      </c>
      <c r="D480" s="37"/>
    </row>
    <row r="481" spans="1:4" x14ac:dyDescent="0.35">
      <c r="A481" t="s">
        <v>413</v>
      </c>
      <c r="B481" t="s">
        <v>189</v>
      </c>
      <c r="D481" s="37"/>
    </row>
    <row r="482" spans="1:4" x14ac:dyDescent="0.35">
      <c r="A482" t="s">
        <v>413</v>
      </c>
      <c r="B482" t="s">
        <v>190</v>
      </c>
      <c r="D482" s="37"/>
    </row>
    <row r="483" spans="1:4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</row>
    <row r="484" spans="1:4" x14ac:dyDescent="0.35">
      <c r="A484" t="s">
        <v>413</v>
      </c>
      <c r="B484" t="s">
        <v>302</v>
      </c>
      <c r="C484">
        <v>1878.8000000000002</v>
      </c>
      <c r="D484" s="37">
        <v>5.059995741962954</v>
      </c>
    </row>
    <row r="485" spans="1:4" x14ac:dyDescent="0.35">
      <c r="A485" t="s">
        <v>413</v>
      </c>
      <c r="B485" t="s">
        <v>40</v>
      </c>
      <c r="C485">
        <v>4447.9699999999993</v>
      </c>
      <c r="D485" s="37">
        <v>5.2185806109303803</v>
      </c>
    </row>
    <row r="486" spans="1:4" x14ac:dyDescent="0.35">
      <c r="A486" t="s">
        <v>413</v>
      </c>
      <c r="B486" t="s">
        <v>303</v>
      </c>
      <c r="D486" s="37"/>
    </row>
    <row r="487" spans="1:4" x14ac:dyDescent="0.35">
      <c r="A487" t="s">
        <v>413</v>
      </c>
      <c r="B487" t="s">
        <v>199</v>
      </c>
      <c r="D487" s="37"/>
    </row>
    <row r="488" spans="1:4" x14ac:dyDescent="0.35">
      <c r="A488" t="s">
        <v>413</v>
      </c>
      <c r="B488" t="s">
        <v>194</v>
      </c>
      <c r="D488" s="37"/>
    </row>
    <row r="489" spans="1:4" x14ac:dyDescent="0.35">
      <c r="A489" t="s">
        <v>413</v>
      </c>
      <c r="B489" t="s">
        <v>144</v>
      </c>
      <c r="D489" s="37"/>
    </row>
    <row r="490" spans="1:4" x14ac:dyDescent="0.35">
      <c r="A490" t="s">
        <v>413</v>
      </c>
      <c r="B490" t="s">
        <v>145</v>
      </c>
      <c r="D490" s="37"/>
    </row>
    <row r="491" spans="1:4" x14ac:dyDescent="0.35">
      <c r="A491" t="s">
        <v>413</v>
      </c>
      <c r="B491" t="s">
        <v>146</v>
      </c>
      <c r="D491" s="37"/>
    </row>
    <row r="492" spans="1:4" x14ac:dyDescent="0.35">
      <c r="A492" t="s">
        <v>413</v>
      </c>
      <c r="B492" t="s">
        <v>147</v>
      </c>
      <c r="D492" s="37"/>
    </row>
    <row r="493" spans="1:4" x14ac:dyDescent="0.35">
      <c r="A493" t="s">
        <v>414</v>
      </c>
      <c r="B493" t="s">
        <v>299</v>
      </c>
      <c r="C493">
        <v>38745.56</v>
      </c>
      <c r="D493" s="37">
        <v>4.5709673572920355</v>
      </c>
    </row>
    <row r="494" spans="1:4" x14ac:dyDescent="0.35">
      <c r="A494" t="s">
        <v>414</v>
      </c>
      <c r="B494" t="s">
        <v>300</v>
      </c>
      <c r="D494" s="37"/>
    </row>
    <row r="495" spans="1:4" x14ac:dyDescent="0.35">
      <c r="A495" t="s">
        <v>414</v>
      </c>
      <c r="B495" t="s">
        <v>189</v>
      </c>
      <c r="D495" s="37"/>
    </row>
    <row r="496" spans="1:4" x14ac:dyDescent="0.35">
      <c r="A496" t="s">
        <v>414</v>
      </c>
      <c r="B496" t="s">
        <v>190</v>
      </c>
      <c r="D496" s="37"/>
    </row>
    <row r="497" spans="1:4" x14ac:dyDescent="0.35">
      <c r="A497" t="s">
        <v>414</v>
      </c>
      <c r="B497" t="s">
        <v>301</v>
      </c>
      <c r="C497">
        <v>76098.12000000001</v>
      </c>
      <c r="D497" s="37">
        <v>4.868503715991932</v>
      </c>
    </row>
    <row r="498" spans="1:4" x14ac:dyDescent="0.35">
      <c r="A498" t="s">
        <v>414</v>
      </c>
      <c r="B498" t="s">
        <v>302</v>
      </c>
      <c r="C498">
        <v>1868.5</v>
      </c>
      <c r="D498" s="37">
        <v>5.0600000000000005</v>
      </c>
    </row>
    <row r="499" spans="1:4" x14ac:dyDescent="0.35">
      <c r="A499" t="s">
        <v>414</v>
      </c>
      <c r="B499" t="s">
        <v>40</v>
      </c>
      <c r="C499">
        <v>4640.0200000000004</v>
      </c>
      <c r="D499" s="37">
        <v>5.2182856970444078</v>
      </c>
    </row>
    <row r="500" spans="1:4" x14ac:dyDescent="0.35">
      <c r="A500" t="s">
        <v>414</v>
      </c>
      <c r="B500" t="s">
        <v>303</v>
      </c>
      <c r="D500" s="37"/>
    </row>
    <row r="501" spans="1:4" x14ac:dyDescent="0.35">
      <c r="A501" t="s">
        <v>414</v>
      </c>
      <c r="B501" t="s">
        <v>199</v>
      </c>
      <c r="D501" s="37"/>
    </row>
    <row r="502" spans="1:4" x14ac:dyDescent="0.35">
      <c r="A502" t="s">
        <v>414</v>
      </c>
      <c r="B502" t="s">
        <v>194</v>
      </c>
      <c r="D502" s="37"/>
    </row>
    <row r="503" spans="1:4" x14ac:dyDescent="0.35">
      <c r="A503" t="s">
        <v>414</v>
      </c>
      <c r="B503" t="s">
        <v>144</v>
      </c>
      <c r="D503" s="37"/>
    </row>
    <row r="504" spans="1:4" x14ac:dyDescent="0.35">
      <c r="A504" t="s">
        <v>414</v>
      </c>
      <c r="B504" t="s">
        <v>145</v>
      </c>
      <c r="D504" s="37"/>
    </row>
    <row r="505" spans="1:4" x14ac:dyDescent="0.35">
      <c r="A505" t="s">
        <v>414</v>
      </c>
      <c r="B505" t="s">
        <v>146</v>
      </c>
      <c r="D505" s="37"/>
    </row>
    <row r="506" spans="1:4" x14ac:dyDescent="0.35">
      <c r="A506" t="s">
        <v>414</v>
      </c>
      <c r="B506" t="s">
        <v>147</v>
      </c>
      <c r="D506" s="37"/>
    </row>
    <row r="507" spans="1:4" x14ac:dyDescent="0.35">
      <c r="A507" t="s">
        <v>415</v>
      </c>
      <c r="B507" t="s">
        <v>299</v>
      </c>
      <c r="C507">
        <v>66685.48000000001</v>
      </c>
      <c r="D507" s="37">
        <v>4.8964993578812059</v>
      </c>
    </row>
    <row r="508" spans="1:4" x14ac:dyDescent="0.35">
      <c r="A508" t="s">
        <v>415</v>
      </c>
      <c r="B508" t="s">
        <v>300</v>
      </c>
      <c r="D508" s="37"/>
    </row>
    <row r="509" spans="1:4" x14ac:dyDescent="0.35">
      <c r="A509" t="s">
        <v>415</v>
      </c>
      <c r="B509" t="s">
        <v>189</v>
      </c>
      <c r="D509" s="37"/>
    </row>
    <row r="510" spans="1:4" x14ac:dyDescent="0.35">
      <c r="A510" t="s">
        <v>415</v>
      </c>
      <c r="B510" t="s">
        <v>190</v>
      </c>
      <c r="D510" s="37"/>
    </row>
    <row r="511" spans="1:4" x14ac:dyDescent="0.35">
      <c r="A511" t="s">
        <v>415</v>
      </c>
      <c r="B511" t="s">
        <v>301</v>
      </c>
      <c r="C511">
        <v>77061.989999999991</v>
      </c>
      <c r="D511" s="37">
        <v>4.7985624300644201</v>
      </c>
    </row>
    <row r="512" spans="1:4" x14ac:dyDescent="0.35">
      <c r="A512" t="s">
        <v>415</v>
      </c>
      <c r="B512" t="s">
        <v>302</v>
      </c>
      <c r="C512">
        <v>491.69999999999993</v>
      </c>
      <c r="D512" s="37">
        <v>5.0600162700833851</v>
      </c>
    </row>
    <row r="513" spans="1:4" x14ac:dyDescent="0.35">
      <c r="A513" t="s">
        <v>415</v>
      </c>
      <c r="B513" t="s">
        <v>40</v>
      </c>
      <c r="C513">
        <v>11160.09</v>
      </c>
      <c r="D513" s="37">
        <v>5.2160600855369443</v>
      </c>
    </row>
    <row r="514" spans="1:4" x14ac:dyDescent="0.35">
      <c r="A514" t="s">
        <v>415</v>
      </c>
      <c r="B514" t="s">
        <v>303</v>
      </c>
      <c r="D514" s="37"/>
    </row>
    <row r="515" spans="1:4" x14ac:dyDescent="0.35">
      <c r="A515" t="s">
        <v>415</v>
      </c>
      <c r="B515" t="s">
        <v>199</v>
      </c>
      <c r="D515" s="37"/>
    </row>
    <row r="516" spans="1:4" x14ac:dyDescent="0.35">
      <c r="A516" t="s">
        <v>415</v>
      </c>
      <c r="B516" t="s">
        <v>194</v>
      </c>
      <c r="C516">
        <v>1367</v>
      </c>
      <c r="D516" s="37">
        <v>4.9000000000000004</v>
      </c>
    </row>
    <row r="517" spans="1:4" x14ac:dyDescent="0.35">
      <c r="A517" t="s">
        <v>415</v>
      </c>
      <c r="B517" t="s">
        <v>144</v>
      </c>
      <c r="D517" s="37"/>
    </row>
    <row r="518" spans="1:4" x14ac:dyDescent="0.35">
      <c r="A518" t="s">
        <v>415</v>
      </c>
      <c r="B518" t="s">
        <v>145</v>
      </c>
      <c r="D518" s="37"/>
    </row>
    <row r="519" spans="1:4" x14ac:dyDescent="0.35">
      <c r="A519" t="s">
        <v>415</v>
      </c>
      <c r="B519" t="s">
        <v>146</v>
      </c>
      <c r="D519" s="37"/>
    </row>
    <row r="520" spans="1:4" x14ac:dyDescent="0.35">
      <c r="A520" t="s">
        <v>415</v>
      </c>
      <c r="B520" t="s">
        <v>147</v>
      </c>
      <c r="D520" s="37"/>
    </row>
    <row r="521" spans="1:4" x14ac:dyDescent="0.35">
      <c r="A521" t="s">
        <v>416</v>
      </c>
      <c r="B521" t="s">
        <v>299</v>
      </c>
      <c r="C521">
        <v>50936.319999999992</v>
      </c>
      <c r="D521" s="37">
        <v>4.531939292041514</v>
      </c>
    </row>
    <row r="522" spans="1:4" x14ac:dyDescent="0.35">
      <c r="A522" t="s">
        <v>416</v>
      </c>
      <c r="B522" t="s">
        <v>300</v>
      </c>
      <c r="D522" s="37"/>
    </row>
    <row r="523" spans="1:4" x14ac:dyDescent="0.35">
      <c r="A523" t="s">
        <v>416</v>
      </c>
      <c r="B523" t="s">
        <v>189</v>
      </c>
      <c r="D523" s="37"/>
    </row>
    <row r="524" spans="1:4" x14ac:dyDescent="0.35">
      <c r="A524" t="s">
        <v>416</v>
      </c>
      <c r="B524" t="s">
        <v>190</v>
      </c>
      <c r="D524" s="37"/>
    </row>
    <row r="525" spans="1:4" x14ac:dyDescent="0.35">
      <c r="A525" t="s">
        <v>416</v>
      </c>
      <c r="B525" t="s">
        <v>301</v>
      </c>
      <c r="C525">
        <v>12344.230000000001</v>
      </c>
      <c r="D525" s="37">
        <v>4.6348569331582441</v>
      </c>
    </row>
    <row r="526" spans="1:4" x14ac:dyDescent="0.35">
      <c r="A526" t="s">
        <v>416</v>
      </c>
      <c r="B526" t="s">
        <v>302</v>
      </c>
      <c r="C526">
        <v>2304</v>
      </c>
      <c r="D526" s="37">
        <v>5.0599999999999996</v>
      </c>
    </row>
    <row r="527" spans="1:4" x14ac:dyDescent="0.35">
      <c r="A527" t="s">
        <v>416</v>
      </c>
      <c r="B527" t="s">
        <v>40</v>
      </c>
      <c r="C527">
        <v>14443.41</v>
      </c>
      <c r="D527" s="37">
        <v>5.2032117069307038</v>
      </c>
    </row>
    <row r="528" spans="1:4" x14ac:dyDescent="0.35">
      <c r="A528" t="s">
        <v>416</v>
      </c>
      <c r="B528" t="s">
        <v>303</v>
      </c>
      <c r="D528" s="37"/>
    </row>
    <row r="529" spans="1:4" x14ac:dyDescent="0.35">
      <c r="A529" t="s">
        <v>416</v>
      </c>
      <c r="B529" t="s">
        <v>199</v>
      </c>
      <c r="D529" s="37"/>
    </row>
    <row r="530" spans="1:4" x14ac:dyDescent="0.35">
      <c r="A530" t="s">
        <v>416</v>
      </c>
      <c r="B530" t="s">
        <v>194</v>
      </c>
      <c r="D530" s="37"/>
    </row>
    <row r="531" spans="1:4" x14ac:dyDescent="0.35">
      <c r="A531" t="s">
        <v>416</v>
      </c>
      <c r="B531" t="s">
        <v>144</v>
      </c>
      <c r="D531" s="37"/>
    </row>
    <row r="532" spans="1:4" x14ac:dyDescent="0.35">
      <c r="A532" t="s">
        <v>416</v>
      </c>
      <c r="B532" t="s">
        <v>145</v>
      </c>
      <c r="D532" s="37"/>
    </row>
    <row r="533" spans="1:4" x14ac:dyDescent="0.35">
      <c r="A533" t="s">
        <v>416</v>
      </c>
      <c r="B533" t="s">
        <v>146</v>
      </c>
      <c r="D533" s="37"/>
    </row>
    <row r="534" spans="1:4" x14ac:dyDescent="0.35">
      <c r="A534" t="s">
        <v>416</v>
      </c>
      <c r="B534" t="s">
        <v>147</v>
      </c>
      <c r="D534" s="37"/>
    </row>
    <row r="535" spans="1:4" x14ac:dyDescent="0.35">
      <c r="A535" t="s">
        <v>417</v>
      </c>
      <c r="B535" t="s">
        <v>299</v>
      </c>
      <c r="C535">
        <v>31222.989999999998</v>
      </c>
      <c r="D535" s="37">
        <v>4.5604357558324811</v>
      </c>
    </row>
    <row r="536" spans="1:4" x14ac:dyDescent="0.35">
      <c r="A536" t="s">
        <v>417</v>
      </c>
      <c r="B536" t="s">
        <v>300</v>
      </c>
      <c r="D536" s="37"/>
    </row>
    <row r="537" spans="1:4" x14ac:dyDescent="0.35">
      <c r="A537" t="s">
        <v>417</v>
      </c>
      <c r="B537" t="s">
        <v>189</v>
      </c>
      <c r="D537" s="37"/>
    </row>
    <row r="538" spans="1:4" x14ac:dyDescent="0.35">
      <c r="A538" t="s">
        <v>417</v>
      </c>
      <c r="B538" t="s">
        <v>190</v>
      </c>
      <c r="D538" s="37"/>
    </row>
    <row r="539" spans="1:4" x14ac:dyDescent="0.35">
      <c r="A539" t="s">
        <v>417</v>
      </c>
      <c r="B539" t="s">
        <v>301</v>
      </c>
      <c r="C539">
        <v>37810.080000000002</v>
      </c>
      <c r="D539" s="37">
        <v>4.5504561217537756</v>
      </c>
    </row>
    <row r="540" spans="1:4" x14ac:dyDescent="0.35">
      <c r="A540" t="s">
        <v>417</v>
      </c>
      <c r="B540" t="s">
        <v>302</v>
      </c>
      <c r="C540">
        <v>4456.7</v>
      </c>
      <c r="D540" s="37">
        <v>5.0599995512374631</v>
      </c>
    </row>
    <row r="541" spans="1:4" x14ac:dyDescent="0.35">
      <c r="A541" t="s">
        <v>417</v>
      </c>
      <c r="B541" t="s">
        <v>40</v>
      </c>
      <c r="C541">
        <v>8845.09</v>
      </c>
      <c r="D541" s="37">
        <v>5.2041121119174587</v>
      </c>
    </row>
    <row r="542" spans="1:4" x14ac:dyDescent="0.35">
      <c r="A542" t="s">
        <v>417</v>
      </c>
      <c r="B542" t="s">
        <v>303</v>
      </c>
      <c r="D542" s="37"/>
    </row>
    <row r="543" spans="1:4" x14ac:dyDescent="0.35">
      <c r="A543" t="s">
        <v>417</v>
      </c>
      <c r="B543" t="s">
        <v>199</v>
      </c>
      <c r="D543" s="37"/>
    </row>
    <row r="544" spans="1:4" x14ac:dyDescent="0.35">
      <c r="A544" t="s">
        <v>417</v>
      </c>
      <c r="B544" t="s">
        <v>194</v>
      </c>
      <c r="D544" s="37"/>
    </row>
    <row r="545" spans="1:4" x14ac:dyDescent="0.35">
      <c r="A545" t="s">
        <v>417</v>
      </c>
      <c r="B545" t="s">
        <v>144</v>
      </c>
      <c r="D545" s="37"/>
    </row>
    <row r="546" spans="1:4" x14ac:dyDescent="0.35">
      <c r="A546" t="s">
        <v>417</v>
      </c>
      <c r="B546" t="s">
        <v>145</v>
      </c>
      <c r="D546" s="37"/>
    </row>
    <row r="547" spans="1:4" x14ac:dyDescent="0.35">
      <c r="A547" t="s">
        <v>417</v>
      </c>
      <c r="B547" t="s">
        <v>146</v>
      </c>
      <c r="D547" s="37"/>
    </row>
    <row r="548" spans="1:4" x14ac:dyDescent="0.35">
      <c r="A548" t="s">
        <v>417</v>
      </c>
      <c r="B548" t="s">
        <v>147</v>
      </c>
      <c r="D548" s="37"/>
    </row>
    <row r="549" spans="1:4" x14ac:dyDescent="0.35">
      <c r="A549" t="s">
        <v>418</v>
      </c>
      <c r="B549" t="s">
        <v>299</v>
      </c>
      <c r="C549">
        <v>38701.009999999995</v>
      </c>
      <c r="D549" s="37">
        <v>4.6923398123201441</v>
      </c>
    </row>
    <row r="550" spans="1:4" x14ac:dyDescent="0.35">
      <c r="A550" t="s">
        <v>418</v>
      </c>
      <c r="B550" t="s">
        <v>300</v>
      </c>
      <c r="D550" s="37"/>
    </row>
    <row r="551" spans="1:4" x14ac:dyDescent="0.35">
      <c r="A551" t="s">
        <v>418</v>
      </c>
      <c r="B551" t="s">
        <v>189</v>
      </c>
      <c r="D551" s="37"/>
    </row>
    <row r="552" spans="1:4" x14ac:dyDescent="0.35">
      <c r="A552" t="s">
        <v>418</v>
      </c>
      <c r="B552" t="s">
        <v>190</v>
      </c>
      <c r="D552" s="37"/>
    </row>
    <row r="553" spans="1:4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</row>
    <row r="554" spans="1:4" x14ac:dyDescent="0.35">
      <c r="A554" t="s">
        <v>418</v>
      </c>
      <c r="B554" t="s">
        <v>302</v>
      </c>
      <c r="C554">
        <v>1035.8</v>
      </c>
      <c r="D554" s="37">
        <v>5.0600019308746864</v>
      </c>
    </row>
    <row r="555" spans="1:4" x14ac:dyDescent="0.35">
      <c r="A555" t="s">
        <v>418</v>
      </c>
      <c r="B555" t="s">
        <v>40</v>
      </c>
      <c r="C555">
        <v>13241.240000000002</v>
      </c>
      <c r="D555" s="37">
        <v>5.1991037093202745</v>
      </c>
    </row>
    <row r="556" spans="1:4" x14ac:dyDescent="0.35">
      <c r="A556" t="s">
        <v>418</v>
      </c>
      <c r="B556" t="s">
        <v>303</v>
      </c>
      <c r="D556" s="37"/>
    </row>
    <row r="557" spans="1:4" x14ac:dyDescent="0.35">
      <c r="A557" t="s">
        <v>418</v>
      </c>
      <c r="B557" t="s">
        <v>199</v>
      </c>
      <c r="D557" s="37"/>
    </row>
    <row r="558" spans="1:4" x14ac:dyDescent="0.35">
      <c r="A558" t="s">
        <v>418</v>
      </c>
      <c r="B558" t="s">
        <v>194</v>
      </c>
      <c r="D558" s="37"/>
    </row>
    <row r="559" spans="1:4" x14ac:dyDescent="0.35">
      <c r="A559" t="s">
        <v>418</v>
      </c>
      <c r="B559" t="s">
        <v>144</v>
      </c>
      <c r="D559" s="37"/>
    </row>
    <row r="560" spans="1:4" x14ac:dyDescent="0.35">
      <c r="A560" t="s">
        <v>418</v>
      </c>
      <c r="B560" t="s">
        <v>145</v>
      </c>
      <c r="D560" s="37"/>
    </row>
    <row r="561" spans="1:4" x14ac:dyDescent="0.35">
      <c r="A561" t="s">
        <v>418</v>
      </c>
      <c r="B561" t="s">
        <v>146</v>
      </c>
      <c r="D561" s="37"/>
    </row>
    <row r="562" spans="1:4" x14ac:dyDescent="0.35">
      <c r="A562" t="s">
        <v>418</v>
      </c>
      <c r="B562" t="s">
        <v>147</v>
      </c>
      <c r="D562" s="37"/>
    </row>
    <row r="563" spans="1:4" x14ac:dyDescent="0.35">
      <c r="A563" t="s">
        <v>419</v>
      </c>
      <c r="B563" t="s">
        <v>299</v>
      </c>
      <c r="C563">
        <v>39649.680000000008</v>
      </c>
      <c r="D563" s="37">
        <v>4.6008209902324557</v>
      </c>
    </row>
    <row r="564" spans="1:4" x14ac:dyDescent="0.35">
      <c r="A564" t="s">
        <v>419</v>
      </c>
      <c r="B564" t="s">
        <v>300</v>
      </c>
      <c r="D564" s="37"/>
    </row>
    <row r="565" spans="1:4" x14ac:dyDescent="0.35">
      <c r="A565" t="s">
        <v>419</v>
      </c>
      <c r="B565" t="s">
        <v>189</v>
      </c>
      <c r="D565" s="37"/>
    </row>
    <row r="566" spans="1:4" x14ac:dyDescent="0.35">
      <c r="A566" t="s">
        <v>419</v>
      </c>
      <c r="B566" t="s">
        <v>190</v>
      </c>
      <c r="D566" s="37"/>
    </row>
    <row r="567" spans="1:4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</row>
    <row r="568" spans="1:4" x14ac:dyDescent="0.35">
      <c r="A568" t="s">
        <v>419</v>
      </c>
      <c r="B568" t="s">
        <v>302</v>
      </c>
      <c r="C568">
        <v>5149.5</v>
      </c>
      <c r="D568" s="37">
        <v>5.0600000000000005</v>
      </c>
    </row>
    <row r="569" spans="1:4" x14ac:dyDescent="0.35">
      <c r="A569" t="s">
        <v>419</v>
      </c>
      <c r="B569" t="s">
        <v>40</v>
      </c>
      <c r="C569">
        <v>7876</v>
      </c>
      <c r="D569" s="37">
        <v>5.1975939563230069</v>
      </c>
    </row>
    <row r="570" spans="1:4" x14ac:dyDescent="0.35">
      <c r="A570" t="s">
        <v>419</v>
      </c>
      <c r="B570" t="s">
        <v>303</v>
      </c>
      <c r="D570" s="37"/>
    </row>
    <row r="571" spans="1:4" x14ac:dyDescent="0.35">
      <c r="A571" t="s">
        <v>419</v>
      </c>
      <c r="B571" t="s">
        <v>199</v>
      </c>
      <c r="D571" s="37"/>
    </row>
    <row r="572" spans="1:4" x14ac:dyDescent="0.35">
      <c r="A572" t="s">
        <v>419</v>
      </c>
      <c r="B572" t="s">
        <v>194</v>
      </c>
      <c r="D572" s="37"/>
    </row>
    <row r="573" spans="1:4" x14ac:dyDescent="0.35">
      <c r="A573" t="s">
        <v>419</v>
      </c>
      <c r="B573" t="s">
        <v>144</v>
      </c>
      <c r="D573" s="37"/>
    </row>
    <row r="574" spans="1:4" x14ac:dyDescent="0.35">
      <c r="A574" t="s">
        <v>419</v>
      </c>
      <c r="B574" t="s">
        <v>145</v>
      </c>
      <c r="D574" s="37"/>
    </row>
    <row r="575" spans="1:4" x14ac:dyDescent="0.35">
      <c r="A575" t="s">
        <v>419</v>
      </c>
      <c r="B575" t="s">
        <v>146</v>
      </c>
      <c r="D575" s="37"/>
    </row>
    <row r="576" spans="1:4" x14ac:dyDescent="0.35">
      <c r="A576" t="s">
        <v>419</v>
      </c>
      <c r="B576" t="s">
        <v>147</v>
      </c>
      <c r="D576" s="37"/>
    </row>
    <row r="577" spans="1:4" x14ac:dyDescent="0.35">
      <c r="A577" t="s">
        <v>420</v>
      </c>
      <c r="B577" t="s">
        <v>299</v>
      </c>
      <c r="C577">
        <v>53283.8</v>
      </c>
      <c r="D577" s="37">
        <v>4.6097684474455649</v>
      </c>
    </row>
    <row r="578" spans="1:4" x14ac:dyDescent="0.35">
      <c r="A578" t="s">
        <v>420</v>
      </c>
      <c r="B578" t="s">
        <v>300</v>
      </c>
      <c r="D578" s="37"/>
    </row>
    <row r="579" spans="1:4" x14ac:dyDescent="0.35">
      <c r="A579" t="s">
        <v>420</v>
      </c>
      <c r="B579" t="s">
        <v>189</v>
      </c>
      <c r="D579" s="37"/>
    </row>
    <row r="580" spans="1:4" x14ac:dyDescent="0.35">
      <c r="A580" t="s">
        <v>420</v>
      </c>
      <c r="B580" t="s">
        <v>190</v>
      </c>
      <c r="D580" s="37"/>
    </row>
    <row r="581" spans="1:4" x14ac:dyDescent="0.35">
      <c r="A581" t="s">
        <v>420</v>
      </c>
      <c r="B581" t="s">
        <v>301</v>
      </c>
      <c r="C581">
        <v>6812.75</v>
      </c>
      <c r="D581" s="37">
        <v>4.5999985321639576</v>
      </c>
    </row>
    <row r="582" spans="1:4" x14ac:dyDescent="0.35">
      <c r="A582" t="s">
        <v>420</v>
      </c>
      <c r="B582" t="s">
        <v>302</v>
      </c>
      <c r="D582" s="37"/>
    </row>
    <row r="583" spans="1:4" x14ac:dyDescent="0.35">
      <c r="A583" t="s">
        <v>420</v>
      </c>
      <c r="B583" t="s">
        <v>40</v>
      </c>
      <c r="C583">
        <v>2204.8200000000002</v>
      </c>
      <c r="D583" s="37">
        <v>5.2300006349724688</v>
      </c>
    </row>
    <row r="584" spans="1:4" x14ac:dyDescent="0.35">
      <c r="A584" t="s">
        <v>420</v>
      </c>
      <c r="B584" t="s">
        <v>303</v>
      </c>
      <c r="D584" s="37"/>
    </row>
    <row r="585" spans="1:4" x14ac:dyDescent="0.35">
      <c r="A585" t="s">
        <v>420</v>
      </c>
      <c r="B585" t="s">
        <v>199</v>
      </c>
      <c r="D585" s="37"/>
    </row>
    <row r="586" spans="1:4" x14ac:dyDescent="0.35">
      <c r="A586" t="s">
        <v>420</v>
      </c>
      <c r="B586" t="s">
        <v>194</v>
      </c>
      <c r="C586">
        <v>22613.9</v>
      </c>
      <c r="D586" s="37">
        <v>4.8999995577941</v>
      </c>
    </row>
    <row r="587" spans="1:4" x14ac:dyDescent="0.35">
      <c r="A587" t="s">
        <v>420</v>
      </c>
      <c r="B587" t="s">
        <v>144</v>
      </c>
      <c r="D587" s="37"/>
    </row>
    <row r="588" spans="1:4" x14ac:dyDescent="0.35">
      <c r="A588" t="s">
        <v>420</v>
      </c>
      <c r="B588" t="s">
        <v>145</v>
      </c>
      <c r="D588" s="37"/>
    </row>
    <row r="589" spans="1:4" x14ac:dyDescent="0.35">
      <c r="A589" t="s">
        <v>420</v>
      </c>
      <c r="B589" t="s">
        <v>146</v>
      </c>
      <c r="D589" s="37"/>
    </row>
    <row r="590" spans="1:4" x14ac:dyDescent="0.35">
      <c r="A590" t="s">
        <v>420</v>
      </c>
      <c r="B590" t="s">
        <v>147</v>
      </c>
      <c r="D590" s="37"/>
    </row>
    <row r="591" spans="1:4" x14ac:dyDescent="0.35">
      <c r="A591" t="s">
        <v>421</v>
      </c>
      <c r="B591" t="s">
        <v>299</v>
      </c>
      <c r="C591">
        <v>50777.599999999991</v>
      </c>
      <c r="D591" s="37">
        <v>4.550082319763046</v>
      </c>
    </row>
    <row r="592" spans="1:4" x14ac:dyDescent="0.35">
      <c r="A592" t="s">
        <v>421</v>
      </c>
      <c r="B592" t="s">
        <v>300</v>
      </c>
      <c r="D592" s="37"/>
    </row>
    <row r="593" spans="1:4" x14ac:dyDescent="0.35">
      <c r="A593" t="s">
        <v>421</v>
      </c>
      <c r="B593" t="s">
        <v>189</v>
      </c>
      <c r="D593" s="37"/>
    </row>
    <row r="594" spans="1:4" x14ac:dyDescent="0.35">
      <c r="A594" t="s">
        <v>421</v>
      </c>
      <c r="B594" t="s">
        <v>190</v>
      </c>
      <c r="D594" s="37"/>
    </row>
    <row r="595" spans="1:4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</row>
    <row r="596" spans="1:4" x14ac:dyDescent="0.35">
      <c r="A596" t="s">
        <v>421</v>
      </c>
      <c r="B596" t="s">
        <v>302</v>
      </c>
      <c r="C596">
        <v>1635.8</v>
      </c>
      <c r="D596" s="37">
        <v>5.0600012226433551</v>
      </c>
    </row>
    <row r="597" spans="1:4" x14ac:dyDescent="0.35">
      <c r="A597" t="s">
        <v>421</v>
      </c>
      <c r="B597" t="s">
        <v>40</v>
      </c>
      <c r="C597">
        <v>7636.39</v>
      </c>
      <c r="D597" s="37">
        <v>5.2329988384563908</v>
      </c>
    </row>
    <row r="598" spans="1:4" x14ac:dyDescent="0.35">
      <c r="A598" t="s">
        <v>421</v>
      </c>
      <c r="B598" t="s">
        <v>303</v>
      </c>
      <c r="D598" s="37"/>
    </row>
    <row r="599" spans="1:4" x14ac:dyDescent="0.35">
      <c r="A599" t="s">
        <v>421</v>
      </c>
      <c r="B599" t="s">
        <v>199</v>
      </c>
      <c r="D599" s="37"/>
    </row>
    <row r="600" spans="1:4" x14ac:dyDescent="0.35">
      <c r="A600" t="s">
        <v>421</v>
      </c>
      <c r="B600" t="s">
        <v>194</v>
      </c>
      <c r="C600">
        <v>7881.4</v>
      </c>
      <c r="D600" s="37">
        <v>4.5900005075240449</v>
      </c>
    </row>
    <row r="601" spans="1:4" x14ac:dyDescent="0.35">
      <c r="A601" t="s">
        <v>421</v>
      </c>
      <c r="B601" t="s">
        <v>144</v>
      </c>
      <c r="D601" s="37"/>
    </row>
    <row r="602" spans="1:4" x14ac:dyDescent="0.35">
      <c r="A602" t="s">
        <v>421</v>
      </c>
      <c r="B602" t="s">
        <v>145</v>
      </c>
      <c r="D602" s="37"/>
    </row>
    <row r="603" spans="1:4" x14ac:dyDescent="0.35">
      <c r="A603" t="s">
        <v>421</v>
      </c>
      <c r="B603" t="s">
        <v>146</v>
      </c>
      <c r="D603" s="37"/>
    </row>
    <row r="604" spans="1:4" x14ac:dyDescent="0.35">
      <c r="A604" t="s">
        <v>421</v>
      </c>
      <c r="B604" t="s">
        <v>147</v>
      </c>
      <c r="D604" s="37"/>
    </row>
    <row r="605" spans="1:4" x14ac:dyDescent="0.35">
      <c r="A605" t="s">
        <v>422</v>
      </c>
      <c r="B605" t="s">
        <v>299</v>
      </c>
      <c r="C605">
        <v>25092.22</v>
      </c>
      <c r="D605" s="37">
        <v>4.5233956979494048</v>
      </c>
    </row>
    <row r="606" spans="1:4" x14ac:dyDescent="0.35">
      <c r="A606" t="s">
        <v>422</v>
      </c>
      <c r="B606" t="s">
        <v>300</v>
      </c>
      <c r="D606" s="37"/>
    </row>
    <row r="607" spans="1:4" x14ac:dyDescent="0.35">
      <c r="A607" t="s">
        <v>422</v>
      </c>
      <c r="B607" t="s">
        <v>189</v>
      </c>
      <c r="D607" s="37"/>
    </row>
    <row r="608" spans="1:4" x14ac:dyDescent="0.35">
      <c r="A608" t="s">
        <v>422</v>
      </c>
      <c r="B608" t="s">
        <v>190</v>
      </c>
      <c r="D608" s="37"/>
    </row>
    <row r="609" spans="1:4" x14ac:dyDescent="0.35">
      <c r="A609" t="s">
        <v>422</v>
      </c>
      <c r="B609" t="s">
        <v>301</v>
      </c>
      <c r="C609">
        <v>40818.65</v>
      </c>
      <c r="D609" s="37">
        <v>4.6355212629521061</v>
      </c>
    </row>
    <row r="610" spans="1:4" x14ac:dyDescent="0.35">
      <c r="A610" t="s">
        <v>422</v>
      </c>
      <c r="B610" t="s">
        <v>302</v>
      </c>
      <c r="C610">
        <v>2590.4</v>
      </c>
      <c r="D610" s="37">
        <v>5.0599984558369364</v>
      </c>
    </row>
    <row r="611" spans="1:4" x14ac:dyDescent="0.35">
      <c r="A611" t="s">
        <v>422</v>
      </c>
      <c r="B611" t="s">
        <v>40</v>
      </c>
      <c r="C611">
        <v>16437.91</v>
      </c>
      <c r="D611" s="37">
        <v>5.1959397514647536</v>
      </c>
    </row>
    <row r="612" spans="1:4" x14ac:dyDescent="0.35">
      <c r="A612" t="s">
        <v>422</v>
      </c>
      <c r="B612" t="s">
        <v>303</v>
      </c>
      <c r="D612" s="37"/>
    </row>
    <row r="613" spans="1:4" x14ac:dyDescent="0.35">
      <c r="A613" t="s">
        <v>422</v>
      </c>
      <c r="B613" t="s">
        <v>199</v>
      </c>
      <c r="D613" s="37"/>
    </row>
    <row r="614" spans="1:4" x14ac:dyDescent="0.35">
      <c r="A614" t="s">
        <v>422</v>
      </c>
      <c r="B614" t="s">
        <v>194</v>
      </c>
      <c r="D614" s="37"/>
    </row>
    <row r="615" spans="1:4" x14ac:dyDescent="0.35">
      <c r="A615" t="s">
        <v>422</v>
      </c>
      <c r="B615" t="s">
        <v>144</v>
      </c>
      <c r="D615" s="37"/>
    </row>
    <row r="616" spans="1:4" x14ac:dyDescent="0.35">
      <c r="A616" t="s">
        <v>422</v>
      </c>
      <c r="B616" t="s">
        <v>145</v>
      </c>
      <c r="D616" s="37"/>
    </row>
    <row r="617" spans="1:4" x14ac:dyDescent="0.35">
      <c r="A617" t="s">
        <v>422</v>
      </c>
      <c r="B617" t="s">
        <v>146</v>
      </c>
      <c r="D617" s="37"/>
    </row>
    <row r="618" spans="1:4" x14ac:dyDescent="0.35">
      <c r="A618" t="s">
        <v>422</v>
      </c>
      <c r="B618" t="s">
        <v>147</v>
      </c>
      <c r="D618" s="37"/>
    </row>
    <row r="619" spans="1:4" x14ac:dyDescent="0.35">
      <c r="A619" t="s">
        <v>423</v>
      </c>
      <c r="B619" t="s">
        <v>299</v>
      </c>
      <c r="C619">
        <v>31767.29</v>
      </c>
      <c r="D619" s="37">
        <v>4.5328213391825365</v>
      </c>
    </row>
    <row r="620" spans="1:4" x14ac:dyDescent="0.35">
      <c r="A620" t="s">
        <v>423</v>
      </c>
      <c r="B620" t="s">
        <v>300</v>
      </c>
      <c r="C620">
        <v>7672.3</v>
      </c>
      <c r="D620" s="37">
        <v>5.0600002606780228</v>
      </c>
    </row>
    <row r="621" spans="1:4" x14ac:dyDescent="0.35">
      <c r="A621" t="s">
        <v>423</v>
      </c>
      <c r="B621" t="s">
        <v>189</v>
      </c>
      <c r="D621" s="37"/>
    </row>
    <row r="622" spans="1:4" x14ac:dyDescent="0.35">
      <c r="A622" t="s">
        <v>423</v>
      </c>
      <c r="B622" t="s">
        <v>190</v>
      </c>
      <c r="D622" s="37"/>
    </row>
    <row r="623" spans="1:4" x14ac:dyDescent="0.35">
      <c r="A623" t="s">
        <v>423</v>
      </c>
      <c r="B623" t="s">
        <v>301</v>
      </c>
      <c r="C623">
        <v>34258.270000000004</v>
      </c>
      <c r="D623" s="37">
        <v>4.6682237602774448</v>
      </c>
    </row>
    <row r="624" spans="1:4" x14ac:dyDescent="0.35">
      <c r="A624" t="s">
        <v>423</v>
      </c>
      <c r="B624" t="s">
        <v>302</v>
      </c>
      <c r="D624" s="37"/>
    </row>
    <row r="625" spans="1:4" x14ac:dyDescent="0.35">
      <c r="A625" t="s">
        <v>423</v>
      </c>
      <c r="B625" t="s">
        <v>40</v>
      </c>
      <c r="C625">
        <v>6504.6</v>
      </c>
      <c r="D625" s="37">
        <v>5.1899993850505801</v>
      </c>
    </row>
    <row r="626" spans="1:4" x14ac:dyDescent="0.35">
      <c r="A626" t="s">
        <v>423</v>
      </c>
      <c r="B626" t="s">
        <v>303</v>
      </c>
      <c r="D626" s="37"/>
    </row>
    <row r="627" spans="1:4" x14ac:dyDescent="0.35">
      <c r="A627" t="s">
        <v>423</v>
      </c>
      <c r="B627" t="s">
        <v>199</v>
      </c>
      <c r="D627" s="37"/>
    </row>
    <row r="628" spans="1:4" x14ac:dyDescent="0.35">
      <c r="A628" t="s">
        <v>423</v>
      </c>
      <c r="B628" t="s">
        <v>194</v>
      </c>
      <c r="D628" s="37"/>
    </row>
    <row r="629" spans="1:4" x14ac:dyDescent="0.35">
      <c r="A629" t="s">
        <v>423</v>
      </c>
      <c r="B629" t="s">
        <v>144</v>
      </c>
      <c r="D629" s="37"/>
    </row>
    <row r="630" spans="1:4" x14ac:dyDescent="0.35">
      <c r="A630" t="s">
        <v>423</v>
      </c>
      <c r="B630" t="s">
        <v>145</v>
      </c>
      <c r="D630" s="37"/>
    </row>
    <row r="631" spans="1:4" x14ac:dyDescent="0.35">
      <c r="A631" t="s">
        <v>423</v>
      </c>
      <c r="B631" t="s">
        <v>146</v>
      </c>
      <c r="D631" s="37"/>
    </row>
    <row r="632" spans="1:4" x14ac:dyDescent="0.35">
      <c r="A632" t="s">
        <v>423</v>
      </c>
      <c r="B632" t="s">
        <v>147</v>
      </c>
      <c r="D632" s="37"/>
    </row>
    <row r="633" spans="1:4" x14ac:dyDescent="0.35">
      <c r="A633" t="s">
        <v>424</v>
      </c>
      <c r="B633" t="s">
        <v>299</v>
      </c>
      <c r="C633">
        <v>11904.65</v>
      </c>
      <c r="D633" s="37">
        <v>4.55576350417694</v>
      </c>
    </row>
    <row r="634" spans="1:4" x14ac:dyDescent="0.35">
      <c r="A634" t="s">
        <v>424</v>
      </c>
      <c r="B634" t="s">
        <v>300</v>
      </c>
      <c r="D634" s="37"/>
    </row>
    <row r="635" spans="1:4" x14ac:dyDescent="0.35">
      <c r="A635" t="s">
        <v>424</v>
      </c>
      <c r="B635" t="s">
        <v>189</v>
      </c>
      <c r="D635" s="37"/>
    </row>
    <row r="636" spans="1:4" x14ac:dyDescent="0.35">
      <c r="A636" t="s">
        <v>424</v>
      </c>
      <c r="B636" t="s">
        <v>190</v>
      </c>
      <c r="D636" s="37"/>
    </row>
    <row r="637" spans="1:4" x14ac:dyDescent="0.35">
      <c r="A637" t="s">
        <v>424</v>
      </c>
      <c r="B637" t="s">
        <v>301</v>
      </c>
      <c r="C637">
        <v>-2110.3800000000028</v>
      </c>
      <c r="D637" s="37">
        <v>5.7947478653133428</v>
      </c>
    </row>
    <row r="638" spans="1:4" x14ac:dyDescent="0.35">
      <c r="A638" t="s">
        <v>424</v>
      </c>
      <c r="B638" t="s">
        <v>302</v>
      </c>
      <c r="D638" s="37"/>
    </row>
    <row r="639" spans="1:4" x14ac:dyDescent="0.35">
      <c r="A639" t="s">
        <v>424</v>
      </c>
      <c r="B639" t="s">
        <v>40</v>
      </c>
      <c r="C639">
        <v>6952.5</v>
      </c>
      <c r="D639" s="37">
        <v>5.1900007191657673</v>
      </c>
    </row>
    <row r="640" spans="1:4" x14ac:dyDescent="0.35">
      <c r="A640" t="s">
        <v>424</v>
      </c>
      <c r="B640" t="s">
        <v>303</v>
      </c>
      <c r="D640" s="37"/>
    </row>
    <row r="641" spans="1:4" x14ac:dyDescent="0.35">
      <c r="A641" t="s">
        <v>424</v>
      </c>
      <c r="B641" t="s">
        <v>199</v>
      </c>
      <c r="D641" s="37"/>
    </row>
    <row r="642" spans="1:4" x14ac:dyDescent="0.35">
      <c r="A642" t="s">
        <v>424</v>
      </c>
      <c r="B642" t="s">
        <v>194</v>
      </c>
      <c r="D642" s="37"/>
    </row>
    <row r="643" spans="1:4" x14ac:dyDescent="0.35">
      <c r="A643" t="s">
        <v>424</v>
      </c>
      <c r="B643" t="s">
        <v>144</v>
      </c>
      <c r="D643" s="37"/>
    </row>
    <row r="644" spans="1:4" x14ac:dyDescent="0.35">
      <c r="A644" t="s">
        <v>424</v>
      </c>
      <c r="B644" t="s">
        <v>145</v>
      </c>
      <c r="D644" s="37"/>
    </row>
    <row r="645" spans="1:4" x14ac:dyDescent="0.35">
      <c r="A645" t="s">
        <v>424</v>
      </c>
      <c r="B645" t="s">
        <v>146</v>
      </c>
      <c r="D645" s="37"/>
    </row>
    <row r="646" spans="1:4" x14ac:dyDescent="0.35">
      <c r="A646" t="s">
        <v>424</v>
      </c>
      <c r="B646" t="s">
        <v>147</v>
      </c>
      <c r="D646" s="37"/>
    </row>
    <row r="647" spans="1:4" x14ac:dyDescent="0.35">
      <c r="A647" t="s">
        <v>425</v>
      </c>
      <c r="B647" t="s">
        <v>299</v>
      </c>
      <c r="C647">
        <v>43949.58</v>
      </c>
      <c r="D647" s="37">
        <v>4.4802223365957072</v>
      </c>
    </row>
    <row r="648" spans="1:4" x14ac:dyDescent="0.35">
      <c r="A648" t="s">
        <v>425</v>
      </c>
      <c r="B648" t="s">
        <v>300</v>
      </c>
      <c r="D648" s="37"/>
    </row>
    <row r="649" spans="1:4" x14ac:dyDescent="0.35">
      <c r="A649" t="s">
        <v>425</v>
      </c>
      <c r="B649" t="s">
        <v>189</v>
      </c>
      <c r="D649" s="37"/>
    </row>
    <row r="650" spans="1:4" x14ac:dyDescent="0.35">
      <c r="A650" t="s">
        <v>425</v>
      </c>
      <c r="B650" t="s">
        <v>190</v>
      </c>
      <c r="D650" s="37"/>
    </row>
    <row r="651" spans="1:4" x14ac:dyDescent="0.35">
      <c r="A651" t="s">
        <v>425</v>
      </c>
      <c r="B651" t="s">
        <v>301</v>
      </c>
      <c r="C651">
        <v>14067.660000000002</v>
      </c>
      <c r="D651" s="37">
        <v>4.5874729699182373</v>
      </c>
    </row>
    <row r="652" spans="1:4" x14ac:dyDescent="0.35">
      <c r="A652" t="s">
        <v>425</v>
      </c>
      <c r="B652" t="s">
        <v>302</v>
      </c>
      <c r="C652">
        <v>7228.4</v>
      </c>
      <c r="D652" s="37">
        <v>5.0600008300592112</v>
      </c>
    </row>
    <row r="653" spans="1:4" x14ac:dyDescent="0.35">
      <c r="A653" t="s">
        <v>425</v>
      </c>
      <c r="B653" t="s">
        <v>40</v>
      </c>
      <c r="C653">
        <v>3909.63</v>
      </c>
      <c r="D653" s="37">
        <v>4.8485994838386235</v>
      </c>
    </row>
    <row r="654" spans="1:4" x14ac:dyDescent="0.35">
      <c r="A654" t="s">
        <v>425</v>
      </c>
      <c r="B654" t="s">
        <v>303</v>
      </c>
      <c r="D654" s="37"/>
    </row>
    <row r="655" spans="1:4" x14ac:dyDescent="0.35">
      <c r="A655" t="s">
        <v>425</v>
      </c>
      <c r="B655" t="s">
        <v>199</v>
      </c>
      <c r="D655" s="37"/>
    </row>
    <row r="656" spans="1:4" x14ac:dyDescent="0.35">
      <c r="A656" t="s">
        <v>425</v>
      </c>
      <c r="B656" t="s">
        <v>194</v>
      </c>
      <c r="D656" s="37"/>
    </row>
    <row r="657" spans="1:4" x14ac:dyDescent="0.35">
      <c r="A657" t="s">
        <v>425</v>
      </c>
      <c r="B657" t="s">
        <v>144</v>
      </c>
      <c r="D657" s="37"/>
    </row>
    <row r="658" spans="1:4" x14ac:dyDescent="0.35">
      <c r="A658" t="s">
        <v>425</v>
      </c>
      <c r="B658" t="s">
        <v>145</v>
      </c>
      <c r="D658" s="37"/>
    </row>
    <row r="659" spans="1:4" x14ac:dyDescent="0.35">
      <c r="A659" t="s">
        <v>425</v>
      </c>
      <c r="B659" t="s">
        <v>146</v>
      </c>
      <c r="D659" s="37"/>
    </row>
    <row r="660" spans="1:4" x14ac:dyDescent="0.35">
      <c r="A660" t="s">
        <v>425</v>
      </c>
      <c r="B660" t="s">
        <v>147</v>
      </c>
      <c r="D660" s="37"/>
    </row>
    <row r="661" spans="1:4" x14ac:dyDescent="0.35">
      <c r="A661" t="s">
        <v>426</v>
      </c>
      <c r="B661" t="s">
        <v>299</v>
      </c>
      <c r="C661">
        <v>6752.25</v>
      </c>
      <c r="D661" s="37">
        <v>6.5625236032433625</v>
      </c>
    </row>
    <row r="662" spans="1:4" x14ac:dyDescent="0.35">
      <c r="A662" t="s">
        <v>426</v>
      </c>
      <c r="B662" t="s">
        <v>300</v>
      </c>
      <c r="C662">
        <v>-6155.0000000000009</v>
      </c>
      <c r="D662" s="37">
        <v>5.0599994223326208</v>
      </c>
    </row>
    <row r="663" spans="1:4" x14ac:dyDescent="0.35">
      <c r="A663" t="s">
        <v>426</v>
      </c>
      <c r="B663" t="s">
        <v>189</v>
      </c>
      <c r="D663" s="37"/>
    </row>
    <row r="664" spans="1:4" x14ac:dyDescent="0.35">
      <c r="A664" t="s">
        <v>426</v>
      </c>
      <c r="B664" t="s">
        <v>190</v>
      </c>
      <c r="D664" s="37"/>
    </row>
    <row r="665" spans="1:4" x14ac:dyDescent="0.35">
      <c r="A665" t="s">
        <v>426</v>
      </c>
      <c r="B665" t="s">
        <v>301</v>
      </c>
      <c r="C665">
        <v>14284.6</v>
      </c>
      <c r="D665" s="37">
        <v>4.5494462568080314</v>
      </c>
    </row>
    <row r="666" spans="1:4" x14ac:dyDescent="0.35">
      <c r="A666" t="s">
        <v>426</v>
      </c>
      <c r="B666" t="s">
        <v>302</v>
      </c>
      <c r="C666">
        <v>3462.2</v>
      </c>
      <c r="D666" s="37">
        <v>5.0599994223326208</v>
      </c>
    </row>
    <row r="667" spans="1:4" x14ac:dyDescent="0.35">
      <c r="A667" t="s">
        <v>426</v>
      </c>
      <c r="B667" t="s">
        <v>40</v>
      </c>
      <c r="C667">
        <v>8881.2899999999991</v>
      </c>
      <c r="D667" s="37">
        <v>5.197189822649638</v>
      </c>
    </row>
    <row r="668" spans="1:4" x14ac:dyDescent="0.35">
      <c r="A668" t="s">
        <v>426</v>
      </c>
      <c r="B668" t="s">
        <v>303</v>
      </c>
      <c r="D668" s="37"/>
    </row>
    <row r="669" spans="1:4" x14ac:dyDescent="0.35">
      <c r="A669" t="s">
        <v>426</v>
      </c>
      <c r="B669" t="s">
        <v>199</v>
      </c>
      <c r="D669" s="37"/>
    </row>
    <row r="670" spans="1:4" x14ac:dyDescent="0.35">
      <c r="A670" t="s">
        <v>426</v>
      </c>
      <c r="B670" t="s">
        <v>194</v>
      </c>
      <c r="D670" s="37"/>
    </row>
    <row r="671" spans="1:4" x14ac:dyDescent="0.35">
      <c r="A671" t="s">
        <v>426</v>
      </c>
      <c r="B671" t="s">
        <v>144</v>
      </c>
      <c r="D671" s="37"/>
    </row>
    <row r="672" spans="1:4" x14ac:dyDescent="0.35">
      <c r="A672" t="s">
        <v>426</v>
      </c>
      <c r="B672" t="s">
        <v>145</v>
      </c>
      <c r="D672" s="37"/>
    </row>
    <row r="673" spans="1:4" x14ac:dyDescent="0.35">
      <c r="A673" t="s">
        <v>426</v>
      </c>
      <c r="B673" t="s">
        <v>146</v>
      </c>
      <c r="D673" s="37"/>
    </row>
    <row r="674" spans="1:4" x14ac:dyDescent="0.35">
      <c r="A674" t="s">
        <v>426</v>
      </c>
      <c r="B674" t="s">
        <v>147</v>
      </c>
      <c r="D674" s="37"/>
    </row>
    <row r="675" spans="1:4" x14ac:dyDescent="0.35">
      <c r="A675" t="s">
        <v>427</v>
      </c>
      <c r="B675" t="s">
        <v>299</v>
      </c>
      <c r="C675">
        <v>29926.9</v>
      </c>
      <c r="D675" s="37">
        <v>4.0837704540062614</v>
      </c>
    </row>
    <row r="676" spans="1:4" x14ac:dyDescent="0.35">
      <c r="A676" t="s">
        <v>427</v>
      </c>
      <c r="B676" t="s">
        <v>300</v>
      </c>
      <c r="C676">
        <v>8682</v>
      </c>
      <c r="D676" s="37">
        <v>5.0599999999999996</v>
      </c>
    </row>
    <row r="677" spans="1:4" x14ac:dyDescent="0.35">
      <c r="A677" t="s">
        <v>427</v>
      </c>
      <c r="B677" t="s">
        <v>189</v>
      </c>
      <c r="D677" s="37"/>
    </row>
    <row r="678" spans="1:4" x14ac:dyDescent="0.35">
      <c r="A678" t="s">
        <v>427</v>
      </c>
      <c r="B678" t="s">
        <v>190</v>
      </c>
      <c r="D678" s="37"/>
    </row>
    <row r="679" spans="1:4" x14ac:dyDescent="0.35">
      <c r="A679" t="s">
        <v>427</v>
      </c>
      <c r="B679" t="s">
        <v>301</v>
      </c>
      <c r="C679">
        <v>25752.68</v>
      </c>
      <c r="D679" s="37">
        <v>4.6782078603081301</v>
      </c>
    </row>
    <row r="680" spans="1:4" x14ac:dyDescent="0.35">
      <c r="A680" t="s">
        <v>427</v>
      </c>
      <c r="B680" t="s">
        <v>302</v>
      </c>
      <c r="D680" s="37"/>
    </row>
    <row r="681" spans="1:4" x14ac:dyDescent="0.35">
      <c r="A681" t="s">
        <v>427</v>
      </c>
      <c r="B681" t="s">
        <v>40</v>
      </c>
      <c r="C681">
        <v>9697.17</v>
      </c>
      <c r="D681" s="37">
        <v>5.2355852274426455</v>
      </c>
    </row>
    <row r="682" spans="1:4" x14ac:dyDescent="0.35">
      <c r="A682" t="s">
        <v>427</v>
      </c>
      <c r="B682" t="s">
        <v>303</v>
      </c>
      <c r="D682" s="37"/>
    </row>
    <row r="683" spans="1:4" x14ac:dyDescent="0.35">
      <c r="A683" t="s">
        <v>427</v>
      </c>
      <c r="B683" t="s">
        <v>199</v>
      </c>
      <c r="D683" s="37"/>
    </row>
    <row r="684" spans="1:4" x14ac:dyDescent="0.35">
      <c r="A684" t="s">
        <v>427</v>
      </c>
      <c r="B684" t="s">
        <v>194</v>
      </c>
      <c r="D684" s="37"/>
    </row>
    <row r="685" spans="1:4" x14ac:dyDescent="0.35">
      <c r="A685" t="s">
        <v>427</v>
      </c>
      <c r="B685" t="s">
        <v>144</v>
      </c>
      <c r="D685" s="37"/>
    </row>
    <row r="686" spans="1:4" x14ac:dyDescent="0.35">
      <c r="A686" t="s">
        <v>427</v>
      </c>
      <c r="B686" t="s">
        <v>145</v>
      </c>
      <c r="D686" s="37"/>
    </row>
    <row r="687" spans="1:4" x14ac:dyDescent="0.35">
      <c r="A687" t="s">
        <v>427</v>
      </c>
      <c r="B687" t="s">
        <v>146</v>
      </c>
      <c r="D687" s="37"/>
    </row>
    <row r="688" spans="1:4" x14ac:dyDescent="0.35">
      <c r="A688" t="s">
        <v>427</v>
      </c>
      <c r="B688" t="s">
        <v>147</v>
      </c>
      <c r="D688" s="37"/>
    </row>
    <row r="689" spans="1:4" x14ac:dyDescent="0.35">
      <c r="A689" t="s">
        <v>428</v>
      </c>
      <c r="B689" t="s">
        <v>299</v>
      </c>
      <c r="C689">
        <v>27144.2</v>
      </c>
      <c r="D689" s="37">
        <v>4.5868966482710851</v>
      </c>
    </row>
    <row r="690" spans="1:4" x14ac:dyDescent="0.35">
      <c r="A690" t="s">
        <v>428</v>
      </c>
      <c r="B690" t="s">
        <v>300</v>
      </c>
      <c r="D690" s="37"/>
    </row>
    <row r="691" spans="1:4" x14ac:dyDescent="0.35">
      <c r="A691" t="s">
        <v>428</v>
      </c>
      <c r="B691" t="s">
        <v>189</v>
      </c>
      <c r="D691" s="37"/>
    </row>
    <row r="692" spans="1:4" x14ac:dyDescent="0.35">
      <c r="A692" t="s">
        <v>428</v>
      </c>
      <c r="B692" t="s">
        <v>190</v>
      </c>
      <c r="D692" s="37"/>
    </row>
    <row r="693" spans="1:4" x14ac:dyDescent="0.35">
      <c r="A693" t="s">
        <v>428</v>
      </c>
      <c r="B693" t="s">
        <v>301</v>
      </c>
      <c r="C693">
        <v>41687.929999999993</v>
      </c>
      <c r="D693" s="37">
        <v>4.6365477969282729</v>
      </c>
    </row>
    <row r="694" spans="1:4" x14ac:dyDescent="0.35">
      <c r="A694" t="s">
        <v>428</v>
      </c>
      <c r="B694" t="s">
        <v>302</v>
      </c>
      <c r="D694" s="37"/>
    </row>
    <row r="695" spans="1:4" x14ac:dyDescent="0.35">
      <c r="A695" t="s">
        <v>428</v>
      </c>
      <c r="B695" t="s">
        <v>40</v>
      </c>
      <c r="C695">
        <v>17282.54</v>
      </c>
      <c r="D695" s="37">
        <v>5.2014721215747217</v>
      </c>
    </row>
    <row r="696" spans="1:4" x14ac:dyDescent="0.35">
      <c r="A696" t="s">
        <v>428</v>
      </c>
      <c r="B696" t="s">
        <v>303</v>
      </c>
      <c r="D696" s="37"/>
    </row>
    <row r="697" spans="1:4" x14ac:dyDescent="0.35">
      <c r="A697" t="s">
        <v>428</v>
      </c>
      <c r="B697" t="s">
        <v>199</v>
      </c>
      <c r="D697" s="37"/>
    </row>
    <row r="698" spans="1:4" x14ac:dyDescent="0.35">
      <c r="A698" t="s">
        <v>428</v>
      </c>
      <c r="B698" t="s">
        <v>194</v>
      </c>
      <c r="D698" s="37"/>
    </row>
    <row r="699" spans="1:4" x14ac:dyDescent="0.35">
      <c r="A699" t="s">
        <v>428</v>
      </c>
      <c r="B699" t="s">
        <v>144</v>
      </c>
      <c r="D699" s="37"/>
    </row>
    <row r="700" spans="1:4" x14ac:dyDescent="0.35">
      <c r="A700" t="s">
        <v>428</v>
      </c>
      <c r="B700" t="s">
        <v>145</v>
      </c>
      <c r="D700" s="37"/>
    </row>
    <row r="701" spans="1:4" x14ac:dyDescent="0.35">
      <c r="A701" t="s">
        <v>428</v>
      </c>
      <c r="B701" t="s">
        <v>146</v>
      </c>
      <c r="D701" s="37"/>
    </row>
    <row r="702" spans="1:4" x14ac:dyDescent="0.35">
      <c r="A702" t="s">
        <v>428</v>
      </c>
      <c r="B702" t="s">
        <v>147</v>
      </c>
      <c r="D702" s="37"/>
    </row>
    <row r="703" spans="1:4" x14ac:dyDescent="0.35">
      <c r="A703" t="s">
        <v>429</v>
      </c>
      <c r="B703" t="s">
        <v>299</v>
      </c>
      <c r="D703" s="37"/>
    </row>
    <row r="704" spans="1:4" x14ac:dyDescent="0.35">
      <c r="A704" t="s">
        <v>429</v>
      </c>
      <c r="B704" t="s">
        <v>300</v>
      </c>
      <c r="D704" s="37"/>
    </row>
    <row r="705" spans="1:4" x14ac:dyDescent="0.35">
      <c r="A705" t="s">
        <v>429</v>
      </c>
      <c r="B705" t="s">
        <v>189</v>
      </c>
      <c r="D705" s="37"/>
    </row>
    <row r="706" spans="1:4" x14ac:dyDescent="0.35">
      <c r="A706" t="s">
        <v>429</v>
      </c>
      <c r="B706" t="s">
        <v>190</v>
      </c>
      <c r="D706" s="37"/>
    </row>
    <row r="707" spans="1:4" x14ac:dyDescent="0.35">
      <c r="A707" t="s">
        <v>429</v>
      </c>
      <c r="B707" t="s">
        <v>301</v>
      </c>
      <c r="C707">
        <v>39749.06</v>
      </c>
      <c r="D707" s="37">
        <v>4.7200001710732282</v>
      </c>
    </row>
    <row r="708" spans="1:4" x14ac:dyDescent="0.35">
      <c r="A708" t="s">
        <v>429</v>
      </c>
      <c r="B708" t="s">
        <v>302</v>
      </c>
      <c r="D708" s="37"/>
    </row>
    <row r="709" spans="1:4" x14ac:dyDescent="0.35">
      <c r="A709" t="s">
        <v>429</v>
      </c>
      <c r="B709" t="s">
        <v>40</v>
      </c>
      <c r="D709" s="37"/>
    </row>
    <row r="710" spans="1:4" x14ac:dyDescent="0.35">
      <c r="A710" t="s">
        <v>429</v>
      </c>
      <c r="B710" t="s">
        <v>303</v>
      </c>
      <c r="D710" s="37"/>
    </row>
    <row r="711" spans="1:4" x14ac:dyDescent="0.35">
      <c r="A711" t="s">
        <v>429</v>
      </c>
      <c r="B711" t="s">
        <v>199</v>
      </c>
      <c r="D711" s="37"/>
    </row>
    <row r="712" spans="1:4" x14ac:dyDescent="0.35">
      <c r="A712" t="s">
        <v>429</v>
      </c>
      <c r="B712" t="s">
        <v>194</v>
      </c>
      <c r="D712" s="37"/>
    </row>
    <row r="713" spans="1:4" x14ac:dyDescent="0.35">
      <c r="A713" t="s">
        <v>429</v>
      </c>
      <c r="B713" t="s">
        <v>144</v>
      </c>
      <c r="D713" s="37"/>
    </row>
    <row r="714" spans="1:4" x14ac:dyDescent="0.35">
      <c r="A714" t="s">
        <v>429</v>
      </c>
      <c r="B714" t="s">
        <v>145</v>
      </c>
      <c r="D714" s="37"/>
    </row>
    <row r="715" spans="1:4" x14ac:dyDescent="0.35">
      <c r="A715" t="s">
        <v>429</v>
      </c>
      <c r="B715" t="s">
        <v>146</v>
      </c>
      <c r="D715" s="37"/>
    </row>
    <row r="716" spans="1:4" x14ac:dyDescent="0.35">
      <c r="A716" t="s">
        <v>429</v>
      </c>
      <c r="B716" t="s">
        <v>147</v>
      </c>
      <c r="D716" s="37"/>
    </row>
    <row r="717" spans="1:4" x14ac:dyDescent="0.35">
      <c r="A717" t="s">
        <v>430</v>
      </c>
      <c r="B717" t="s">
        <v>299</v>
      </c>
      <c r="C717">
        <v>13211.49</v>
      </c>
      <c r="D717" s="37">
        <v>4.6338747559889164</v>
      </c>
    </row>
    <row r="718" spans="1:4" x14ac:dyDescent="0.35">
      <c r="A718" t="s">
        <v>430</v>
      </c>
      <c r="B718" t="s">
        <v>300</v>
      </c>
      <c r="C718">
        <v>5236.3999999999996</v>
      </c>
      <c r="D718" s="37">
        <v>4.9829348407302732</v>
      </c>
    </row>
    <row r="719" spans="1:4" x14ac:dyDescent="0.35">
      <c r="A719" t="s">
        <v>430</v>
      </c>
      <c r="B719" t="s">
        <v>189</v>
      </c>
      <c r="D719" s="37"/>
    </row>
    <row r="720" spans="1:4" x14ac:dyDescent="0.35">
      <c r="A720" t="s">
        <v>430</v>
      </c>
      <c r="B720" t="s">
        <v>190</v>
      </c>
      <c r="D720" s="37"/>
    </row>
    <row r="721" spans="1:4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</row>
    <row r="722" spans="1:4" x14ac:dyDescent="0.35">
      <c r="A722" t="s">
        <v>430</v>
      </c>
      <c r="B722" t="s">
        <v>302</v>
      </c>
      <c r="D722" s="37"/>
    </row>
    <row r="723" spans="1:4" x14ac:dyDescent="0.35">
      <c r="A723" t="s">
        <v>430</v>
      </c>
      <c r="B723" t="s">
        <v>40</v>
      </c>
      <c r="C723">
        <v>12562.810000000001</v>
      </c>
      <c r="D723" s="37">
        <v>5.2152305097346847</v>
      </c>
    </row>
    <row r="724" spans="1:4" x14ac:dyDescent="0.35">
      <c r="A724" t="s">
        <v>430</v>
      </c>
      <c r="B724" t="s">
        <v>303</v>
      </c>
      <c r="D724" s="37"/>
    </row>
    <row r="725" spans="1:4" x14ac:dyDescent="0.35">
      <c r="A725" t="s">
        <v>430</v>
      </c>
      <c r="B725" t="s">
        <v>199</v>
      </c>
      <c r="D725" s="37"/>
    </row>
    <row r="726" spans="1:4" x14ac:dyDescent="0.35">
      <c r="A726" t="s">
        <v>430</v>
      </c>
      <c r="B726" t="s">
        <v>194</v>
      </c>
      <c r="D726" s="37"/>
    </row>
    <row r="727" spans="1:4" x14ac:dyDescent="0.35">
      <c r="A727" t="s">
        <v>430</v>
      </c>
      <c r="B727" t="s">
        <v>144</v>
      </c>
      <c r="D727" s="37"/>
    </row>
    <row r="728" spans="1:4" x14ac:dyDescent="0.35">
      <c r="A728" t="s">
        <v>430</v>
      </c>
      <c r="B728" t="s">
        <v>145</v>
      </c>
      <c r="D728" s="37"/>
    </row>
    <row r="729" spans="1:4" x14ac:dyDescent="0.35">
      <c r="A729" t="s">
        <v>430</v>
      </c>
      <c r="B729" t="s">
        <v>146</v>
      </c>
      <c r="D729" s="37"/>
    </row>
    <row r="730" spans="1:4" x14ac:dyDescent="0.35">
      <c r="A730" t="s">
        <v>430</v>
      </c>
      <c r="B730" t="s">
        <v>147</v>
      </c>
      <c r="D730" s="37"/>
    </row>
    <row r="731" spans="1:4" x14ac:dyDescent="0.35">
      <c r="A731" t="s">
        <v>431</v>
      </c>
      <c r="B731" t="s">
        <v>299</v>
      </c>
      <c r="C731">
        <v>13322.28</v>
      </c>
      <c r="D731" s="37">
        <v>4.6911039251539526</v>
      </c>
    </row>
    <row r="732" spans="1:4" x14ac:dyDescent="0.35">
      <c r="A732" t="s">
        <v>431</v>
      </c>
      <c r="B732" t="s">
        <v>300</v>
      </c>
      <c r="D732" s="37"/>
    </row>
    <row r="733" spans="1:4" x14ac:dyDescent="0.35">
      <c r="A733" t="s">
        <v>431</v>
      </c>
      <c r="B733" t="s">
        <v>189</v>
      </c>
      <c r="D733" s="37"/>
    </row>
    <row r="734" spans="1:4" x14ac:dyDescent="0.35">
      <c r="A734" t="s">
        <v>431</v>
      </c>
      <c r="B734" t="s">
        <v>190</v>
      </c>
      <c r="D734" s="37"/>
    </row>
    <row r="735" spans="1:4" x14ac:dyDescent="0.35">
      <c r="A735" t="s">
        <v>431</v>
      </c>
      <c r="B735" t="s">
        <v>301</v>
      </c>
      <c r="C735">
        <v>22802.91</v>
      </c>
      <c r="D735" s="37">
        <v>4.7217363924165818</v>
      </c>
    </row>
    <row r="736" spans="1:4" x14ac:dyDescent="0.35">
      <c r="A736" t="s">
        <v>431</v>
      </c>
      <c r="B736" t="s">
        <v>302</v>
      </c>
      <c r="D736" s="37"/>
    </row>
    <row r="737" spans="1:4" x14ac:dyDescent="0.35">
      <c r="A737" t="s">
        <v>431</v>
      </c>
      <c r="B737" t="s">
        <v>40</v>
      </c>
      <c r="D737" s="37"/>
    </row>
    <row r="738" spans="1:4" x14ac:dyDescent="0.35">
      <c r="A738" t="s">
        <v>431</v>
      </c>
      <c r="B738" t="s">
        <v>303</v>
      </c>
      <c r="D738" s="37"/>
    </row>
    <row r="739" spans="1:4" x14ac:dyDescent="0.35">
      <c r="A739" t="s">
        <v>431</v>
      </c>
      <c r="B739" t="s">
        <v>199</v>
      </c>
      <c r="D739" s="37"/>
    </row>
    <row r="740" spans="1:4" x14ac:dyDescent="0.35">
      <c r="A740" t="s">
        <v>431</v>
      </c>
      <c r="B740" t="s">
        <v>194</v>
      </c>
      <c r="D740" s="37"/>
    </row>
    <row r="741" spans="1:4" x14ac:dyDescent="0.35">
      <c r="A741" t="s">
        <v>431</v>
      </c>
      <c r="B741" t="s">
        <v>144</v>
      </c>
      <c r="D741" s="37"/>
    </row>
    <row r="742" spans="1:4" x14ac:dyDescent="0.35">
      <c r="A742" t="s">
        <v>431</v>
      </c>
      <c r="B742" t="s">
        <v>145</v>
      </c>
      <c r="D742" s="37"/>
    </row>
    <row r="743" spans="1:4" x14ac:dyDescent="0.35">
      <c r="A743" t="s">
        <v>431</v>
      </c>
      <c r="B743" t="s">
        <v>146</v>
      </c>
      <c r="D743" s="37"/>
    </row>
    <row r="744" spans="1:4" x14ac:dyDescent="0.35">
      <c r="A744" t="s">
        <v>431</v>
      </c>
      <c r="B744" t="s">
        <v>147</v>
      </c>
      <c r="D744" s="37"/>
    </row>
    <row r="745" spans="1:4" x14ac:dyDescent="0.35">
      <c r="A745" t="s">
        <v>432</v>
      </c>
      <c r="B745" t="s">
        <v>299</v>
      </c>
      <c r="C745">
        <v>24861.9</v>
      </c>
      <c r="D745" s="37">
        <v>4.6271845675511525</v>
      </c>
    </row>
    <row r="746" spans="1:4" x14ac:dyDescent="0.35">
      <c r="A746" t="s">
        <v>432</v>
      </c>
      <c r="B746" t="s">
        <v>300</v>
      </c>
      <c r="D746" s="37"/>
    </row>
    <row r="747" spans="1:4" x14ac:dyDescent="0.35">
      <c r="A747" t="s">
        <v>432</v>
      </c>
      <c r="B747" t="s">
        <v>189</v>
      </c>
      <c r="D747" s="37"/>
    </row>
    <row r="748" spans="1:4" x14ac:dyDescent="0.35">
      <c r="A748" t="s">
        <v>432</v>
      </c>
      <c r="B748" t="s">
        <v>190</v>
      </c>
      <c r="D748" s="37"/>
    </row>
    <row r="749" spans="1:4" x14ac:dyDescent="0.35">
      <c r="A749" t="s">
        <v>432</v>
      </c>
      <c r="B749" t="s">
        <v>301</v>
      </c>
      <c r="C749">
        <v>36552.839999999997</v>
      </c>
      <c r="D749" s="37">
        <v>4.6559142873713792</v>
      </c>
    </row>
    <row r="750" spans="1:4" x14ac:dyDescent="0.35">
      <c r="A750" t="s">
        <v>432</v>
      </c>
      <c r="B750" t="s">
        <v>302</v>
      </c>
      <c r="D750" s="37"/>
    </row>
    <row r="751" spans="1:4" x14ac:dyDescent="0.35">
      <c r="A751" t="s">
        <v>432</v>
      </c>
      <c r="B751" t="s">
        <v>40</v>
      </c>
      <c r="C751">
        <v>21607.21</v>
      </c>
      <c r="D751" s="37">
        <v>5.1958591599748418</v>
      </c>
    </row>
    <row r="752" spans="1:4" x14ac:dyDescent="0.35">
      <c r="A752" t="s">
        <v>432</v>
      </c>
      <c r="B752" t="s">
        <v>303</v>
      </c>
      <c r="D752" s="37"/>
    </row>
    <row r="753" spans="1:4" x14ac:dyDescent="0.35">
      <c r="A753" t="s">
        <v>432</v>
      </c>
      <c r="B753" t="s">
        <v>199</v>
      </c>
      <c r="D753" s="37"/>
    </row>
    <row r="754" spans="1:4" x14ac:dyDescent="0.35">
      <c r="A754" t="s">
        <v>432</v>
      </c>
      <c r="B754" t="s">
        <v>194</v>
      </c>
      <c r="D754" s="37"/>
    </row>
    <row r="755" spans="1:4" x14ac:dyDescent="0.35">
      <c r="A755" t="s">
        <v>432</v>
      </c>
      <c r="B755" t="s">
        <v>144</v>
      </c>
      <c r="D755" s="37"/>
    </row>
    <row r="756" spans="1:4" x14ac:dyDescent="0.35">
      <c r="A756" t="s">
        <v>432</v>
      </c>
      <c r="B756" t="s">
        <v>145</v>
      </c>
      <c r="D756" s="37"/>
    </row>
    <row r="757" spans="1:4" x14ac:dyDescent="0.35">
      <c r="A757" t="s">
        <v>432</v>
      </c>
      <c r="B757" t="s">
        <v>146</v>
      </c>
      <c r="D757" s="37"/>
    </row>
    <row r="758" spans="1:4" x14ac:dyDescent="0.35">
      <c r="A758" t="s">
        <v>432</v>
      </c>
      <c r="B758" t="s">
        <v>147</v>
      </c>
      <c r="D758" s="37"/>
    </row>
    <row r="759" spans="1:4" x14ac:dyDescent="0.35">
      <c r="A759" t="s">
        <v>433</v>
      </c>
      <c r="B759" t="s">
        <v>299</v>
      </c>
      <c r="D759" s="37"/>
    </row>
    <row r="760" spans="1:4" x14ac:dyDescent="0.35">
      <c r="A760" t="s">
        <v>433</v>
      </c>
      <c r="B760" t="s">
        <v>300</v>
      </c>
      <c r="D760" s="37"/>
    </row>
    <row r="761" spans="1:4" x14ac:dyDescent="0.35">
      <c r="A761" t="s">
        <v>433</v>
      </c>
      <c r="B761" t="s">
        <v>189</v>
      </c>
      <c r="D761" s="37"/>
    </row>
    <row r="762" spans="1:4" x14ac:dyDescent="0.35">
      <c r="A762" t="s">
        <v>433</v>
      </c>
      <c r="B762" t="s">
        <v>190</v>
      </c>
      <c r="D762" s="37"/>
    </row>
    <row r="763" spans="1:4" x14ac:dyDescent="0.35">
      <c r="A763" t="s">
        <v>433</v>
      </c>
      <c r="B763" t="s">
        <v>301</v>
      </c>
      <c r="D763" s="37"/>
    </row>
    <row r="764" spans="1:4" x14ac:dyDescent="0.35">
      <c r="A764" t="s">
        <v>433</v>
      </c>
      <c r="B764" t="s">
        <v>302</v>
      </c>
      <c r="D764" s="37"/>
    </row>
    <row r="765" spans="1:4" x14ac:dyDescent="0.35">
      <c r="A765" t="s">
        <v>433</v>
      </c>
      <c r="B765" t="s">
        <v>40</v>
      </c>
      <c r="D765" s="37"/>
    </row>
    <row r="766" spans="1:4" x14ac:dyDescent="0.35">
      <c r="A766" t="s">
        <v>433</v>
      </c>
      <c r="B766" t="s">
        <v>303</v>
      </c>
      <c r="D766" s="37"/>
    </row>
    <row r="767" spans="1:4" x14ac:dyDescent="0.35">
      <c r="A767" t="s">
        <v>433</v>
      </c>
      <c r="B767" t="s">
        <v>199</v>
      </c>
      <c r="D767" s="37"/>
    </row>
    <row r="768" spans="1:4" x14ac:dyDescent="0.35">
      <c r="A768" t="s">
        <v>433</v>
      </c>
      <c r="B768" t="s">
        <v>194</v>
      </c>
      <c r="D768" s="37"/>
    </row>
    <row r="769" spans="1:4" x14ac:dyDescent="0.35">
      <c r="A769" t="s">
        <v>433</v>
      </c>
      <c r="B769" t="s">
        <v>144</v>
      </c>
      <c r="D769" s="37"/>
    </row>
    <row r="770" spans="1:4" x14ac:dyDescent="0.35">
      <c r="A770" t="s">
        <v>433</v>
      </c>
      <c r="B770" t="s">
        <v>145</v>
      </c>
      <c r="D770" s="37"/>
    </row>
    <row r="771" spans="1:4" x14ac:dyDescent="0.35">
      <c r="A771" t="s">
        <v>433</v>
      </c>
      <c r="B771" t="s">
        <v>146</v>
      </c>
      <c r="D771" s="37"/>
    </row>
    <row r="772" spans="1:4" x14ac:dyDescent="0.35">
      <c r="A772" t="s">
        <v>433</v>
      </c>
      <c r="B772" t="s">
        <v>147</v>
      </c>
      <c r="D772" s="37"/>
    </row>
    <row r="773" spans="1:4" x14ac:dyDescent="0.35">
      <c r="A773" t="s">
        <v>434</v>
      </c>
      <c r="B773" t="s">
        <v>299</v>
      </c>
      <c r="C773">
        <v>25072.48</v>
      </c>
      <c r="D773" s="37">
        <v>4.5103013343713902</v>
      </c>
    </row>
    <row r="774" spans="1:4" x14ac:dyDescent="0.35">
      <c r="A774" t="s">
        <v>434</v>
      </c>
      <c r="B774" t="s">
        <v>300</v>
      </c>
      <c r="D774" s="37"/>
    </row>
    <row r="775" spans="1:4" x14ac:dyDescent="0.35">
      <c r="A775" t="s">
        <v>434</v>
      </c>
      <c r="B775" t="s">
        <v>189</v>
      </c>
      <c r="D775" s="37"/>
    </row>
    <row r="776" spans="1:4" x14ac:dyDescent="0.35">
      <c r="A776" t="s">
        <v>434</v>
      </c>
      <c r="B776" t="s">
        <v>190</v>
      </c>
      <c r="D776" s="37"/>
    </row>
    <row r="777" spans="1:4" x14ac:dyDescent="0.35">
      <c r="A777" t="s">
        <v>434</v>
      </c>
      <c r="B777" t="s">
        <v>301</v>
      </c>
      <c r="C777">
        <v>3264.03</v>
      </c>
      <c r="D777" s="37">
        <v>4.6989396543536666</v>
      </c>
    </row>
    <row r="778" spans="1:4" x14ac:dyDescent="0.35">
      <c r="A778" t="s">
        <v>434</v>
      </c>
      <c r="B778" t="s">
        <v>302</v>
      </c>
      <c r="D778" s="37"/>
    </row>
    <row r="779" spans="1:4" x14ac:dyDescent="0.35">
      <c r="A779" t="s">
        <v>434</v>
      </c>
      <c r="B779" t="s">
        <v>40</v>
      </c>
      <c r="C779">
        <v>1465.23</v>
      </c>
      <c r="D779" s="37">
        <v>5.2300116705227166</v>
      </c>
    </row>
    <row r="780" spans="1:4" x14ac:dyDescent="0.35">
      <c r="A780" t="s">
        <v>434</v>
      </c>
      <c r="B780" t="s">
        <v>303</v>
      </c>
      <c r="D780" s="37"/>
    </row>
    <row r="781" spans="1:4" x14ac:dyDescent="0.35">
      <c r="A781" t="s">
        <v>434</v>
      </c>
      <c r="B781" t="s">
        <v>199</v>
      </c>
      <c r="D781" s="37"/>
    </row>
    <row r="782" spans="1:4" x14ac:dyDescent="0.35">
      <c r="A782" t="s">
        <v>434</v>
      </c>
      <c r="B782" t="s">
        <v>194</v>
      </c>
      <c r="D782" s="37"/>
    </row>
    <row r="783" spans="1:4" x14ac:dyDescent="0.35">
      <c r="A783" t="s">
        <v>434</v>
      </c>
      <c r="B783" t="s">
        <v>144</v>
      </c>
      <c r="D783" s="37"/>
    </row>
    <row r="784" spans="1:4" x14ac:dyDescent="0.35">
      <c r="A784" t="s">
        <v>434</v>
      </c>
      <c r="B784" t="s">
        <v>145</v>
      </c>
      <c r="D784" s="37"/>
    </row>
    <row r="785" spans="1:4" x14ac:dyDescent="0.35">
      <c r="A785" t="s">
        <v>434</v>
      </c>
      <c r="B785" t="s">
        <v>146</v>
      </c>
      <c r="D785" s="37"/>
    </row>
    <row r="786" spans="1:4" x14ac:dyDescent="0.35">
      <c r="A786" t="s">
        <v>434</v>
      </c>
      <c r="B786" t="s">
        <v>147</v>
      </c>
      <c r="D786" s="37"/>
    </row>
    <row r="787" spans="1:4" x14ac:dyDescent="0.35">
      <c r="A787" t="s">
        <v>435</v>
      </c>
      <c r="B787" t="s">
        <v>299</v>
      </c>
      <c r="C787">
        <v>2548.42</v>
      </c>
      <c r="D787" s="37">
        <v>4.7572495899420035</v>
      </c>
    </row>
    <row r="788" spans="1:4" x14ac:dyDescent="0.35">
      <c r="A788" t="s">
        <v>435</v>
      </c>
      <c r="B788" t="s">
        <v>300</v>
      </c>
      <c r="D788" s="37"/>
    </row>
    <row r="789" spans="1:4" x14ac:dyDescent="0.35">
      <c r="A789" t="s">
        <v>435</v>
      </c>
      <c r="B789" t="s">
        <v>189</v>
      </c>
      <c r="D789" s="37"/>
    </row>
    <row r="790" spans="1:4" x14ac:dyDescent="0.35">
      <c r="A790" t="s">
        <v>435</v>
      </c>
      <c r="B790" t="s">
        <v>190</v>
      </c>
      <c r="D790" s="37"/>
    </row>
    <row r="791" spans="1:4" x14ac:dyDescent="0.35">
      <c r="A791" t="s">
        <v>435</v>
      </c>
      <c r="B791" t="s">
        <v>301</v>
      </c>
      <c r="C791">
        <v>1770.83</v>
      </c>
      <c r="D791" s="37">
        <v>4.7199900611577617</v>
      </c>
    </row>
    <row r="792" spans="1:4" x14ac:dyDescent="0.35">
      <c r="A792" t="s">
        <v>435</v>
      </c>
      <c r="B792" t="s">
        <v>302</v>
      </c>
      <c r="D792" s="37"/>
    </row>
    <row r="793" spans="1:4" x14ac:dyDescent="0.35">
      <c r="A793" t="s">
        <v>435</v>
      </c>
      <c r="B793" t="s">
        <v>40</v>
      </c>
      <c r="C793">
        <v>10690</v>
      </c>
      <c r="D793" s="37">
        <v>5.1899999999999995</v>
      </c>
    </row>
    <row r="794" spans="1:4" x14ac:dyDescent="0.35">
      <c r="A794" t="s">
        <v>435</v>
      </c>
      <c r="B794" t="s">
        <v>303</v>
      </c>
      <c r="D794" s="37"/>
    </row>
    <row r="795" spans="1:4" x14ac:dyDescent="0.35">
      <c r="A795" t="s">
        <v>435</v>
      </c>
      <c r="B795" t="s">
        <v>199</v>
      </c>
      <c r="D795" s="37"/>
    </row>
    <row r="796" spans="1:4" x14ac:dyDescent="0.35">
      <c r="A796" t="s">
        <v>435</v>
      </c>
      <c r="B796" t="s">
        <v>194</v>
      </c>
      <c r="D796" s="37"/>
    </row>
    <row r="797" spans="1:4" x14ac:dyDescent="0.35">
      <c r="A797" t="s">
        <v>435</v>
      </c>
      <c r="B797" t="s">
        <v>144</v>
      </c>
      <c r="D797" s="37"/>
    </row>
    <row r="798" spans="1:4" x14ac:dyDescent="0.35">
      <c r="A798" t="s">
        <v>435</v>
      </c>
      <c r="B798" t="s">
        <v>145</v>
      </c>
      <c r="D798" s="37"/>
    </row>
    <row r="799" spans="1:4" x14ac:dyDescent="0.35">
      <c r="A799" t="s">
        <v>435</v>
      </c>
      <c r="B799" t="s">
        <v>146</v>
      </c>
      <c r="D799" s="37"/>
    </row>
    <row r="800" spans="1:4" x14ac:dyDescent="0.35">
      <c r="A800" t="s">
        <v>435</v>
      </c>
      <c r="B800" t="s">
        <v>147</v>
      </c>
      <c r="D800" s="37"/>
    </row>
    <row r="801" spans="1:4" x14ac:dyDescent="0.35">
      <c r="A801" t="s">
        <v>436</v>
      </c>
      <c r="B801" t="s">
        <v>299</v>
      </c>
      <c r="C801">
        <v>8608.9000000000015</v>
      </c>
      <c r="D801" s="37">
        <v>4.6168558120085024</v>
      </c>
    </row>
    <row r="802" spans="1:4" x14ac:dyDescent="0.35">
      <c r="A802" t="s">
        <v>436</v>
      </c>
      <c r="B802" t="s">
        <v>300</v>
      </c>
      <c r="D802" s="37"/>
    </row>
    <row r="803" spans="1:4" x14ac:dyDescent="0.35">
      <c r="A803" t="s">
        <v>436</v>
      </c>
      <c r="B803" t="s">
        <v>189</v>
      </c>
      <c r="D803" s="37"/>
    </row>
    <row r="804" spans="1:4" x14ac:dyDescent="0.35">
      <c r="A804" t="s">
        <v>436</v>
      </c>
      <c r="B804" t="s">
        <v>190</v>
      </c>
      <c r="D804" s="37"/>
    </row>
    <row r="805" spans="1:4" x14ac:dyDescent="0.35">
      <c r="A805" t="s">
        <v>436</v>
      </c>
      <c r="B805" t="s">
        <v>301</v>
      </c>
      <c r="C805">
        <v>8863</v>
      </c>
      <c r="D805" s="37">
        <v>4.6461886494414992</v>
      </c>
    </row>
    <row r="806" spans="1:4" x14ac:dyDescent="0.35">
      <c r="A806" t="s">
        <v>436</v>
      </c>
      <c r="B806" t="s">
        <v>302</v>
      </c>
      <c r="D806" s="37"/>
    </row>
    <row r="807" spans="1:4" x14ac:dyDescent="0.35">
      <c r="A807" t="s">
        <v>436</v>
      </c>
      <c r="B807" t="s">
        <v>40</v>
      </c>
      <c r="C807">
        <v>7182.12</v>
      </c>
      <c r="D807" s="37">
        <v>5.2329994486307667</v>
      </c>
    </row>
    <row r="808" spans="1:4" x14ac:dyDescent="0.35">
      <c r="A808" t="s">
        <v>436</v>
      </c>
      <c r="B808" t="s">
        <v>303</v>
      </c>
      <c r="D808" s="37"/>
    </row>
    <row r="809" spans="1:4" x14ac:dyDescent="0.35">
      <c r="A809" t="s">
        <v>436</v>
      </c>
      <c r="B809" t="s">
        <v>199</v>
      </c>
      <c r="D809" s="37"/>
    </row>
    <row r="810" spans="1:4" x14ac:dyDescent="0.35">
      <c r="A810" t="s">
        <v>436</v>
      </c>
      <c r="B810" t="s">
        <v>194</v>
      </c>
      <c r="D810" s="37"/>
    </row>
    <row r="811" spans="1:4" x14ac:dyDescent="0.35">
      <c r="A811" t="s">
        <v>436</v>
      </c>
      <c r="B811" t="s">
        <v>144</v>
      </c>
      <c r="D811" s="37"/>
    </row>
    <row r="812" spans="1:4" x14ac:dyDescent="0.35">
      <c r="A812" t="s">
        <v>436</v>
      </c>
      <c r="B812" t="s">
        <v>145</v>
      </c>
      <c r="D812" s="37"/>
    </row>
    <row r="813" spans="1:4" x14ac:dyDescent="0.35">
      <c r="A813" t="s">
        <v>436</v>
      </c>
      <c r="B813" t="s">
        <v>146</v>
      </c>
      <c r="D813" s="37"/>
    </row>
    <row r="814" spans="1:4" x14ac:dyDescent="0.35">
      <c r="A814" t="s">
        <v>436</v>
      </c>
      <c r="B814" t="s">
        <v>147</v>
      </c>
      <c r="D814" s="37"/>
    </row>
    <row r="815" spans="1:4" x14ac:dyDescent="0.35">
      <c r="A815" t="s">
        <v>245</v>
      </c>
      <c r="B815" s="69" t="s">
        <v>299</v>
      </c>
      <c r="D815" s="37"/>
    </row>
    <row r="816" spans="1:4" x14ac:dyDescent="0.35">
      <c r="A816" t="s">
        <v>245</v>
      </c>
      <c r="B816" s="69" t="s">
        <v>300</v>
      </c>
      <c r="D816" s="37"/>
    </row>
    <row r="817" spans="1:4" x14ac:dyDescent="0.35">
      <c r="A817" t="s">
        <v>245</v>
      </c>
      <c r="B817" s="69" t="s">
        <v>189</v>
      </c>
      <c r="D817" s="37"/>
    </row>
    <row r="818" spans="1:4" x14ac:dyDescent="0.35">
      <c r="A818" t="s">
        <v>245</v>
      </c>
      <c r="B818" s="69" t="s">
        <v>190</v>
      </c>
      <c r="D818" s="37"/>
    </row>
    <row r="819" spans="1:4" x14ac:dyDescent="0.35">
      <c r="A819" t="s">
        <v>245</v>
      </c>
      <c r="B819" s="69" t="s">
        <v>301</v>
      </c>
      <c r="D819" s="37"/>
    </row>
    <row r="820" spans="1:4" x14ac:dyDescent="0.35">
      <c r="A820" t="s">
        <v>245</v>
      </c>
      <c r="B820" s="69" t="s">
        <v>302</v>
      </c>
      <c r="D820" s="37"/>
    </row>
    <row r="821" spans="1:4" x14ac:dyDescent="0.35">
      <c r="A821" t="s">
        <v>245</v>
      </c>
      <c r="B821" s="69" t="s">
        <v>40</v>
      </c>
      <c r="D821" s="37"/>
    </row>
    <row r="822" spans="1:4" x14ac:dyDescent="0.35">
      <c r="A822" t="s">
        <v>245</v>
      </c>
      <c r="B822" s="69" t="s">
        <v>303</v>
      </c>
      <c r="D822" s="37"/>
    </row>
    <row r="823" spans="1:4" x14ac:dyDescent="0.35">
      <c r="A823" t="s">
        <v>245</v>
      </c>
      <c r="B823" s="69" t="s">
        <v>199</v>
      </c>
      <c r="D823" s="37"/>
    </row>
    <row r="824" spans="1:4" x14ac:dyDescent="0.35">
      <c r="A824" t="s">
        <v>245</v>
      </c>
      <c r="B824" s="69" t="s">
        <v>194</v>
      </c>
      <c r="D824" s="37"/>
    </row>
    <row r="825" spans="1:4" x14ac:dyDescent="0.35">
      <c r="A825" t="s">
        <v>245</v>
      </c>
      <c r="B825" s="69" t="s">
        <v>144</v>
      </c>
      <c r="D825" s="37"/>
    </row>
    <row r="826" spans="1:4" x14ac:dyDescent="0.35">
      <c r="A826" t="s">
        <v>245</v>
      </c>
      <c r="B826" s="69" t="s">
        <v>145</v>
      </c>
      <c r="D826" s="37"/>
    </row>
    <row r="827" spans="1:4" x14ac:dyDescent="0.35">
      <c r="A827" t="s">
        <v>245</v>
      </c>
      <c r="B827" s="69" t="s">
        <v>146</v>
      </c>
      <c r="D827" s="37"/>
    </row>
    <row r="828" spans="1:4" x14ac:dyDescent="0.35">
      <c r="A828" t="s">
        <v>245</v>
      </c>
      <c r="B828" s="69" t="s">
        <v>147</v>
      </c>
      <c r="D828" s="37"/>
    </row>
    <row r="829" spans="1:4" x14ac:dyDescent="0.35">
      <c r="A829" t="s">
        <v>246</v>
      </c>
      <c r="B829" s="69" t="s">
        <v>299</v>
      </c>
      <c r="D829" s="37"/>
    </row>
    <row r="830" spans="1:4" x14ac:dyDescent="0.35">
      <c r="A830" t="s">
        <v>246</v>
      </c>
      <c r="B830" s="69" t="s">
        <v>300</v>
      </c>
      <c r="D830" s="37"/>
    </row>
    <row r="831" spans="1:4" x14ac:dyDescent="0.35">
      <c r="A831" t="s">
        <v>246</v>
      </c>
      <c r="B831" s="69" t="s">
        <v>189</v>
      </c>
      <c r="D831" s="37"/>
    </row>
    <row r="832" spans="1:4" x14ac:dyDescent="0.35">
      <c r="A832" t="s">
        <v>246</v>
      </c>
      <c r="B832" s="69" t="s">
        <v>190</v>
      </c>
      <c r="D832" s="37"/>
    </row>
    <row r="833" spans="1:4" x14ac:dyDescent="0.35">
      <c r="A833" t="s">
        <v>246</v>
      </c>
      <c r="B833" s="69" t="s">
        <v>301</v>
      </c>
      <c r="D833" s="37"/>
    </row>
    <row r="834" spans="1:4" x14ac:dyDescent="0.35">
      <c r="A834" t="s">
        <v>246</v>
      </c>
      <c r="B834" s="69" t="s">
        <v>302</v>
      </c>
      <c r="D834" s="37"/>
    </row>
    <row r="835" spans="1:4" x14ac:dyDescent="0.35">
      <c r="A835" t="s">
        <v>246</v>
      </c>
      <c r="B835" s="69" t="s">
        <v>40</v>
      </c>
      <c r="D835" s="37"/>
    </row>
    <row r="836" spans="1:4" x14ac:dyDescent="0.35">
      <c r="A836" t="s">
        <v>246</v>
      </c>
      <c r="B836" s="69" t="s">
        <v>303</v>
      </c>
      <c r="D836" s="37"/>
    </row>
    <row r="837" spans="1:4" x14ac:dyDescent="0.35">
      <c r="A837" t="s">
        <v>246</v>
      </c>
      <c r="B837" s="69" t="s">
        <v>199</v>
      </c>
      <c r="D837" s="37"/>
    </row>
    <row r="838" spans="1:4" x14ac:dyDescent="0.35">
      <c r="A838" t="s">
        <v>246</v>
      </c>
      <c r="B838" s="69" t="s">
        <v>194</v>
      </c>
      <c r="D838" s="37"/>
    </row>
    <row r="839" spans="1:4" x14ac:dyDescent="0.35">
      <c r="A839" t="s">
        <v>246</v>
      </c>
      <c r="B839" s="69" t="s">
        <v>144</v>
      </c>
      <c r="D839" s="37"/>
    </row>
    <row r="840" spans="1:4" x14ac:dyDescent="0.35">
      <c r="A840" t="s">
        <v>246</v>
      </c>
      <c r="B840" s="69" t="s">
        <v>145</v>
      </c>
      <c r="D840" s="37"/>
    </row>
    <row r="841" spans="1:4" x14ac:dyDescent="0.35">
      <c r="A841" t="s">
        <v>246</v>
      </c>
      <c r="B841" s="69" t="s">
        <v>146</v>
      </c>
      <c r="D841" s="37"/>
    </row>
    <row r="842" spans="1:4" x14ac:dyDescent="0.35">
      <c r="A842" t="s">
        <v>246</v>
      </c>
      <c r="B842" s="69" t="s">
        <v>147</v>
      </c>
      <c r="D842" s="37"/>
    </row>
    <row r="843" spans="1:4" x14ac:dyDescent="0.35">
      <c r="A843" t="s">
        <v>247</v>
      </c>
      <c r="B843" s="69" t="s">
        <v>299</v>
      </c>
      <c r="C843">
        <v>5154.24</v>
      </c>
      <c r="D843" s="37">
        <v>4.8900788477059667</v>
      </c>
    </row>
    <row r="844" spans="1:4" x14ac:dyDescent="0.35">
      <c r="A844" t="s">
        <v>247</v>
      </c>
      <c r="B844" s="69" t="s">
        <v>300</v>
      </c>
      <c r="D844" s="37"/>
    </row>
    <row r="845" spans="1:4" x14ac:dyDescent="0.35">
      <c r="A845" t="s">
        <v>247</v>
      </c>
      <c r="B845" s="69" t="s">
        <v>189</v>
      </c>
      <c r="D845" s="37"/>
    </row>
    <row r="846" spans="1:4" x14ac:dyDescent="0.35">
      <c r="A846" t="s">
        <v>247</v>
      </c>
      <c r="B846" s="69" t="s">
        <v>190</v>
      </c>
      <c r="D846" s="37"/>
    </row>
    <row r="847" spans="1:4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</row>
    <row r="848" spans="1:4" x14ac:dyDescent="0.35">
      <c r="A848" t="s">
        <v>247</v>
      </c>
      <c r="B848" s="69" t="s">
        <v>302</v>
      </c>
      <c r="D848" s="37"/>
    </row>
    <row r="849" spans="1:4" x14ac:dyDescent="0.35">
      <c r="A849" t="s">
        <v>247</v>
      </c>
      <c r="B849" s="69" t="s">
        <v>40</v>
      </c>
      <c r="D849" s="37"/>
    </row>
    <row r="850" spans="1:4" x14ac:dyDescent="0.35">
      <c r="A850" t="s">
        <v>247</v>
      </c>
      <c r="B850" s="69" t="s">
        <v>303</v>
      </c>
      <c r="D850" s="37"/>
    </row>
    <row r="851" spans="1:4" x14ac:dyDescent="0.35">
      <c r="A851" t="s">
        <v>247</v>
      </c>
      <c r="B851" s="69" t="s">
        <v>199</v>
      </c>
      <c r="D851" s="37"/>
    </row>
    <row r="852" spans="1:4" x14ac:dyDescent="0.35">
      <c r="A852" t="s">
        <v>247</v>
      </c>
      <c r="B852" s="69" t="s">
        <v>194</v>
      </c>
      <c r="D852" s="37"/>
    </row>
    <row r="853" spans="1:4" x14ac:dyDescent="0.35">
      <c r="A853" t="s">
        <v>247</v>
      </c>
      <c r="B853" s="69" t="s">
        <v>144</v>
      </c>
      <c r="D853" s="37"/>
    </row>
    <row r="854" spans="1:4" x14ac:dyDescent="0.35">
      <c r="A854" t="s">
        <v>247</v>
      </c>
      <c r="B854" s="69" t="s">
        <v>145</v>
      </c>
      <c r="D854" s="37"/>
    </row>
    <row r="855" spans="1:4" x14ac:dyDescent="0.35">
      <c r="A855" t="s">
        <v>247</v>
      </c>
      <c r="B855" s="69" t="s">
        <v>146</v>
      </c>
      <c r="D855" s="37"/>
    </row>
    <row r="856" spans="1:4" x14ac:dyDescent="0.35">
      <c r="A856" t="s">
        <v>247</v>
      </c>
      <c r="B856" s="69" t="s">
        <v>147</v>
      </c>
      <c r="D856" s="37"/>
    </row>
    <row r="857" spans="1:4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</row>
    <row r="858" spans="1:4" x14ac:dyDescent="0.35">
      <c r="A858" t="s">
        <v>248</v>
      </c>
      <c r="B858" s="69" t="s">
        <v>300</v>
      </c>
      <c r="C858">
        <v>5766.7</v>
      </c>
      <c r="D858" s="37">
        <v>5.010000520228207</v>
      </c>
    </row>
    <row r="859" spans="1:4" x14ac:dyDescent="0.35">
      <c r="A859" t="s">
        <v>248</v>
      </c>
      <c r="B859" s="69" t="s">
        <v>189</v>
      </c>
      <c r="D859" s="37"/>
    </row>
    <row r="860" spans="1:4" x14ac:dyDescent="0.35">
      <c r="A860" t="s">
        <v>248</v>
      </c>
      <c r="B860" s="69" t="s">
        <v>190</v>
      </c>
      <c r="D860" s="37"/>
    </row>
    <row r="861" spans="1:4" x14ac:dyDescent="0.35">
      <c r="A861" t="s">
        <v>248</v>
      </c>
      <c r="B861" s="69" t="s">
        <v>301</v>
      </c>
      <c r="C861">
        <v>2633.48</v>
      </c>
      <c r="D861" s="37">
        <v>4.8039020611510246</v>
      </c>
    </row>
    <row r="862" spans="1:4" x14ac:dyDescent="0.35">
      <c r="A862" t="s">
        <v>248</v>
      </c>
      <c r="B862" s="69" t="s">
        <v>302</v>
      </c>
      <c r="D862" s="37"/>
    </row>
    <row r="863" spans="1:4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</row>
    <row r="864" spans="1:4" x14ac:dyDescent="0.35">
      <c r="A864" t="s">
        <v>248</v>
      </c>
      <c r="B864" s="69" t="s">
        <v>303</v>
      </c>
      <c r="D864" s="37"/>
    </row>
    <row r="865" spans="1:4" x14ac:dyDescent="0.35">
      <c r="A865" t="s">
        <v>248</v>
      </c>
      <c r="B865" s="69" t="s">
        <v>199</v>
      </c>
      <c r="D865" s="37"/>
    </row>
    <row r="866" spans="1:4" x14ac:dyDescent="0.35">
      <c r="A866" t="s">
        <v>248</v>
      </c>
      <c r="B866" s="69" t="s">
        <v>194</v>
      </c>
      <c r="D866" s="37"/>
    </row>
    <row r="867" spans="1:4" x14ac:dyDescent="0.35">
      <c r="A867" t="s">
        <v>248</v>
      </c>
      <c r="B867" s="69" t="s">
        <v>144</v>
      </c>
      <c r="D867" s="37"/>
    </row>
    <row r="868" spans="1:4" x14ac:dyDescent="0.35">
      <c r="A868" t="s">
        <v>248</v>
      </c>
      <c r="B868" s="69" t="s">
        <v>145</v>
      </c>
      <c r="D868" s="37"/>
    </row>
    <row r="869" spans="1:4" x14ac:dyDescent="0.35">
      <c r="A869" t="s">
        <v>248</v>
      </c>
      <c r="B869" s="69" t="s">
        <v>146</v>
      </c>
      <c r="D869" s="37"/>
    </row>
    <row r="870" spans="1:4" x14ac:dyDescent="0.35">
      <c r="A870" t="s">
        <v>248</v>
      </c>
      <c r="B870" s="69" t="s">
        <v>147</v>
      </c>
      <c r="D870" s="37"/>
    </row>
    <row r="871" spans="1:4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</row>
    <row r="872" spans="1:4" x14ac:dyDescent="0.35">
      <c r="A872" t="s">
        <v>249</v>
      </c>
      <c r="B872" s="69" t="s">
        <v>300</v>
      </c>
      <c r="C872">
        <v>1046</v>
      </c>
      <c r="D872" s="37">
        <v>5.01</v>
      </c>
    </row>
    <row r="873" spans="1:4" x14ac:dyDescent="0.35">
      <c r="A873" t="s">
        <v>249</v>
      </c>
      <c r="B873" s="69" t="s">
        <v>189</v>
      </c>
      <c r="D873" s="37"/>
    </row>
    <row r="874" spans="1:4" x14ac:dyDescent="0.35">
      <c r="A874" t="s">
        <v>249</v>
      </c>
      <c r="B874" s="69" t="s">
        <v>190</v>
      </c>
      <c r="D874" s="37"/>
    </row>
    <row r="875" spans="1:4" x14ac:dyDescent="0.35">
      <c r="A875" t="s">
        <v>249</v>
      </c>
      <c r="B875" s="69" t="s">
        <v>301</v>
      </c>
      <c r="C875">
        <v>38538.18</v>
      </c>
      <c r="D875" s="37">
        <v>3.4999992215511995</v>
      </c>
    </row>
    <row r="876" spans="1:4" x14ac:dyDescent="0.35">
      <c r="A876" t="s">
        <v>249</v>
      </c>
      <c r="B876" s="69" t="s">
        <v>302</v>
      </c>
      <c r="D876" s="37"/>
    </row>
    <row r="877" spans="1:4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</row>
    <row r="878" spans="1:4" x14ac:dyDescent="0.35">
      <c r="A878" t="s">
        <v>249</v>
      </c>
      <c r="B878" s="69" t="s">
        <v>303</v>
      </c>
      <c r="D878" s="37"/>
    </row>
    <row r="879" spans="1:4" x14ac:dyDescent="0.35">
      <c r="A879" t="s">
        <v>249</v>
      </c>
      <c r="B879" s="69" t="s">
        <v>199</v>
      </c>
      <c r="D879" s="37"/>
    </row>
    <row r="880" spans="1:4" x14ac:dyDescent="0.35">
      <c r="A880" t="s">
        <v>249</v>
      </c>
      <c r="B880" s="69" t="s">
        <v>194</v>
      </c>
      <c r="D880" s="37"/>
    </row>
    <row r="881" spans="1:4" x14ac:dyDescent="0.35">
      <c r="A881" t="s">
        <v>249</v>
      </c>
      <c r="B881" s="69" t="s">
        <v>144</v>
      </c>
      <c r="D881" s="37"/>
    </row>
    <row r="882" spans="1:4" x14ac:dyDescent="0.35">
      <c r="A882" t="s">
        <v>249</v>
      </c>
      <c r="B882" s="69" t="s">
        <v>145</v>
      </c>
      <c r="D882" s="37"/>
    </row>
    <row r="883" spans="1:4" x14ac:dyDescent="0.35">
      <c r="A883" t="s">
        <v>249</v>
      </c>
      <c r="B883" s="69" t="s">
        <v>146</v>
      </c>
      <c r="D883" s="37"/>
    </row>
    <row r="884" spans="1:4" x14ac:dyDescent="0.35">
      <c r="A884" t="s">
        <v>249</v>
      </c>
      <c r="B884" s="69" t="s">
        <v>147</v>
      </c>
      <c r="D884" s="37"/>
    </row>
    <row r="885" spans="1:4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</row>
    <row r="886" spans="1:4" x14ac:dyDescent="0.35">
      <c r="A886" t="s">
        <v>250</v>
      </c>
      <c r="B886" s="69" t="s">
        <v>300</v>
      </c>
      <c r="D886" s="37"/>
    </row>
    <row r="887" spans="1:4" x14ac:dyDescent="0.35">
      <c r="A887" t="s">
        <v>250</v>
      </c>
      <c r="B887" s="69" t="s">
        <v>189</v>
      </c>
      <c r="D887" s="37"/>
    </row>
    <row r="888" spans="1:4" x14ac:dyDescent="0.35">
      <c r="A888" t="s">
        <v>250</v>
      </c>
      <c r="B888" s="69" t="s">
        <v>190</v>
      </c>
      <c r="D888" s="37"/>
    </row>
    <row r="889" spans="1:4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</row>
    <row r="890" spans="1:4" x14ac:dyDescent="0.35">
      <c r="A890" t="s">
        <v>250</v>
      </c>
      <c r="B890" s="69" t="s">
        <v>302</v>
      </c>
      <c r="D890" s="37"/>
    </row>
    <row r="891" spans="1:4" x14ac:dyDescent="0.35">
      <c r="A891" t="s">
        <v>250</v>
      </c>
      <c r="B891" s="69" t="s">
        <v>40</v>
      </c>
      <c r="C891">
        <v>2326.17</v>
      </c>
      <c r="D891" s="37">
        <v>5.2300003869020744</v>
      </c>
    </row>
    <row r="892" spans="1:4" x14ac:dyDescent="0.35">
      <c r="A892" t="s">
        <v>250</v>
      </c>
      <c r="B892" s="69" t="s">
        <v>303</v>
      </c>
      <c r="D892" s="37"/>
    </row>
    <row r="893" spans="1:4" x14ac:dyDescent="0.35">
      <c r="A893" t="s">
        <v>250</v>
      </c>
      <c r="B893" s="69" t="s">
        <v>199</v>
      </c>
      <c r="D893" s="37"/>
    </row>
    <row r="894" spans="1:4" x14ac:dyDescent="0.35">
      <c r="A894" t="s">
        <v>250</v>
      </c>
      <c r="B894" s="69" t="s">
        <v>194</v>
      </c>
      <c r="D894" s="37"/>
    </row>
    <row r="895" spans="1:4" x14ac:dyDescent="0.35">
      <c r="A895" t="s">
        <v>250</v>
      </c>
      <c r="B895" s="69" t="s">
        <v>144</v>
      </c>
      <c r="D895" s="37"/>
    </row>
    <row r="896" spans="1:4" x14ac:dyDescent="0.35">
      <c r="A896" t="s">
        <v>250</v>
      </c>
      <c r="B896" s="69" t="s">
        <v>145</v>
      </c>
      <c r="D896" s="37"/>
    </row>
    <row r="897" spans="1:4" x14ac:dyDescent="0.35">
      <c r="A897" t="s">
        <v>250</v>
      </c>
      <c r="B897" s="69" t="s">
        <v>146</v>
      </c>
      <c r="D897" s="37"/>
    </row>
    <row r="898" spans="1:4" x14ac:dyDescent="0.35">
      <c r="A898" t="s">
        <v>250</v>
      </c>
      <c r="B898" s="69" t="s">
        <v>147</v>
      </c>
      <c r="D898" s="37"/>
    </row>
    <row r="899" spans="1:4" x14ac:dyDescent="0.35">
      <c r="A899" t="s">
        <v>251</v>
      </c>
      <c r="B899" s="69" t="s">
        <v>299</v>
      </c>
      <c r="C899">
        <v>5573.08</v>
      </c>
      <c r="D899" s="37">
        <v>3.6853284000947406</v>
      </c>
    </row>
    <row r="900" spans="1:4" x14ac:dyDescent="0.35">
      <c r="A900" t="s">
        <v>251</v>
      </c>
      <c r="B900" s="69" t="s">
        <v>300</v>
      </c>
      <c r="C900">
        <v>2580</v>
      </c>
      <c r="D900" s="37">
        <v>5.01</v>
      </c>
    </row>
    <row r="901" spans="1:4" x14ac:dyDescent="0.35">
      <c r="A901" t="s">
        <v>251</v>
      </c>
      <c r="B901" s="69" t="s">
        <v>189</v>
      </c>
      <c r="D901" s="37"/>
    </row>
    <row r="902" spans="1:4" x14ac:dyDescent="0.35">
      <c r="A902" t="s">
        <v>251</v>
      </c>
      <c r="B902" s="69" t="s">
        <v>190</v>
      </c>
      <c r="D902" s="37"/>
    </row>
    <row r="903" spans="1:4" x14ac:dyDescent="0.35">
      <c r="A903" t="s">
        <v>251</v>
      </c>
      <c r="B903" s="69" t="s">
        <v>301</v>
      </c>
      <c r="C903">
        <v>3297.89</v>
      </c>
      <c r="D903" s="37">
        <v>3.8878404070481425</v>
      </c>
    </row>
    <row r="904" spans="1:4" x14ac:dyDescent="0.35">
      <c r="A904" t="s">
        <v>251</v>
      </c>
      <c r="B904" s="69" t="s">
        <v>302</v>
      </c>
      <c r="D904" s="37"/>
    </row>
    <row r="905" spans="1:4" x14ac:dyDescent="0.35">
      <c r="A905" t="s">
        <v>251</v>
      </c>
      <c r="B905" s="69" t="s">
        <v>40</v>
      </c>
      <c r="C905">
        <v>10322</v>
      </c>
      <c r="D905" s="37">
        <v>5.19</v>
      </c>
    </row>
    <row r="906" spans="1:4" x14ac:dyDescent="0.35">
      <c r="A906" t="s">
        <v>251</v>
      </c>
      <c r="B906" s="69" t="s">
        <v>303</v>
      </c>
      <c r="D906" s="37"/>
    </row>
    <row r="907" spans="1:4" x14ac:dyDescent="0.35">
      <c r="A907" t="s">
        <v>251</v>
      </c>
      <c r="B907" s="69" t="s">
        <v>199</v>
      </c>
      <c r="D907" s="37"/>
    </row>
    <row r="908" spans="1:4" x14ac:dyDescent="0.35">
      <c r="A908" t="s">
        <v>251</v>
      </c>
      <c r="B908" s="69" t="s">
        <v>194</v>
      </c>
      <c r="D908" s="37"/>
    </row>
    <row r="909" spans="1:4" x14ac:dyDescent="0.35">
      <c r="A909" t="s">
        <v>251</v>
      </c>
      <c r="B909" s="69" t="s">
        <v>144</v>
      </c>
      <c r="D909" s="37"/>
    </row>
    <row r="910" spans="1:4" x14ac:dyDescent="0.35">
      <c r="A910" t="s">
        <v>251</v>
      </c>
      <c r="B910" s="69" t="s">
        <v>145</v>
      </c>
      <c r="D910" s="37"/>
    </row>
    <row r="911" spans="1:4" x14ac:dyDescent="0.35">
      <c r="A911" t="s">
        <v>251</v>
      </c>
      <c r="B911" s="69" t="s">
        <v>146</v>
      </c>
      <c r="D911" s="37"/>
    </row>
    <row r="912" spans="1:4" x14ac:dyDescent="0.35">
      <c r="A912" t="s">
        <v>251</v>
      </c>
      <c r="B912" s="69" t="s">
        <v>147</v>
      </c>
      <c r="D912" s="37"/>
    </row>
    <row r="913" spans="1:4" x14ac:dyDescent="0.35">
      <c r="A913" t="s">
        <v>252</v>
      </c>
      <c r="B913" s="69" t="s">
        <v>299</v>
      </c>
      <c r="C913">
        <v>71078.11</v>
      </c>
      <c r="D913" s="37">
        <v>3.4868753544516022</v>
      </c>
    </row>
    <row r="914" spans="1:4" x14ac:dyDescent="0.35">
      <c r="A914" t="s">
        <v>252</v>
      </c>
      <c r="B914" s="69" t="s">
        <v>300</v>
      </c>
      <c r="D914" s="37"/>
    </row>
    <row r="915" spans="1:4" x14ac:dyDescent="0.35">
      <c r="A915" t="s">
        <v>252</v>
      </c>
      <c r="B915" s="69" t="s">
        <v>189</v>
      </c>
      <c r="D915" s="37"/>
    </row>
    <row r="916" spans="1:4" x14ac:dyDescent="0.35">
      <c r="A916" t="s">
        <v>252</v>
      </c>
      <c r="B916" s="69" t="s">
        <v>190</v>
      </c>
      <c r="D916" s="37"/>
    </row>
    <row r="917" spans="1:4" x14ac:dyDescent="0.35">
      <c r="A917" t="s">
        <v>252</v>
      </c>
      <c r="B917" s="69" t="s">
        <v>301</v>
      </c>
      <c r="C917">
        <v>43705.5</v>
      </c>
      <c r="D917" s="37">
        <v>3.5000007368780435</v>
      </c>
    </row>
    <row r="918" spans="1:4" x14ac:dyDescent="0.35">
      <c r="A918" t="s">
        <v>252</v>
      </c>
      <c r="B918" s="69" t="s">
        <v>302</v>
      </c>
      <c r="D918" s="37"/>
    </row>
    <row r="919" spans="1:4" x14ac:dyDescent="0.35">
      <c r="A919" t="s">
        <v>252</v>
      </c>
      <c r="B919" s="69" t="s">
        <v>40</v>
      </c>
      <c r="D919" s="37"/>
    </row>
    <row r="920" spans="1:4" x14ac:dyDescent="0.35">
      <c r="A920" t="s">
        <v>252</v>
      </c>
      <c r="B920" s="69" t="s">
        <v>303</v>
      </c>
      <c r="D920" s="37"/>
    </row>
    <row r="921" spans="1:4" x14ac:dyDescent="0.35">
      <c r="A921" t="s">
        <v>252</v>
      </c>
      <c r="B921" s="69" t="s">
        <v>199</v>
      </c>
      <c r="D921" s="37"/>
    </row>
    <row r="922" spans="1:4" x14ac:dyDescent="0.35">
      <c r="A922" t="s">
        <v>252</v>
      </c>
      <c r="B922" s="69" t="s">
        <v>194</v>
      </c>
      <c r="D922" s="37"/>
    </row>
    <row r="923" spans="1:4" x14ac:dyDescent="0.35">
      <c r="A923" t="s">
        <v>252</v>
      </c>
      <c r="B923" s="69" t="s">
        <v>144</v>
      </c>
      <c r="D923" s="37"/>
    </row>
    <row r="924" spans="1:4" x14ac:dyDescent="0.35">
      <c r="A924" t="s">
        <v>252</v>
      </c>
      <c r="B924" s="69" t="s">
        <v>145</v>
      </c>
      <c r="D924" s="37"/>
    </row>
    <row r="925" spans="1:4" x14ac:dyDescent="0.35">
      <c r="A925" t="s">
        <v>252</v>
      </c>
      <c r="B925" s="69" t="s">
        <v>146</v>
      </c>
      <c r="D925" s="37"/>
    </row>
    <row r="926" spans="1:4" x14ac:dyDescent="0.35">
      <c r="A926" t="s">
        <v>252</v>
      </c>
      <c r="B926" s="69" t="s">
        <v>147</v>
      </c>
      <c r="D926" s="37"/>
    </row>
    <row r="927" spans="1:4" x14ac:dyDescent="0.35">
      <c r="A927" t="s">
        <v>253</v>
      </c>
      <c r="B927" s="69" t="s">
        <v>299</v>
      </c>
      <c r="C927">
        <v>38386.43</v>
      </c>
      <c r="D927" s="37">
        <v>3.5501691613416515</v>
      </c>
    </row>
    <row r="928" spans="1:4" x14ac:dyDescent="0.35">
      <c r="A928" t="s">
        <v>253</v>
      </c>
      <c r="B928" s="69" t="s">
        <v>300</v>
      </c>
      <c r="C928">
        <v>-7</v>
      </c>
      <c r="D928" s="37">
        <v>5.01</v>
      </c>
    </row>
    <row r="929" spans="1:4" x14ac:dyDescent="0.35">
      <c r="A929" t="s">
        <v>253</v>
      </c>
      <c r="B929" s="69" t="s">
        <v>189</v>
      </c>
      <c r="D929" s="37"/>
    </row>
    <row r="930" spans="1:4" x14ac:dyDescent="0.35">
      <c r="A930" t="s">
        <v>253</v>
      </c>
      <c r="B930" s="69" t="s">
        <v>190</v>
      </c>
      <c r="D930" s="37"/>
    </row>
    <row r="931" spans="1:4" x14ac:dyDescent="0.35">
      <c r="A931" t="s">
        <v>253</v>
      </c>
      <c r="B931" s="69" t="s">
        <v>301</v>
      </c>
      <c r="C931">
        <v>12480.9</v>
      </c>
      <c r="D931" s="37">
        <v>3.4999975963271881</v>
      </c>
    </row>
    <row r="932" spans="1:4" x14ac:dyDescent="0.35">
      <c r="A932" t="s">
        <v>253</v>
      </c>
      <c r="B932" s="69" t="s">
        <v>302</v>
      </c>
      <c r="D932" s="37"/>
    </row>
    <row r="933" spans="1:4" x14ac:dyDescent="0.35">
      <c r="A933" t="s">
        <v>253</v>
      </c>
      <c r="B933" s="69" t="s">
        <v>40</v>
      </c>
      <c r="C933">
        <v>38036.54</v>
      </c>
      <c r="D933" s="37">
        <v>5.2137436791043559</v>
      </c>
    </row>
    <row r="934" spans="1:4" x14ac:dyDescent="0.35">
      <c r="A934" t="s">
        <v>253</v>
      </c>
      <c r="B934" s="69" t="s">
        <v>303</v>
      </c>
      <c r="D934" s="37"/>
    </row>
    <row r="935" spans="1:4" x14ac:dyDescent="0.35">
      <c r="A935" t="s">
        <v>253</v>
      </c>
      <c r="B935" s="69" t="s">
        <v>199</v>
      </c>
      <c r="D935" s="37"/>
    </row>
    <row r="936" spans="1:4" x14ac:dyDescent="0.35">
      <c r="A936" t="s">
        <v>253</v>
      </c>
      <c r="B936" s="69" t="s">
        <v>194</v>
      </c>
      <c r="D936" s="37"/>
    </row>
    <row r="937" spans="1:4" x14ac:dyDescent="0.35">
      <c r="A937" t="s">
        <v>253</v>
      </c>
      <c r="B937" s="69" t="s">
        <v>144</v>
      </c>
      <c r="D937" s="37"/>
    </row>
    <row r="938" spans="1:4" x14ac:dyDescent="0.35">
      <c r="A938" t="s">
        <v>253</v>
      </c>
      <c r="B938" s="69" t="s">
        <v>145</v>
      </c>
      <c r="D938" s="37"/>
    </row>
    <row r="939" spans="1:4" x14ac:dyDescent="0.35">
      <c r="A939" t="s">
        <v>253</v>
      </c>
      <c r="B939" s="69" t="s">
        <v>146</v>
      </c>
      <c r="D939" s="37"/>
    </row>
    <row r="940" spans="1:4" x14ac:dyDescent="0.35">
      <c r="A940" t="s">
        <v>253</v>
      </c>
      <c r="B940" s="69" t="s">
        <v>147</v>
      </c>
      <c r="D940" s="37"/>
    </row>
    <row r="941" spans="1:4" x14ac:dyDescent="0.35">
      <c r="A941" t="s">
        <v>254</v>
      </c>
      <c r="B941" s="69" t="s">
        <v>299</v>
      </c>
      <c r="C941">
        <v>-3.87</v>
      </c>
      <c r="D941" s="37">
        <v>4.612403100775194</v>
      </c>
    </row>
    <row r="942" spans="1:4" x14ac:dyDescent="0.35">
      <c r="A942" t="s">
        <v>254</v>
      </c>
      <c r="B942" s="69" t="s">
        <v>300</v>
      </c>
      <c r="D942" s="37"/>
    </row>
    <row r="943" spans="1:4" x14ac:dyDescent="0.35">
      <c r="A943" t="s">
        <v>254</v>
      </c>
      <c r="B943" s="69" t="s">
        <v>189</v>
      </c>
      <c r="D943" s="37"/>
    </row>
    <row r="944" spans="1:4" x14ac:dyDescent="0.35">
      <c r="A944" t="s">
        <v>254</v>
      </c>
      <c r="B944" s="69" t="s">
        <v>190</v>
      </c>
      <c r="D944" s="37"/>
    </row>
    <row r="945" spans="1:4" x14ac:dyDescent="0.35">
      <c r="A945" t="s">
        <v>254</v>
      </c>
      <c r="B945" s="69" t="s">
        <v>301</v>
      </c>
      <c r="D945" s="37"/>
    </row>
    <row r="946" spans="1:4" x14ac:dyDescent="0.35">
      <c r="A946" t="s">
        <v>254</v>
      </c>
      <c r="B946" s="69" t="s">
        <v>302</v>
      </c>
      <c r="D946" s="37"/>
    </row>
    <row r="947" spans="1:4" x14ac:dyDescent="0.35">
      <c r="A947" t="s">
        <v>254</v>
      </c>
      <c r="B947" s="69" t="s">
        <v>40</v>
      </c>
      <c r="D947" s="37"/>
    </row>
    <row r="948" spans="1:4" x14ac:dyDescent="0.35">
      <c r="A948" t="s">
        <v>254</v>
      </c>
      <c r="B948" s="69" t="s">
        <v>303</v>
      </c>
      <c r="D948" s="37"/>
    </row>
    <row r="949" spans="1:4" x14ac:dyDescent="0.35">
      <c r="A949" t="s">
        <v>254</v>
      </c>
      <c r="B949" s="69" t="s">
        <v>199</v>
      </c>
      <c r="D949" s="37"/>
    </row>
    <row r="950" spans="1:4" x14ac:dyDescent="0.35">
      <c r="A950" t="s">
        <v>254</v>
      </c>
      <c r="B950" s="69" t="s">
        <v>194</v>
      </c>
      <c r="D950" s="37"/>
    </row>
    <row r="951" spans="1:4" x14ac:dyDescent="0.35">
      <c r="A951" t="s">
        <v>254</v>
      </c>
      <c r="B951" s="69" t="s">
        <v>144</v>
      </c>
      <c r="D951" s="37"/>
    </row>
    <row r="952" spans="1:4" x14ac:dyDescent="0.35">
      <c r="A952" t="s">
        <v>254</v>
      </c>
      <c r="B952" s="69" t="s">
        <v>145</v>
      </c>
      <c r="D952" s="37"/>
    </row>
    <row r="953" spans="1:4" x14ac:dyDescent="0.35">
      <c r="A953" t="s">
        <v>254</v>
      </c>
      <c r="B953" s="69" t="s">
        <v>146</v>
      </c>
      <c r="D953" s="37"/>
    </row>
    <row r="954" spans="1:4" x14ac:dyDescent="0.35">
      <c r="A954" t="s">
        <v>254</v>
      </c>
      <c r="B954" s="69" t="s">
        <v>147</v>
      </c>
      <c r="D954" s="37"/>
    </row>
    <row r="955" spans="1:4" x14ac:dyDescent="0.35">
      <c r="A955" t="s">
        <v>255</v>
      </c>
      <c r="B955" s="69" t="s">
        <v>299</v>
      </c>
      <c r="C955">
        <v>24555.35</v>
      </c>
      <c r="D955" s="37">
        <v>3.2176951255021824</v>
      </c>
    </row>
    <row r="956" spans="1:4" x14ac:dyDescent="0.35">
      <c r="A956" t="s">
        <v>255</v>
      </c>
      <c r="B956" s="69" t="s">
        <v>300</v>
      </c>
      <c r="C956">
        <v>1026.5999999999999</v>
      </c>
      <c r="D956" s="37">
        <v>5.009994155464641</v>
      </c>
    </row>
    <row r="957" spans="1:4" x14ac:dyDescent="0.35">
      <c r="A957" t="s">
        <v>255</v>
      </c>
      <c r="B957" s="69" t="s">
        <v>189</v>
      </c>
      <c r="D957" s="37"/>
    </row>
    <row r="958" spans="1:4" x14ac:dyDescent="0.35">
      <c r="A958" t="s">
        <v>255</v>
      </c>
      <c r="B958" s="69" t="s">
        <v>190</v>
      </c>
      <c r="D958" s="37"/>
    </row>
    <row r="959" spans="1:4" x14ac:dyDescent="0.35">
      <c r="A959" t="s">
        <v>255</v>
      </c>
      <c r="B959" s="69" t="s">
        <v>301</v>
      </c>
      <c r="C959">
        <v>40692.35</v>
      </c>
      <c r="D959" s="37">
        <v>3.1008553204717839</v>
      </c>
    </row>
    <row r="960" spans="1:4" x14ac:dyDescent="0.35">
      <c r="A960" t="s">
        <v>255</v>
      </c>
      <c r="B960" s="69" t="s">
        <v>302</v>
      </c>
      <c r="C960">
        <v>8687.64</v>
      </c>
      <c r="D960" s="37">
        <v>3.8</v>
      </c>
    </row>
    <row r="961" spans="1:4" x14ac:dyDescent="0.35">
      <c r="A961" t="s">
        <v>255</v>
      </c>
      <c r="B961" s="69" t="s">
        <v>40</v>
      </c>
      <c r="C961">
        <v>6914.41</v>
      </c>
      <c r="D961" s="37">
        <v>5.1915839529330787</v>
      </c>
    </row>
    <row r="962" spans="1:4" x14ac:dyDescent="0.35">
      <c r="A962" t="s">
        <v>255</v>
      </c>
      <c r="B962" s="69" t="s">
        <v>303</v>
      </c>
      <c r="D962" s="37"/>
    </row>
    <row r="963" spans="1:4" x14ac:dyDescent="0.35">
      <c r="A963" t="s">
        <v>255</v>
      </c>
      <c r="B963" s="69" t="s">
        <v>199</v>
      </c>
      <c r="D963" s="37"/>
    </row>
    <row r="964" spans="1:4" x14ac:dyDescent="0.35">
      <c r="A964" t="s">
        <v>255</v>
      </c>
      <c r="B964" s="69" t="s">
        <v>194</v>
      </c>
      <c r="D964" s="37"/>
    </row>
    <row r="965" spans="1:4" x14ac:dyDescent="0.35">
      <c r="A965" t="s">
        <v>255</v>
      </c>
      <c r="B965" s="69" t="s">
        <v>144</v>
      </c>
      <c r="D965" s="37"/>
    </row>
    <row r="966" spans="1:4" x14ac:dyDescent="0.35">
      <c r="A966" t="s">
        <v>255</v>
      </c>
      <c r="B966" s="69" t="s">
        <v>145</v>
      </c>
      <c r="D966" s="37"/>
    </row>
    <row r="967" spans="1:4" x14ac:dyDescent="0.35">
      <c r="A967" t="s">
        <v>255</v>
      </c>
      <c r="B967" s="69" t="s">
        <v>146</v>
      </c>
      <c r="D967" s="37"/>
    </row>
    <row r="968" spans="1:4" x14ac:dyDescent="0.35">
      <c r="A968" t="s">
        <v>255</v>
      </c>
      <c r="B968" s="69" t="s">
        <v>147</v>
      </c>
      <c r="D968" s="37"/>
    </row>
    <row r="969" spans="1:4" x14ac:dyDescent="0.35">
      <c r="A969" t="s">
        <v>256</v>
      </c>
      <c r="B969" s="69" t="s">
        <v>299</v>
      </c>
      <c r="C969">
        <v>20385.07</v>
      </c>
      <c r="D969" s="37">
        <v>3.2272094233671997</v>
      </c>
    </row>
    <row r="970" spans="1:4" x14ac:dyDescent="0.35">
      <c r="A970" t="s">
        <v>256</v>
      </c>
      <c r="B970" s="69" t="s">
        <v>300</v>
      </c>
      <c r="D970" s="37"/>
    </row>
    <row r="971" spans="1:4" x14ac:dyDescent="0.35">
      <c r="A971" t="s">
        <v>256</v>
      </c>
      <c r="B971" s="69" t="s">
        <v>189</v>
      </c>
      <c r="D971" s="37"/>
    </row>
    <row r="972" spans="1:4" x14ac:dyDescent="0.35">
      <c r="A972" t="s">
        <v>256</v>
      </c>
      <c r="B972" s="69" t="s">
        <v>190</v>
      </c>
      <c r="D972" s="37"/>
    </row>
    <row r="973" spans="1:4" x14ac:dyDescent="0.35">
      <c r="A973" t="s">
        <v>256</v>
      </c>
      <c r="B973" s="69" t="s">
        <v>301</v>
      </c>
      <c r="C973">
        <v>10248.56</v>
      </c>
      <c r="D973" s="37">
        <v>3.2799203009983842</v>
      </c>
    </row>
    <row r="974" spans="1:4" x14ac:dyDescent="0.35">
      <c r="A974" t="s">
        <v>256</v>
      </c>
      <c r="B974" s="69" t="s">
        <v>302</v>
      </c>
      <c r="D974" s="37"/>
    </row>
    <row r="975" spans="1:4" x14ac:dyDescent="0.35">
      <c r="A975" t="s">
        <v>256</v>
      </c>
      <c r="B975" s="69" t="s">
        <v>40</v>
      </c>
      <c r="D975" s="37"/>
    </row>
    <row r="976" spans="1:4" x14ac:dyDescent="0.35">
      <c r="A976" t="s">
        <v>256</v>
      </c>
      <c r="B976" s="69" t="s">
        <v>303</v>
      </c>
      <c r="D976" s="37"/>
    </row>
    <row r="977" spans="1:4" x14ac:dyDescent="0.35">
      <c r="A977" t="s">
        <v>256</v>
      </c>
      <c r="B977" s="69" t="s">
        <v>199</v>
      </c>
      <c r="D977" s="37"/>
    </row>
    <row r="978" spans="1:4" x14ac:dyDescent="0.35">
      <c r="A978" t="s">
        <v>256</v>
      </c>
      <c r="B978" s="69" t="s">
        <v>194</v>
      </c>
      <c r="D978" s="37"/>
    </row>
    <row r="979" spans="1:4" x14ac:dyDescent="0.35">
      <c r="A979" t="s">
        <v>256</v>
      </c>
      <c r="B979" s="69" t="s">
        <v>144</v>
      </c>
      <c r="D979" s="37"/>
    </row>
    <row r="980" spans="1:4" x14ac:dyDescent="0.35">
      <c r="A980" t="s">
        <v>256</v>
      </c>
      <c r="B980" s="69" t="s">
        <v>145</v>
      </c>
      <c r="D980" s="37"/>
    </row>
    <row r="981" spans="1:4" x14ac:dyDescent="0.35">
      <c r="A981" t="s">
        <v>256</v>
      </c>
      <c r="B981" s="69" t="s">
        <v>146</v>
      </c>
      <c r="D981" s="37"/>
    </row>
    <row r="982" spans="1:4" x14ac:dyDescent="0.35">
      <c r="A982" t="s">
        <v>256</v>
      </c>
      <c r="B982" s="69" t="s">
        <v>147</v>
      </c>
      <c r="D982" s="37"/>
    </row>
    <row r="983" spans="1:4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</row>
    <row r="984" spans="1:4" x14ac:dyDescent="0.35">
      <c r="A984" t="s">
        <v>257</v>
      </c>
      <c r="B984" s="69" t="s">
        <v>300</v>
      </c>
      <c r="C984">
        <v>1532.5</v>
      </c>
      <c r="D984" s="37">
        <v>5.0100032626427407</v>
      </c>
    </row>
    <row r="985" spans="1:4" x14ac:dyDescent="0.35">
      <c r="A985" t="s">
        <v>257</v>
      </c>
      <c r="B985" s="69" t="s">
        <v>189</v>
      </c>
      <c r="D985" s="37"/>
    </row>
    <row r="986" spans="1:4" x14ac:dyDescent="0.35">
      <c r="A986" t="s">
        <v>257</v>
      </c>
      <c r="B986" s="69" t="s">
        <v>190</v>
      </c>
      <c r="D986" s="37"/>
    </row>
    <row r="987" spans="1:4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</row>
    <row r="988" spans="1:4" x14ac:dyDescent="0.35">
      <c r="A988" t="s">
        <v>257</v>
      </c>
      <c r="B988" s="69" t="s">
        <v>302</v>
      </c>
      <c r="D988" s="37"/>
    </row>
    <row r="989" spans="1:4" x14ac:dyDescent="0.35">
      <c r="A989" t="s">
        <v>257</v>
      </c>
      <c r="B989" s="69" t="s">
        <v>40</v>
      </c>
      <c r="C989">
        <v>15491.8</v>
      </c>
      <c r="D989" s="37">
        <v>5.1899998708994444</v>
      </c>
    </row>
    <row r="990" spans="1:4" x14ac:dyDescent="0.35">
      <c r="A990" t="s">
        <v>257</v>
      </c>
      <c r="B990" s="69" t="s">
        <v>303</v>
      </c>
      <c r="D990" s="37"/>
    </row>
    <row r="991" spans="1:4" x14ac:dyDescent="0.35">
      <c r="A991" t="s">
        <v>257</v>
      </c>
      <c r="B991" s="69" t="s">
        <v>199</v>
      </c>
      <c r="D991" s="37"/>
    </row>
    <row r="992" spans="1:4" x14ac:dyDescent="0.35">
      <c r="A992" t="s">
        <v>257</v>
      </c>
      <c r="B992" s="69" t="s">
        <v>194</v>
      </c>
      <c r="D992" s="37"/>
    </row>
    <row r="993" spans="1:4" x14ac:dyDescent="0.35">
      <c r="A993" t="s">
        <v>257</v>
      </c>
      <c r="B993" s="69" t="s">
        <v>144</v>
      </c>
      <c r="D993" s="37"/>
    </row>
    <row r="994" spans="1:4" x14ac:dyDescent="0.35">
      <c r="A994" t="s">
        <v>257</v>
      </c>
      <c r="B994" s="69" t="s">
        <v>145</v>
      </c>
      <c r="D994" s="37"/>
    </row>
    <row r="995" spans="1:4" x14ac:dyDescent="0.35">
      <c r="A995" t="s">
        <v>257</v>
      </c>
      <c r="B995" s="69" t="s">
        <v>146</v>
      </c>
      <c r="D995" s="37"/>
    </row>
    <row r="996" spans="1:4" x14ac:dyDescent="0.35">
      <c r="A996" t="s">
        <v>257</v>
      </c>
      <c r="B996" s="69" t="s">
        <v>147</v>
      </c>
      <c r="D996" s="37"/>
    </row>
    <row r="997" spans="1:4" x14ac:dyDescent="0.35">
      <c r="A997" t="s">
        <v>258</v>
      </c>
      <c r="B997" s="69" t="s">
        <v>299</v>
      </c>
      <c r="C997">
        <v>1665.46</v>
      </c>
      <c r="D997" s="37">
        <v>-9.0455249600710914</v>
      </c>
    </row>
    <row r="998" spans="1:4" x14ac:dyDescent="0.35">
      <c r="A998" t="s">
        <v>258</v>
      </c>
      <c r="B998" s="69" t="s">
        <v>300</v>
      </c>
      <c r="D998" s="37"/>
    </row>
    <row r="999" spans="1:4" x14ac:dyDescent="0.35">
      <c r="A999" t="s">
        <v>258</v>
      </c>
      <c r="B999" s="69" t="s">
        <v>189</v>
      </c>
      <c r="D999" s="37"/>
    </row>
    <row r="1000" spans="1:4" x14ac:dyDescent="0.35">
      <c r="A1000" t="s">
        <v>258</v>
      </c>
      <c r="B1000" s="69" t="s">
        <v>190</v>
      </c>
      <c r="D1000" s="37"/>
    </row>
    <row r="1001" spans="1:4" x14ac:dyDescent="0.35">
      <c r="A1001" t="s">
        <v>258</v>
      </c>
      <c r="B1001" s="69" t="s">
        <v>301</v>
      </c>
      <c r="C1001">
        <v>25493.75</v>
      </c>
      <c r="D1001" s="37">
        <v>2.6438036773719049</v>
      </c>
    </row>
    <row r="1002" spans="1:4" x14ac:dyDescent="0.35">
      <c r="A1002" t="s">
        <v>258</v>
      </c>
      <c r="B1002" s="69" t="s">
        <v>302</v>
      </c>
      <c r="D1002" s="37"/>
    </row>
    <row r="1003" spans="1:4" x14ac:dyDescent="0.35">
      <c r="A1003" t="s">
        <v>258</v>
      </c>
      <c r="B1003" s="69" t="s">
        <v>40</v>
      </c>
      <c r="D1003" s="37"/>
    </row>
    <row r="1004" spans="1:4" x14ac:dyDescent="0.35">
      <c r="A1004" t="s">
        <v>258</v>
      </c>
      <c r="B1004" s="69" t="s">
        <v>303</v>
      </c>
      <c r="D1004" s="37"/>
    </row>
    <row r="1005" spans="1:4" x14ac:dyDescent="0.35">
      <c r="A1005" t="s">
        <v>258</v>
      </c>
      <c r="B1005" s="69" t="s">
        <v>199</v>
      </c>
      <c r="D1005" s="37"/>
    </row>
    <row r="1006" spans="1:4" x14ac:dyDescent="0.35">
      <c r="A1006" t="s">
        <v>258</v>
      </c>
      <c r="B1006" s="69" t="s">
        <v>194</v>
      </c>
      <c r="D1006" s="37"/>
    </row>
    <row r="1007" spans="1:4" x14ac:dyDescent="0.35">
      <c r="A1007" t="s">
        <v>258</v>
      </c>
      <c r="B1007" s="69" t="s">
        <v>144</v>
      </c>
      <c r="D1007" s="37"/>
    </row>
    <row r="1008" spans="1:4" x14ac:dyDescent="0.35">
      <c r="A1008" t="s">
        <v>258</v>
      </c>
      <c r="B1008" s="69" t="s">
        <v>145</v>
      </c>
      <c r="D1008" s="37"/>
    </row>
    <row r="1009" spans="1:4" x14ac:dyDescent="0.35">
      <c r="A1009" t="s">
        <v>258</v>
      </c>
      <c r="B1009" s="69" t="s">
        <v>146</v>
      </c>
      <c r="D1009" s="37"/>
    </row>
    <row r="1010" spans="1:4" x14ac:dyDescent="0.35">
      <c r="A1010" t="s">
        <v>258</v>
      </c>
      <c r="B1010" s="69" t="s">
        <v>147</v>
      </c>
      <c r="D1010" s="37"/>
    </row>
    <row r="1011" spans="1:4" x14ac:dyDescent="0.35">
      <c r="A1011" t="s">
        <v>259</v>
      </c>
      <c r="B1011" s="69" t="s">
        <v>299</v>
      </c>
      <c r="C1011">
        <v>11779.73</v>
      </c>
      <c r="D1011" s="37">
        <v>3.2166424867123435</v>
      </c>
    </row>
    <row r="1012" spans="1:4" x14ac:dyDescent="0.35">
      <c r="A1012" t="s">
        <v>259</v>
      </c>
      <c r="B1012" s="69" t="s">
        <v>300</v>
      </c>
      <c r="C1012">
        <v>1041.5999999999999</v>
      </c>
      <c r="D1012" s="37">
        <v>5.0100038402457763</v>
      </c>
    </row>
    <row r="1013" spans="1:4" x14ac:dyDescent="0.35">
      <c r="A1013" t="s">
        <v>259</v>
      </c>
      <c r="B1013" s="69" t="s">
        <v>189</v>
      </c>
      <c r="D1013" s="37"/>
    </row>
    <row r="1014" spans="1:4" x14ac:dyDescent="0.35">
      <c r="A1014" t="s">
        <v>259</v>
      </c>
      <c r="B1014" s="69" t="s">
        <v>190</v>
      </c>
      <c r="D1014" s="37"/>
    </row>
    <row r="1015" spans="1:4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</row>
    <row r="1016" spans="1:4" x14ac:dyDescent="0.35">
      <c r="A1016" t="s">
        <v>259</v>
      </c>
      <c r="B1016" s="69" t="s">
        <v>302</v>
      </c>
      <c r="D1016" s="37"/>
    </row>
    <row r="1017" spans="1:4" x14ac:dyDescent="0.35">
      <c r="A1017" t="s">
        <v>259</v>
      </c>
      <c r="B1017" s="69" t="s">
        <v>40</v>
      </c>
      <c r="C1017">
        <v>1027.8</v>
      </c>
      <c r="D1017" s="37">
        <v>5.1899980540961277</v>
      </c>
    </row>
    <row r="1018" spans="1:4" x14ac:dyDescent="0.35">
      <c r="A1018" t="s">
        <v>259</v>
      </c>
      <c r="B1018" s="69" t="s">
        <v>303</v>
      </c>
      <c r="D1018" s="37"/>
    </row>
    <row r="1019" spans="1:4" x14ac:dyDescent="0.35">
      <c r="A1019" t="s">
        <v>259</v>
      </c>
      <c r="B1019" s="69" t="s">
        <v>199</v>
      </c>
      <c r="D1019" s="37"/>
    </row>
    <row r="1020" spans="1:4" x14ac:dyDescent="0.35">
      <c r="A1020" t="s">
        <v>259</v>
      </c>
      <c r="B1020" s="69" t="s">
        <v>194</v>
      </c>
      <c r="D1020" s="37"/>
    </row>
    <row r="1021" spans="1:4" x14ac:dyDescent="0.35">
      <c r="A1021" t="s">
        <v>259</v>
      </c>
      <c r="B1021" s="69" t="s">
        <v>144</v>
      </c>
      <c r="D1021" s="37"/>
    </row>
    <row r="1022" spans="1:4" x14ac:dyDescent="0.35">
      <c r="A1022" t="s">
        <v>259</v>
      </c>
      <c r="B1022" s="69" t="s">
        <v>145</v>
      </c>
      <c r="D1022" s="37"/>
    </row>
    <row r="1023" spans="1:4" x14ac:dyDescent="0.35">
      <c r="A1023" t="s">
        <v>259</v>
      </c>
      <c r="B1023" s="69" t="s">
        <v>146</v>
      </c>
      <c r="D1023" s="37"/>
    </row>
    <row r="1024" spans="1:4" x14ac:dyDescent="0.35">
      <c r="A1024" t="s">
        <v>259</v>
      </c>
      <c r="B1024" s="69" t="s">
        <v>147</v>
      </c>
      <c r="D1024" s="37"/>
    </row>
    <row r="1025" spans="1:4" x14ac:dyDescent="0.35">
      <c r="A1025" t="s">
        <v>260</v>
      </c>
      <c r="B1025" s="69" t="s">
        <v>299</v>
      </c>
      <c r="C1025">
        <v>28808.79</v>
      </c>
      <c r="D1025" s="37">
        <v>3.1946930086268805</v>
      </c>
    </row>
    <row r="1026" spans="1:4" x14ac:dyDescent="0.35">
      <c r="A1026" t="s">
        <v>260</v>
      </c>
      <c r="B1026" s="69" t="s">
        <v>300</v>
      </c>
      <c r="C1026">
        <v>1547</v>
      </c>
      <c r="D1026" s="37">
        <v>5.01</v>
      </c>
    </row>
    <row r="1027" spans="1:4" x14ac:dyDescent="0.35">
      <c r="A1027" t="s">
        <v>260</v>
      </c>
      <c r="B1027" s="69" t="s">
        <v>189</v>
      </c>
      <c r="D1027" s="37"/>
    </row>
    <row r="1028" spans="1:4" x14ac:dyDescent="0.35">
      <c r="A1028" t="s">
        <v>260</v>
      </c>
      <c r="B1028" s="69" t="s">
        <v>190</v>
      </c>
      <c r="D1028" s="37"/>
    </row>
    <row r="1029" spans="1:4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</row>
    <row r="1030" spans="1:4" x14ac:dyDescent="0.35">
      <c r="A1030" t="s">
        <v>260</v>
      </c>
      <c r="B1030" s="69" t="s">
        <v>302</v>
      </c>
      <c r="D1030" s="37"/>
    </row>
    <row r="1031" spans="1:4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</row>
    <row r="1032" spans="1:4" x14ac:dyDescent="0.35">
      <c r="A1032" t="s">
        <v>260</v>
      </c>
      <c r="B1032" s="69" t="s">
        <v>303</v>
      </c>
      <c r="D1032" s="37"/>
    </row>
    <row r="1033" spans="1:4" x14ac:dyDescent="0.35">
      <c r="A1033" t="s">
        <v>260</v>
      </c>
      <c r="B1033" s="69" t="s">
        <v>199</v>
      </c>
      <c r="D1033" s="37"/>
    </row>
    <row r="1034" spans="1:4" x14ac:dyDescent="0.35">
      <c r="A1034" t="s">
        <v>260</v>
      </c>
      <c r="B1034" s="69" t="s">
        <v>194</v>
      </c>
      <c r="D1034" s="37"/>
    </row>
    <row r="1035" spans="1:4" x14ac:dyDescent="0.35">
      <c r="A1035" t="s">
        <v>260</v>
      </c>
      <c r="B1035" s="69" t="s">
        <v>144</v>
      </c>
      <c r="D1035" s="37"/>
    </row>
    <row r="1036" spans="1:4" x14ac:dyDescent="0.35">
      <c r="A1036" t="s">
        <v>260</v>
      </c>
      <c r="B1036" s="69" t="s">
        <v>145</v>
      </c>
      <c r="D1036" s="37"/>
    </row>
    <row r="1037" spans="1:4" x14ac:dyDescent="0.35">
      <c r="A1037" t="s">
        <v>260</v>
      </c>
      <c r="B1037" s="69" t="s">
        <v>146</v>
      </c>
      <c r="D1037" s="37"/>
    </row>
    <row r="1038" spans="1:4" x14ac:dyDescent="0.35">
      <c r="A1038" t="s">
        <v>260</v>
      </c>
      <c r="B1038" s="69" t="s">
        <v>147</v>
      </c>
      <c r="D1038" s="37"/>
    </row>
    <row r="1039" spans="1:4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</row>
    <row r="1040" spans="1:4" x14ac:dyDescent="0.35">
      <c r="A1040" t="s">
        <v>261</v>
      </c>
      <c r="B1040" s="69" t="s">
        <v>300</v>
      </c>
      <c r="D1040" s="37"/>
    </row>
    <row r="1041" spans="1:4" x14ac:dyDescent="0.35">
      <c r="A1041" t="s">
        <v>261</v>
      </c>
      <c r="B1041" s="69" t="s">
        <v>189</v>
      </c>
      <c r="D1041" s="37"/>
    </row>
    <row r="1042" spans="1:4" x14ac:dyDescent="0.35">
      <c r="A1042" t="s">
        <v>261</v>
      </c>
      <c r="B1042" s="69" t="s">
        <v>190</v>
      </c>
      <c r="D1042" s="37"/>
    </row>
    <row r="1043" spans="1:4" x14ac:dyDescent="0.35">
      <c r="A1043" t="s">
        <v>261</v>
      </c>
      <c r="B1043" s="69" t="s">
        <v>301</v>
      </c>
      <c r="C1043">
        <v>31712.01</v>
      </c>
      <c r="D1043" s="37">
        <v>3.6021664978031986</v>
      </c>
    </row>
    <row r="1044" spans="1:4" x14ac:dyDescent="0.35">
      <c r="A1044" t="s">
        <v>261</v>
      </c>
      <c r="B1044" s="69" t="s">
        <v>302</v>
      </c>
      <c r="D1044" s="37"/>
    </row>
    <row r="1045" spans="1:4" x14ac:dyDescent="0.35">
      <c r="A1045" t="s">
        <v>261</v>
      </c>
      <c r="B1045" s="69" t="s">
        <v>40</v>
      </c>
      <c r="C1045">
        <v>1637.6</v>
      </c>
      <c r="D1045" s="37">
        <v>5.2800012212994636</v>
      </c>
    </row>
    <row r="1046" spans="1:4" x14ac:dyDescent="0.35">
      <c r="A1046" t="s">
        <v>261</v>
      </c>
      <c r="B1046" s="69" t="s">
        <v>303</v>
      </c>
      <c r="D1046" s="37"/>
    </row>
    <row r="1047" spans="1:4" x14ac:dyDescent="0.35">
      <c r="A1047" t="s">
        <v>261</v>
      </c>
      <c r="B1047" s="69" t="s">
        <v>199</v>
      </c>
      <c r="D1047" s="37"/>
    </row>
    <row r="1048" spans="1:4" x14ac:dyDescent="0.35">
      <c r="A1048" t="s">
        <v>261</v>
      </c>
      <c r="B1048" s="69" t="s">
        <v>194</v>
      </c>
      <c r="D1048" s="37"/>
    </row>
    <row r="1049" spans="1:4" x14ac:dyDescent="0.35">
      <c r="A1049" t="s">
        <v>261</v>
      </c>
      <c r="B1049" s="69" t="s">
        <v>144</v>
      </c>
      <c r="D1049" s="37"/>
    </row>
    <row r="1050" spans="1:4" x14ac:dyDescent="0.35">
      <c r="A1050" t="s">
        <v>261</v>
      </c>
      <c r="B1050" s="69" t="s">
        <v>145</v>
      </c>
      <c r="D1050" s="37"/>
    </row>
    <row r="1051" spans="1:4" x14ac:dyDescent="0.35">
      <c r="A1051" t="s">
        <v>261</v>
      </c>
      <c r="B1051" s="69" t="s">
        <v>146</v>
      </c>
      <c r="D1051" s="37"/>
    </row>
    <row r="1052" spans="1:4" x14ac:dyDescent="0.35">
      <c r="A1052" t="s">
        <v>261</v>
      </c>
      <c r="B1052" s="69" t="s">
        <v>147</v>
      </c>
      <c r="D1052" s="37"/>
    </row>
    <row r="1053" spans="1:4" x14ac:dyDescent="0.35">
      <c r="A1053" t="s">
        <v>262</v>
      </c>
      <c r="B1053" s="69" t="s">
        <v>299</v>
      </c>
      <c r="C1053">
        <v>3651.02</v>
      </c>
      <c r="D1053" s="37">
        <v>-8.0609966529901218</v>
      </c>
    </row>
    <row r="1054" spans="1:4" x14ac:dyDescent="0.35">
      <c r="A1054" t="s">
        <v>262</v>
      </c>
      <c r="B1054" s="69" t="s">
        <v>300</v>
      </c>
      <c r="C1054">
        <v>2586</v>
      </c>
      <c r="D1054" s="37">
        <v>5.0099961330239751</v>
      </c>
    </row>
    <row r="1055" spans="1:4" x14ac:dyDescent="0.35">
      <c r="A1055" t="s">
        <v>262</v>
      </c>
      <c r="B1055" s="69" t="s">
        <v>189</v>
      </c>
      <c r="D1055" s="37"/>
    </row>
    <row r="1056" spans="1:4" x14ac:dyDescent="0.35">
      <c r="A1056" t="s">
        <v>262</v>
      </c>
      <c r="B1056" s="69" t="s">
        <v>190</v>
      </c>
      <c r="D1056" s="37"/>
    </row>
    <row r="1057" spans="1:4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</row>
    <row r="1058" spans="1:4" x14ac:dyDescent="0.35">
      <c r="A1058" t="s">
        <v>262</v>
      </c>
      <c r="B1058" s="69" t="s">
        <v>302</v>
      </c>
      <c r="D1058" s="37"/>
    </row>
    <row r="1059" spans="1:4" x14ac:dyDescent="0.35">
      <c r="A1059" t="s">
        <v>262</v>
      </c>
      <c r="B1059" s="69" t="s">
        <v>40</v>
      </c>
      <c r="C1059">
        <v>3654.9</v>
      </c>
      <c r="D1059" s="37">
        <v>5.2168650305069901</v>
      </c>
    </row>
    <row r="1060" spans="1:4" x14ac:dyDescent="0.35">
      <c r="A1060" t="s">
        <v>262</v>
      </c>
      <c r="B1060" s="69" t="s">
        <v>303</v>
      </c>
      <c r="D1060" s="37"/>
    </row>
    <row r="1061" spans="1:4" x14ac:dyDescent="0.35">
      <c r="A1061" t="s">
        <v>262</v>
      </c>
      <c r="B1061" s="69" t="s">
        <v>199</v>
      </c>
      <c r="D1061" s="37"/>
    </row>
    <row r="1062" spans="1:4" x14ac:dyDescent="0.35">
      <c r="A1062" t="s">
        <v>262</v>
      </c>
      <c r="B1062" s="69" t="s">
        <v>194</v>
      </c>
      <c r="D1062" s="37"/>
    </row>
    <row r="1063" spans="1:4" x14ac:dyDescent="0.35">
      <c r="A1063" t="s">
        <v>262</v>
      </c>
      <c r="B1063" s="69" t="s">
        <v>144</v>
      </c>
      <c r="D1063" s="37"/>
    </row>
    <row r="1064" spans="1:4" x14ac:dyDescent="0.35">
      <c r="A1064" t="s">
        <v>262</v>
      </c>
      <c r="B1064" s="69" t="s">
        <v>145</v>
      </c>
      <c r="D1064" s="37"/>
    </row>
    <row r="1065" spans="1:4" x14ac:dyDescent="0.35">
      <c r="A1065" t="s">
        <v>262</v>
      </c>
      <c r="B1065" s="69" t="s">
        <v>146</v>
      </c>
      <c r="D1065" s="37"/>
    </row>
    <row r="1066" spans="1:4" x14ac:dyDescent="0.35">
      <c r="A1066" t="s">
        <v>262</v>
      </c>
      <c r="B1066" s="69" t="s">
        <v>147</v>
      </c>
      <c r="D1066" s="37"/>
    </row>
    <row r="1067" spans="1:4" x14ac:dyDescent="0.35">
      <c r="A1067" t="s">
        <v>263</v>
      </c>
      <c r="B1067" s="69" t="s">
        <v>299</v>
      </c>
      <c r="D1067" s="37"/>
    </row>
    <row r="1068" spans="1:4" x14ac:dyDescent="0.35">
      <c r="A1068" t="s">
        <v>263</v>
      </c>
      <c r="B1068" s="69" t="s">
        <v>300</v>
      </c>
      <c r="D1068" s="37"/>
    </row>
    <row r="1069" spans="1:4" x14ac:dyDescent="0.35">
      <c r="A1069" t="s">
        <v>263</v>
      </c>
      <c r="B1069" s="69" t="s">
        <v>189</v>
      </c>
      <c r="D1069" s="37"/>
    </row>
    <row r="1070" spans="1:4" x14ac:dyDescent="0.35">
      <c r="A1070" t="s">
        <v>263</v>
      </c>
      <c r="B1070" s="69" t="s">
        <v>190</v>
      </c>
      <c r="D1070" s="37"/>
    </row>
    <row r="1071" spans="1:4" x14ac:dyDescent="0.35">
      <c r="A1071" t="s">
        <v>263</v>
      </c>
      <c r="B1071" s="69" t="s">
        <v>301</v>
      </c>
      <c r="D1071" s="37"/>
    </row>
    <row r="1072" spans="1:4" x14ac:dyDescent="0.35">
      <c r="A1072" t="s">
        <v>263</v>
      </c>
      <c r="B1072" s="69" t="s">
        <v>302</v>
      </c>
      <c r="D1072" s="37"/>
    </row>
    <row r="1073" spans="1:4" x14ac:dyDescent="0.35">
      <c r="A1073" t="s">
        <v>263</v>
      </c>
      <c r="B1073" s="69" t="s">
        <v>40</v>
      </c>
      <c r="D1073" s="37"/>
    </row>
    <row r="1074" spans="1:4" x14ac:dyDescent="0.35">
      <c r="A1074" t="s">
        <v>263</v>
      </c>
      <c r="B1074" s="69" t="s">
        <v>303</v>
      </c>
      <c r="D1074" s="37"/>
    </row>
    <row r="1075" spans="1:4" x14ac:dyDescent="0.35">
      <c r="A1075" t="s">
        <v>263</v>
      </c>
      <c r="B1075" s="69" t="s">
        <v>199</v>
      </c>
      <c r="D1075" s="37"/>
    </row>
    <row r="1076" spans="1:4" x14ac:dyDescent="0.35">
      <c r="A1076" t="s">
        <v>263</v>
      </c>
      <c r="B1076" s="69" t="s">
        <v>194</v>
      </c>
      <c r="D1076" s="37"/>
    </row>
    <row r="1077" spans="1:4" x14ac:dyDescent="0.35">
      <c r="A1077" t="s">
        <v>263</v>
      </c>
      <c r="B1077" s="69" t="s">
        <v>144</v>
      </c>
      <c r="D1077" s="37"/>
    </row>
    <row r="1078" spans="1:4" x14ac:dyDescent="0.35">
      <c r="A1078" t="s">
        <v>263</v>
      </c>
      <c r="B1078" s="69" t="s">
        <v>145</v>
      </c>
      <c r="D1078" s="37"/>
    </row>
    <row r="1079" spans="1:4" x14ac:dyDescent="0.35">
      <c r="A1079" t="s">
        <v>263</v>
      </c>
      <c r="B1079" s="69" t="s">
        <v>146</v>
      </c>
      <c r="D1079" s="37"/>
    </row>
    <row r="1080" spans="1:4" x14ac:dyDescent="0.35">
      <c r="A1080" t="s">
        <v>263</v>
      </c>
      <c r="B1080" s="69" t="s">
        <v>147</v>
      </c>
      <c r="D1080" s="37"/>
    </row>
    <row r="1081" spans="1:4" x14ac:dyDescent="0.35">
      <c r="A1081" t="s">
        <v>264</v>
      </c>
      <c r="B1081" s="69" t="s">
        <v>299</v>
      </c>
      <c r="D1081" s="37"/>
    </row>
    <row r="1082" spans="1:4" x14ac:dyDescent="0.35">
      <c r="A1082" t="s">
        <v>264</v>
      </c>
      <c r="B1082" s="69" t="s">
        <v>300</v>
      </c>
      <c r="D1082" s="37"/>
    </row>
    <row r="1083" spans="1:4" x14ac:dyDescent="0.35">
      <c r="A1083" t="s">
        <v>264</v>
      </c>
      <c r="B1083" s="69" t="s">
        <v>189</v>
      </c>
      <c r="D1083" s="37"/>
    </row>
    <row r="1084" spans="1:4" x14ac:dyDescent="0.35">
      <c r="A1084" t="s">
        <v>264</v>
      </c>
      <c r="B1084" s="69" t="s">
        <v>190</v>
      </c>
      <c r="D1084" s="37"/>
    </row>
    <row r="1085" spans="1:4" x14ac:dyDescent="0.35">
      <c r="A1085" t="s">
        <v>264</v>
      </c>
      <c r="B1085" s="69" t="s">
        <v>301</v>
      </c>
      <c r="D1085" s="37"/>
    </row>
    <row r="1086" spans="1:4" x14ac:dyDescent="0.35">
      <c r="A1086" t="s">
        <v>264</v>
      </c>
      <c r="B1086" s="69" t="s">
        <v>302</v>
      </c>
      <c r="D1086" s="37"/>
    </row>
    <row r="1087" spans="1:4" x14ac:dyDescent="0.35">
      <c r="A1087" t="s">
        <v>264</v>
      </c>
      <c r="B1087" s="69" t="s">
        <v>40</v>
      </c>
      <c r="D1087" s="37"/>
    </row>
    <row r="1088" spans="1:4" x14ac:dyDescent="0.35">
      <c r="A1088" t="s">
        <v>264</v>
      </c>
      <c r="B1088" s="69" t="s">
        <v>303</v>
      </c>
      <c r="D1088" s="37"/>
    </row>
    <row r="1089" spans="1:4" x14ac:dyDescent="0.35">
      <c r="A1089" t="s">
        <v>264</v>
      </c>
      <c r="B1089" s="69" t="s">
        <v>199</v>
      </c>
      <c r="D1089" s="37"/>
    </row>
    <row r="1090" spans="1:4" x14ac:dyDescent="0.35">
      <c r="A1090" t="s">
        <v>264</v>
      </c>
      <c r="B1090" s="69" t="s">
        <v>194</v>
      </c>
      <c r="D1090" s="37"/>
    </row>
    <row r="1091" spans="1:4" x14ac:dyDescent="0.35">
      <c r="A1091" t="s">
        <v>264</v>
      </c>
      <c r="B1091" s="69" t="s">
        <v>144</v>
      </c>
      <c r="D1091" s="37"/>
    </row>
    <row r="1092" spans="1:4" x14ac:dyDescent="0.35">
      <c r="A1092" t="s">
        <v>264</v>
      </c>
      <c r="B1092" s="69" t="s">
        <v>145</v>
      </c>
      <c r="D1092" s="37"/>
    </row>
    <row r="1093" spans="1:4" x14ac:dyDescent="0.35">
      <c r="A1093" t="s">
        <v>264</v>
      </c>
      <c r="B1093" s="69" t="s">
        <v>146</v>
      </c>
      <c r="D1093" s="37"/>
    </row>
    <row r="1094" spans="1:4" x14ac:dyDescent="0.35">
      <c r="A1094" t="s">
        <v>264</v>
      </c>
      <c r="B1094" s="69" t="s">
        <v>147</v>
      </c>
      <c r="D1094" s="37"/>
    </row>
    <row r="1095" spans="1:4" x14ac:dyDescent="0.35">
      <c r="A1095" t="s">
        <v>265</v>
      </c>
      <c r="B1095" s="69" t="s">
        <v>299</v>
      </c>
      <c r="D1095" s="37"/>
    </row>
    <row r="1096" spans="1:4" x14ac:dyDescent="0.35">
      <c r="A1096" t="s">
        <v>265</v>
      </c>
      <c r="B1096" s="69" t="s">
        <v>300</v>
      </c>
      <c r="D1096" s="37"/>
    </row>
    <row r="1097" spans="1:4" x14ac:dyDescent="0.35">
      <c r="A1097" t="s">
        <v>265</v>
      </c>
      <c r="B1097" s="69" t="s">
        <v>189</v>
      </c>
      <c r="D1097" s="37"/>
    </row>
    <row r="1098" spans="1:4" x14ac:dyDescent="0.35">
      <c r="A1098" t="s">
        <v>265</v>
      </c>
      <c r="B1098" s="69" t="s">
        <v>190</v>
      </c>
      <c r="D1098" s="37"/>
    </row>
    <row r="1099" spans="1:4" x14ac:dyDescent="0.35">
      <c r="A1099" t="s">
        <v>265</v>
      </c>
      <c r="B1099" s="69" t="s">
        <v>301</v>
      </c>
      <c r="D1099" s="37"/>
    </row>
    <row r="1100" spans="1:4" x14ac:dyDescent="0.35">
      <c r="A1100" t="s">
        <v>265</v>
      </c>
      <c r="B1100" s="69" t="s">
        <v>302</v>
      </c>
      <c r="D1100" s="37"/>
    </row>
    <row r="1101" spans="1:4" x14ac:dyDescent="0.35">
      <c r="A1101" t="s">
        <v>265</v>
      </c>
      <c r="B1101" s="69" t="s">
        <v>40</v>
      </c>
      <c r="D1101" s="37"/>
    </row>
    <row r="1102" spans="1:4" x14ac:dyDescent="0.35">
      <c r="A1102" t="s">
        <v>265</v>
      </c>
      <c r="B1102" s="69" t="s">
        <v>303</v>
      </c>
      <c r="D1102" s="37"/>
    </row>
    <row r="1103" spans="1:4" x14ac:dyDescent="0.35">
      <c r="A1103" t="s">
        <v>265</v>
      </c>
      <c r="B1103" s="69" t="s">
        <v>199</v>
      </c>
      <c r="D1103" s="37"/>
    </row>
    <row r="1104" spans="1:4" x14ac:dyDescent="0.35">
      <c r="A1104" t="s">
        <v>265</v>
      </c>
      <c r="B1104" s="69" t="s">
        <v>194</v>
      </c>
      <c r="D1104" s="37"/>
    </row>
    <row r="1105" spans="1:4" x14ac:dyDescent="0.35">
      <c r="A1105" t="s">
        <v>265</v>
      </c>
      <c r="B1105" s="69" t="s">
        <v>144</v>
      </c>
      <c r="D1105" s="37"/>
    </row>
    <row r="1106" spans="1:4" x14ac:dyDescent="0.35">
      <c r="A1106" t="s">
        <v>265</v>
      </c>
      <c r="B1106" s="69" t="s">
        <v>145</v>
      </c>
      <c r="D1106" s="37"/>
    </row>
    <row r="1107" spans="1:4" x14ac:dyDescent="0.35">
      <c r="A1107" t="s">
        <v>265</v>
      </c>
      <c r="B1107" s="69" t="s">
        <v>146</v>
      </c>
      <c r="D1107" s="37"/>
    </row>
    <row r="1108" spans="1:4" x14ac:dyDescent="0.35">
      <c r="A1108" t="s">
        <v>265</v>
      </c>
      <c r="B1108" s="69" t="s">
        <v>147</v>
      </c>
      <c r="D1108" s="37"/>
    </row>
    <row r="1109" spans="1:4" x14ac:dyDescent="0.35">
      <c r="A1109" t="s">
        <v>266</v>
      </c>
      <c r="B1109" s="69" t="s">
        <v>299</v>
      </c>
      <c r="D1109" s="37"/>
    </row>
    <row r="1110" spans="1:4" x14ac:dyDescent="0.35">
      <c r="A1110" t="s">
        <v>266</v>
      </c>
      <c r="B1110" s="69" t="s">
        <v>300</v>
      </c>
      <c r="D1110" s="37"/>
    </row>
    <row r="1111" spans="1:4" x14ac:dyDescent="0.35">
      <c r="A1111" t="s">
        <v>266</v>
      </c>
      <c r="B1111" s="69" t="s">
        <v>189</v>
      </c>
      <c r="D1111" s="37"/>
    </row>
    <row r="1112" spans="1:4" x14ac:dyDescent="0.35">
      <c r="A1112" t="s">
        <v>266</v>
      </c>
      <c r="B1112" s="69" t="s">
        <v>190</v>
      </c>
      <c r="D1112" s="37"/>
    </row>
    <row r="1113" spans="1:4" x14ac:dyDescent="0.35">
      <c r="A1113" t="s">
        <v>266</v>
      </c>
      <c r="B1113" s="69" t="s">
        <v>301</v>
      </c>
      <c r="D1113" s="37"/>
    </row>
    <row r="1114" spans="1:4" x14ac:dyDescent="0.35">
      <c r="A1114" t="s">
        <v>266</v>
      </c>
      <c r="B1114" s="69" t="s">
        <v>302</v>
      </c>
      <c r="D1114" s="37"/>
    </row>
    <row r="1115" spans="1:4" x14ac:dyDescent="0.35">
      <c r="A1115" t="s">
        <v>266</v>
      </c>
      <c r="B1115" s="69" t="s">
        <v>40</v>
      </c>
      <c r="D1115" s="37"/>
    </row>
    <row r="1116" spans="1:4" x14ac:dyDescent="0.35">
      <c r="A1116" t="s">
        <v>266</v>
      </c>
      <c r="B1116" s="69" t="s">
        <v>303</v>
      </c>
      <c r="D1116" s="37"/>
    </row>
    <row r="1117" spans="1:4" x14ac:dyDescent="0.35">
      <c r="A1117" t="s">
        <v>266</v>
      </c>
      <c r="B1117" s="69" t="s">
        <v>199</v>
      </c>
      <c r="D1117" s="37"/>
    </row>
    <row r="1118" spans="1:4" x14ac:dyDescent="0.35">
      <c r="A1118" t="s">
        <v>266</v>
      </c>
      <c r="B1118" s="69" t="s">
        <v>194</v>
      </c>
      <c r="D1118" s="37"/>
    </row>
    <row r="1119" spans="1:4" x14ac:dyDescent="0.35">
      <c r="A1119" t="s">
        <v>266</v>
      </c>
      <c r="B1119" s="69" t="s">
        <v>144</v>
      </c>
      <c r="D1119" s="37"/>
    </row>
    <row r="1120" spans="1:4" x14ac:dyDescent="0.35">
      <c r="A1120" t="s">
        <v>266</v>
      </c>
      <c r="B1120" s="69" t="s">
        <v>145</v>
      </c>
      <c r="D1120" s="37"/>
    </row>
    <row r="1121" spans="1:4" x14ac:dyDescent="0.35">
      <c r="A1121" t="s">
        <v>266</v>
      </c>
      <c r="B1121" s="69" t="s">
        <v>146</v>
      </c>
      <c r="D1121" s="37"/>
    </row>
    <row r="1122" spans="1:4" x14ac:dyDescent="0.35">
      <c r="A1122" t="s">
        <v>266</v>
      </c>
      <c r="B1122" s="69" t="s">
        <v>147</v>
      </c>
      <c r="D1122" s="37"/>
    </row>
    <row r="1123" spans="1:4" x14ac:dyDescent="0.35">
      <c r="A1123" t="s">
        <v>267</v>
      </c>
      <c r="B1123" s="69" t="s">
        <v>299</v>
      </c>
      <c r="D1123" s="37"/>
    </row>
    <row r="1124" spans="1:4" x14ac:dyDescent="0.35">
      <c r="A1124" t="s">
        <v>267</v>
      </c>
      <c r="B1124" s="69" t="s">
        <v>300</v>
      </c>
      <c r="D1124" s="37"/>
    </row>
    <row r="1125" spans="1:4" x14ac:dyDescent="0.35">
      <c r="A1125" t="s">
        <v>267</v>
      </c>
      <c r="B1125" s="69" t="s">
        <v>189</v>
      </c>
      <c r="D1125" s="37"/>
    </row>
    <row r="1126" spans="1:4" x14ac:dyDescent="0.35">
      <c r="A1126" t="s">
        <v>267</v>
      </c>
      <c r="B1126" s="69" t="s">
        <v>190</v>
      </c>
      <c r="D1126" s="37"/>
    </row>
    <row r="1127" spans="1:4" x14ac:dyDescent="0.35">
      <c r="A1127" t="s">
        <v>267</v>
      </c>
      <c r="B1127" s="69" t="s">
        <v>301</v>
      </c>
      <c r="D1127" s="37"/>
    </row>
    <row r="1128" spans="1:4" x14ac:dyDescent="0.35">
      <c r="A1128" t="s">
        <v>267</v>
      </c>
      <c r="B1128" s="69" t="s">
        <v>302</v>
      </c>
      <c r="D1128" s="37"/>
    </row>
    <row r="1129" spans="1:4" x14ac:dyDescent="0.35">
      <c r="A1129" t="s">
        <v>267</v>
      </c>
      <c r="B1129" s="69" t="s">
        <v>40</v>
      </c>
      <c r="D1129" s="37"/>
    </row>
    <row r="1130" spans="1:4" x14ac:dyDescent="0.35">
      <c r="A1130" t="s">
        <v>267</v>
      </c>
      <c r="B1130" s="69" t="s">
        <v>303</v>
      </c>
      <c r="D1130" s="37"/>
    </row>
    <row r="1131" spans="1:4" x14ac:dyDescent="0.35">
      <c r="A1131" t="s">
        <v>267</v>
      </c>
      <c r="B1131" s="69" t="s">
        <v>199</v>
      </c>
      <c r="D1131" s="37"/>
    </row>
    <row r="1132" spans="1:4" x14ac:dyDescent="0.35">
      <c r="A1132" t="s">
        <v>267</v>
      </c>
      <c r="B1132" s="69" t="s">
        <v>194</v>
      </c>
      <c r="D1132" s="37"/>
    </row>
    <row r="1133" spans="1:4" x14ac:dyDescent="0.35">
      <c r="A1133" t="s">
        <v>267</v>
      </c>
      <c r="B1133" s="69" t="s">
        <v>144</v>
      </c>
      <c r="D1133" s="37"/>
    </row>
    <row r="1134" spans="1:4" x14ac:dyDescent="0.35">
      <c r="A1134" t="s">
        <v>267</v>
      </c>
      <c r="B1134" s="69" t="s">
        <v>145</v>
      </c>
      <c r="D1134" s="37"/>
    </row>
    <row r="1135" spans="1:4" x14ac:dyDescent="0.35">
      <c r="A1135" t="s">
        <v>267</v>
      </c>
      <c r="B1135" s="69" t="s">
        <v>146</v>
      </c>
      <c r="D1135" s="37"/>
    </row>
    <row r="1136" spans="1:4" x14ac:dyDescent="0.35">
      <c r="A1136" t="s">
        <v>267</v>
      </c>
      <c r="B1136" s="69" t="s">
        <v>147</v>
      </c>
      <c r="D1136" s="37"/>
    </row>
    <row r="1137" spans="1:4" x14ac:dyDescent="0.35">
      <c r="A1137" t="s">
        <v>268</v>
      </c>
      <c r="B1137" s="69" t="s">
        <v>299</v>
      </c>
      <c r="D1137" s="37"/>
    </row>
    <row r="1138" spans="1:4" x14ac:dyDescent="0.35">
      <c r="A1138" t="s">
        <v>268</v>
      </c>
      <c r="B1138" s="69" t="s">
        <v>300</v>
      </c>
      <c r="D1138" s="37"/>
    </row>
    <row r="1139" spans="1:4" x14ac:dyDescent="0.35">
      <c r="A1139" t="s">
        <v>268</v>
      </c>
      <c r="B1139" s="69" t="s">
        <v>189</v>
      </c>
      <c r="D1139" s="37"/>
    </row>
    <row r="1140" spans="1:4" x14ac:dyDescent="0.35">
      <c r="A1140" t="s">
        <v>268</v>
      </c>
      <c r="B1140" s="69" t="s">
        <v>190</v>
      </c>
      <c r="D1140" s="37"/>
    </row>
    <row r="1141" spans="1:4" x14ac:dyDescent="0.35">
      <c r="A1141" t="s">
        <v>268</v>
      </c>
      <c r="B1141" s="69" t="s">
        <v>301</v>
      </c>
      <c r="D1141" s="37"/>
    </row>
    <row r="1142" spans="1:4" x14ac:dyDescent="0.35">
      <c r="A1142" t="s">
        <v>268</v>
      </c>
      <c r="B1142" s="69" t="s">
        <v>302</v>
      </c>
      <c r="D1142" s="37"/>
    </row>
    <row r="1143" spans="1:4" x14ac:dyDescent="0.35">
      <c r="A1143" t="s">
        <v>268</v>
      </c>
      <c r="B1143" s="69" t="s">
        <v>40</v>
      </c>
      <c r="D1143" s="37"/>
    </row>
    <row r="1144" spans="1:4" x14ac:dyDescent="0.35">
      <c r="A1144" t="s">
        <v>268</v>
      </c>
      <c r="B1144" s="69" t="s">
        <v>303</v>
      </c>
      <c r="D1144" s="37"/>
    </row>
    <row r="1145" spans="1:4" x14ac:dyDescent="0.35">
      <c r="A1145" t="s">
        <v>268</v>
      </c>
      <c r="B1145" s="69" t="s">
        <v>199</v>
      </c>
      <c r="D1145" s="37"/>
    </row>
    <row r="1146" spans="1:4" x14ac:dyDescent="0.35">
      <c r="A1146" t="s">
        <v>268</v>
      </c>
      <c r="B1146" s="69" t="s">
        <v>194</v>
      </c>
      <c r="D1146" s="37"/>
    </row>
    <row r="1147" spans="1:4" x14ac:dyDescent="0.35">
      <c r="A1147" t="s">
        <v>268</v>
      </c>
      <c r="B1147" s="69" t="s">
        <v>144</v>
      </c>
      <c r="D1147" s="37"/>
    </row>
    <row r="1148" spans="1:4" x14ac:dyDescent="0.35">
      <c r="A1148" t="s">
        <v>268</v>
      </c>
      <c r="B1148" s="69" t="s">
        <v>145</v>
      </c>
      <c r="D1148" s="37"/>
    </row>
    <row r="1149" spans="1:4" x14ac:dyDescent="0.35">
      <c r="A1149" t="s">
        <v>268</v>
      </c>
      <c r="B1149" s="69" t="s">
        <v>146</v>
      </c>
      <c r="D1149" s="37"/>
    </row>
    <row r="1150" spans="1:4" x14ac:dyDescent="0.35">
      <c r="A1150" t="s">
        <v>268</v>
      </c>
      <c r="B1150" s="69" t="s">
        <v>147</v>
      </c>
      <c r="D1150" s="37"/>
    </row>
    <row r="1151" spans="1:4" x14ac:dyDescent="0.35">
      <c r="A1151" t="s">
        <v>269</v>
      </c>
      <c r="B1151" s="69" t="s">
        <v>299</v>
      </c>
      <c r="D1151" s="37"/>
    </row>
    <row r="1152" spans="1:4" x14ac:dyDescent="0.35">
      <c r="A1152" t="s">
        <v>269</v>
      </c>
      <c r="B1152" s="69" t="s">
        <v>300</v>
      </c>
      <c r="D1152" s="37"/>
    </row>
    <row r="1153" spans="1:4" x14ac:dyDescent="0.35">
      <c r="A1153" t="s">
        <v>269</v>
      </c>
      <c r="B1153" s="69" t="s">
        <v>189</v>
      </c>
      <c r="D1153" s="37"/>
    </row>
    <row r="1154" spans="1:4" x14ac:dyDescent="0.35">
      <c r="A1154" t="s">
        <v>269</v>
      </c>
      <c r="B1154" s="69" t="s">
        <v>190</v>
      </c>
      <c r="D1154" s="37"/>
    </row>
    <row r="1155" spans="1:4" x14ac:dyDescent="0.35">
      <c r="A1155" t="s">
        <v>269</v>
      </c>
      <c r="B1155" s="69" t="s">
        <v>301</v>
      </c>
      <c r="D1155" s="37"/>
    </row>
    <row r="1156" spans="1:4" x14ac:dyDescent="0.35">
      <c r="A1156" t="s">
        <v>269</v>
      </c>
      <c r="B1156" s="69" t="s">
        <v>302</v>
      </c>
      <c r="D1156" s="37"/>
    </row>
    <row r="1157" spans="1:4" x14ac:dyDescent="0.35">
      <c r="A1157" t="s">
        <v>269</v>
      </c>
      <c r="B1157" s="69" t="s">
        <v>40</v>
      </c>
      <c r="D1157" s="37"/>
    </row>
    <row r="1158" spans="1:4" x14ac:dyDescent="0.35">
      <c r="A1158" t="s">
        <v>269</v>
      </c>
      <c r="B1158" s="69" t="s">
        <v>303</v>
      </c>
      <c r="D1158" s="37"/>
    </row>
    <row r="1159" spans="1:4" x14ac:dyDescent="0.35">
      <c r="A1159" t="s">
        <v>269</v>
      </c>
      <c r="B1159" s="69" t="s">
        <v>199</v>
      </c>
      <c r="D1159" s="37"/>
    </row>
    <row r="1160" spans="1:4" x14ac:dyDescent="0.35">
      <c r="A1160" t="s">
        <v>269</v>
      </c>
      <c r="B1160" s="69" t="s">
        <v>194</v>
      </c>
      <c r="D1160" s="37"/>
    </row>
    <row r="1161" spans="1:4" x14ac:dyDescent="0.35">
      <c r="A1161" t="s">
        <v>269</v>
      </c>
      <c r="B1161" s="69" t="s">
        <v>144</v>
      </c>
      <c r="D1161" s="37"/>
    </row>
    <row r="1162" spans="1:4" x14ac:dyDescent="0.35">
      <c r="A1162" t="s">
        <v>269</v>
      </c>
      <c r="B1162" s="69" t="s">
        <v>145</v>
      </c>
      <c r="D1162" s="37"/>
    </row>
    <row r="1163" spans="1:4" x14ac:dyDescent="0.35">
      <c r="A1163" t="s">
        <v>269</v>
      </c>
      <c r="B1163" s="69" t="s">
        <v>146</v>
      </c>
      <c r="D1163" s="37"/>
    </row>
    <row r="1164" spans="1:4" x14ac:dyDescent="0.35">
      <c r="A1164" t="s">
        <v>269</v>
      </c>
      <c r="B1164" s="69" t="s">
        <v>147</v>
      </c>
      <c r="D1164" s="37"/>
    </row>
    <row r="1165" spans="1:4" x14ac:dyDescent="0.35">
      <c r="A1165" t="s">
        <v>270</v>
      </c>
      <c r="B1165" s="69" t="s">
        <v>299</v>
      </c>
      <c r="D1165" s="37"/>
    </row>
    <row r="1166" spans="1:4" x14ac:dyDescent="0.35">
      <c r="A1166" t="s">
        <v>270</v>
      </c>
      <c r="B1166" s="69" t="s">
        <v>300</v>
      </c>
      <c r="D1166" s="37"/>
    </row>
    <row r="1167" spans="1:4" x14ac:dyDescent="0.35">
      <c r="A1167" t="s">
        <v>270</v>
      </c>
      <c r="B1167" s="69" t="s">
        <v>189</v>
      </c>
      <c r="D1167" s="37"/>
    </row>
    <row r="1168" spans="1:4" x14ac:dyDescent="0.35">
      <c r="A1168" t="s">
        <v>270</v>
      </c>
      <c r="B1168" s="69" t="s">
        <v>190</v>
      </c>
      <c r="D1168" s="37"/>
    </row>
    <row r="1169" spans="1:4" x14ac:dyDescent="0.35">
      <c r="A1169" t="s">
        <v>270</v>
      </c>
      <c r="B1169" s="69" t="s">
        <v>301</v>
      </c>
      <c r="D1169" s="37"/>
    </row>
    <row r="1170" spans="1:4" x14ac:dyDescent="0.35">
      <c r="A1170" t="s">
        <v>270</v>
      </c>
      <c r="B1170" s="69" t="s">
        <v>302</v>
      </c>
      <c r="D1170" s="37"/>
    </row>
    <row r="1171" spans="1:4" x14ac:dyDescent="0.35">
      <c r="A1171" t="s">
        <v>270</v>
      </c>
      <c r="B1171" s="69" t="s">
        <v>40</v>
      </c>
      <c r="D1171" s="37"/>
    </row>
    <row r="1172" spans="1:4" x14ac:dyDescent="0.35">
      <c r="A1172" t="s">
        <v>270</v>
      </c>
      <c r="B1172" s="69" t="s">
        <v>303</v>
      </c>
      <c r="D1172" s="37"/>
    </row>
    <row r="1173" spans="1:4" x14ac:dyDescent="0.35">
      <c r="A1173" t="s">
        <v>270</v>
      </c>
      <c r="B1173" s="69" t="s">
        <v>199</v>
      </c>
      <c r="D1173" s="37"/>
    </row>
    <row r="1174" spans="1:4" x14ac:dyDescent="0.35">
      <c r="A1174" t="s">
        <v>270</v>
      </c>
      <c r="B1174" s="69" t="s">
        <v>194</v>
      </c>
      <c r="D1174" s="37"/>
    </row>
    <row r="1175" spans="1:4" x14ac:dyDescent="0.35">
      <c r="A1175" t="s">
        <v>270</v>
      </c>
      <c r="B1175" s="69" t="s">
        <v>144</v>
      </c>
      <c r="D1175" s="37"/>
    </row>
    <row r="1176" spans="1:4" x14ac:dyDescent="0.35">
      <c r="A1176" t="s">
        <v>270</v>
      </c>
      <c r="B1176" s="69" t="s">
        <v>145</v>
      </c>
      <c r="D1176" s="37"/>
    </row>
    <row r="1177" spans="1:4" x14ac:dyDescent="0.35">
      <c r="A1177" t="s">
        <v>270</v>
      </c>
      <c r="B1177" s="69" t="s">
        <v>146</v>
      </c>
      <c r="D1177" s="37"/>
    </row>
    <row r="1178" spans="1:4" x14ac:dyDescent="0.35">
      <c r="A1178" t="s">
        <v>270</v>
      </c>
      <c r="B1178" s="69" t="s">
        <v>147</v>
      </c>
      <c r="D1178" s="37"/>
    </row>
    <row r="1179" spans="1:4" x14ac:dyDescent="0.35">
      <c r="A1179" t="s">
        <v>271</v>
      </c>
      <c r="B1179" s="69" t="s">
        <v>299</v>
      </c>
      <c r="D1179" s="37"/>
    </row>
    <row r="1180" spans="1:4" x14ac:dyDescent="0.35">
      <c r="A1180" t="s">
        <v>271</v>
      </c>
      <c r="B1180" s="69" t="s">
        <v>300</v>
      </c>
      <c r="D1180" s="37"/>
    </row>
    <row r="1181" spans="1:4" x14ac:dyDescent="0.35">
      <c r="A1181" t="s">
        <v>271</v>
      </c>
      <c r="B1181" s="69" t="s">
        <v>189</v>
      </c>
      <c r="D1181" s="37"/>
    </row>
    <row r="1182" spans="1:4" x14ac:dyDescent="0.35">
      <c r="A1182" t="s">
        <v>271</v>
      </c>
      <c r="B1182" s="69" t="s">
        <v>190</v>
      </c>
      <c r="D1182" s="37"/>
    </row>
    <row r="1183" spans="1:4" x14ac:dyDescent="0.35">
      <c r="A1183" t="s">
        <v>271</v>
      </c>
      <c r="B1183" s="69" t="s">
        <v>301</v>
      </c>
      <c r="D1183" s="37"/>
    </row>
    <row r="1184" spans="1:4" x14ac:dyDescent="0.35">
      <c r="A1184" t="s">
        <v>271</v>
      </c>
      <c r="B1184" s="69" t="s">
        <v>302</v>
      </c>
      <c r="D1184" s="37"/>
    </row>
    <row r="1185" spans="1:4" x14ac:dyDescent="0.35">
      <c r="A1185" t="s">
        <v>271</v>
      </c>
      <c r="B1185" s="69" t="s">
        <v>40</v>
      </c>
      <c r="D1185" s="37"/>
    </row>
    <row r="1186" spans="1:4" x14ac:dyDescent="0.35">
      <c r="A1186" t="s">
        <v>271</v>
      </c>
      <c r="B1186" s="69" t="s">
        <v>303</v>
      </c>
      <c r="D1186" s="37"/>
    </row>
    <row r="1187" spans="1:4" x14ac:dyDescent="0.35">
      <c r="A1187" t="s">
        <v>271</v>
      </c>
      <c r="B1187" s="69" t="s">
        <v>199</v>
      </c>
      <c r="D1187" s="37"/>
    </row>
    <row r="1188" spans="1:4" x14ac:dyDescent="0.35">
      <c r="A1188" t="s">
        <v>271</v>
      </c>
      <c r="B1188" s="69" t="s">
        <v>194</v>
      </c>
      <c r="D1188" s="37"/>
    </row>
    <row r="1189" spans="1:4" x14ac:dyDescent="0.35">
      <c r="A1189" t="s">
        <v>271</v>
      </c>
      <c r="B1189" s="69" t="s">
        <v>144</v>
      </c>
      <c r="D1189" s="37"/>
    </row>
    <row r="1190" spans="1:4" x14ac:dyDescent="0.35">
      <c r="A1190" t="s">
        <v>271</v>
      </c>
      <c r="B1190" s="69" t="s">
        <v>145</v>
      </c>
      <c r="D1190" s="37"/>
    </row>
    <row r="1191" spans="1:4" x14ac:dyDescent="0.35">
      <c r="A1191" t="s">
        <v>271</v>
      </c>
      <c r="B1191" s="69" t="s">
        <v>146</v>
      </c>
      <c r="D1191" s="37"/>
    </row>
    <row r="1192" spans="1:4" x14ac:dyDescent="0.35">
      <c r="A1192" t="s">
        <v>271</v>
      </c>
      <c r="B1192" s="69" t="s">
        <v>147</v>
      </c>
      <c r="D1192" s="37"/>
    </row>
    <row r="1193" spans="1:4" x14ac:dyDescent="0.35">
      <c r="A1193" t="s">
        <v>272</v>
      </c>
      <c r="B1193" s="69" t="s">
        <v>299</v>
      </c>
      <c r="D1193" s="37"/>
    </row>
    <row r="1194" spans="1:4" x14ac:dyDescent="0.35">
      <c r="A1194" t="s">
        <v>272</v>
      </c>
      <c r="B1194" s="69" t="s">
        <v>300</v>
      </c>
      <c r="D1194" s="37"/>
    </row>
    <row r="1195" spans="1:4" x14ac:dyDescent="0.35">
      <c r="A1195" t="s">
        <v>272</v>
      </c>
      <c r="B1195" s="69" t="s">
        <v>189</v>
      </c>
      <c r="D1195" s="37"/>
    </row>
    <row r="1196" spans="1:4" x14ac:dyDescent="0.35">
      <c r="A1196" t="s">
        <v>272</v>
      </c>
      <c r="B1196" s="69" t="s">
        <v>190</v>
      </c>
      <c r="D1196" s="37"/>
    </row>
    <row r="1197" spans="1:4" x14ac:dyDescent="0.35">
      <c r="A1197" t="s">
        <v>272</v>
      </c>
      <c r="B1197" s="69" t="s">
        <v>301</v>
      </c>
      <c r="D1197" s="37"/>
    </row>
    <row r="1198" spans="1:4" x14ac:dyDescent="0.35">
      <c r="A1198" t="s">
        <v>272</v>
      </c>
      <c r="B1198" s="69" t="s">
        <v>302</v>
      </c>
      <c r="D1198" s="37"/>
    </row>
    <row r="1199" spans="1:4" x14ac:dyDescent="0.35">
      <c r="A1199" t="s">
        <v>272</v>
      </c>
      <c r="B1199" s="69" t="s">
        <v>40</v>
      </c>
      <c r="D1199" s="37"/>
    </row>
    <row r="1200" spans="1:4" x14ac:dyDescent="0.35">
      <c r="A1200" t="s">
        <v>272</v>
      </c>
      <c r="B1200" s="69" t="s">
        <v>303</v>
      </c>
      <c r="D1200" s="37"/>
    </row>
    <row r="1201" spans="1:4" x14ac:dyDescent="0.35">
      <c r="A1201" t="s">
        <v>272</v>
      </c>
      <c r="B1201" s="69" t="s">
        <v>199</v>
      </c>
      <c r="D1201" s="37"/>
    </row>
    <row r="1202" spans="1:4" x14ac:dyDescent="0.35">
      <c r="A1202" t="s">
        <v>272</v>
      </c>
      <c r="B1202" s="69" t="s">
        <v>194</v>
      </c>
      <c r="D1202" s="37"/>
    </row>
    <row r="1203" spans="1:4" x14ac:dyDescent="0.35">
      <c r="A1203" t="s">
        <v>272</v>
      </c>
      <c r="B1203" s="69" t="s">
        <v>144</v>
      </c>
      <c r="D1203" s="37"/>
    </row>
    <row r="1204" spans="1:4" x14ac:dyDescent="0.35">
      <c r="A1204" t="s">
        <v>272</v>
      </c>
      <c r="B1204" s="69" t="s">
        <v>145</v>
      </c>
      <c r="D1204" s="37"/>
    </row>
    <row r="1205" spans="1:4" x14ac:dyDescent="0.35">
      <c r="A1205" t="s">
        <v>272</v>
      </c>
      <c r="B1205" s="69" t="s">
        <v>146</v>
      </c>
      <c r="D1205" s="37"/>
    </row>
    <row r="1206" spans="1:4" x14ac:dyDescent="0.35">
      <c r="A1206" t="s">
        <v>272</v>
      </c>
      <c r="B1206" s="69" t="s">
        <v>147</v>
      </c>
      <c r="D1206" s="37"/>
    </row>
    <row r="1207" spans="1:4" x14ac:dyDescent="0.35">
      <c r="A1207" t="s">
        <v>273</v>
      </c>
      <c r="B1207" s="69" t="s">
        <v>299</v>
      </c>
      <c r="D1207" s="37"/>
    </row>
    <row r="1208" spans="1:4" x14ac:dyDescent="0.35">
      <c r="A1208" t="s">
        <v>273</v>
      </c>
      <c r="B1208" s="69" t="s">
        <v>300</v>
      </c>
      <c r="D1208" s="37"/>
    </row>
    <row r="1209" spans="1:4" x14ac:dyDescent="0.35">
      <c r="A1209" t="s">
        <v>273</v>
      </c>
      <c r="B1209" s="69" t="s">
        <v>189</v>
      </c>
      <c r="D1209" s="37"/>
    </row>
    <row r="1210" spans="1:4" x14ac:dyDescent="0.35">
      <c r="A1210" t="s">
        <v>273</v>
      </c>
      <c r="B1210" s="69" t="s">
        <v>190</v>
      </c>
      <c r="D1210" s="37"/>
    </row>
    <row r="1211" spans="1:4" x14ac:dyDescent="0.35">
      <c r="A1211" t="s">
        <v>273</v>
      </c>
      <c r="B1211" s="69" t="s">
        <v>301</v>
      </c>
      <c r="D1211" s="37"/>
    </row>
    <row r="1212" spans="1:4" x14ac:dyDescent="0.35">
      <c r="A1212" t="s">
        <v>273</v>
      </c>
      <c r="B1212" s="69" t="s">
        <v>302</v>
      </c>
      <c r="D1212" s="37"/>
    </row>
    <row r="1213" spans="1:4" x14ac:dyDescent="0.35">
      <c r="A1213" t="s">
        <v>273</v>
      </c>
      <c r="B1213" s="69" t="s">
        <v>40</v>
      </c>
      <c r="D1213" s="37"/>
    </row>
    <row r="1214" spans="1:4" x14ac:dyDescent="0.35">
      <c r="A1214" t="s">
        <v>273</v>
      </c>
      <c r="B1214" s="69" t="s">
        <v>303</v>
      </c>
      <c r="D1214" s="37"/>
    </row>
    <row r="1215" spans="1:4" x14ac:dyDescent="0.35">
      <c r="A1215" t="s">
        <v>273</v>
      </c>
      <c r="B1215" s="69" t="s">
        <v>199</v>
      </c>
      <c r="D1215" s="37"/>
    </row>
    <row r="1216" spans="1:4" x14ac:dyDescent="0.35">
      <c r="A1216" t="s">
        <v>273</v>
      </c>
      <c r="B1216" s="69" t="s">
        <v>194</v>
      </c>
      <c r="D1216" s="37"/>
    </row>
    <row r="1217" spans="1:4" x14ac:dyDescent="0.35">
      <c r="A1217" t="s">
        <v>273</v>
      </c>
      <c r="B1217" s="69" t="s">
        <v>144</v>
      </c>
      <c r="D1217" s="37"/>
    </row>
    <row r="1218" spans="1:4" x14ac:dyDescent="0.35">
      <c r="A1218" t="s">
        <v>273</v>
      </c>
      <c r="B1218" s="69" t="s">
        <v>145</v>
      </c>
      <c r="D1218" s="37"/>
    </row>
    <row r="1219" spans="1:4" x14ac:dyDescent="0.35">
      <c r="A1219" t="s">
        <v>273</v>
      </c>
      <c r="B1219" s="69" t="s">
        <v>146</v>
      </c>
      <c r="D1219" s="37"/>
    </row>
    <row r="1220" spans="1:4" x14ac:dyDescent="0.35">
      <c r="A1220" t="s">
        <v>273</v>
      </c>
      <c r="B1220" s="69" t="s">
        <v>147</v>
      </c>
      <c r="D1220" s="37"/>
    </row>
    <row r="1221" spans="1:4" x14ac:dyDescent="0.35">
      <c r="A1221" t="s">
        <v>274</v>
      </c>
      <c r="B1221" s="69" t="s">
        <v>299</v>
      </c>
      <c r="D1221" s="37"/>
    </row>
    <row r="1222" spans="1:4" x14ac:dyDescent="0.35">
      <c r="A1222" t="s">
        <v>274</v>
      </c>
      <c r="B1222" s="69" t="s">
        <v>300</v>
      </c>
      <c r="D1222" s="37"/>
    </row>
    <row r="1223" spans="1:4" x14ac:dyDescent="0.35">
      <c r="A1223" t="s">
        <v>274</v>
      </c>
      <c r="B1223" s="69" t="s">
        <v>189</v>
      </c>
      <c r="D1223" s="37"/>
    </row>
    <row r="1224" spans="1:4" x14ac:dyDescent="0.35">
      <c r="A1224" t="s">
        <v>274</v>
      </c>
      <c r="B1224" s="69" t="s">
        <v>190</v>
      </c>
      <c r="D1224" s="37"/>
    </row>
    <row r="1225" spans="1:4" x14ac:dyDescent="0.35">
      <c r="A1225" t="s">
        <v>274</v>
      </c>
      <c r="B1225" s="69" t="s">
        <v>301</v>
      </c>
      <c r="D1225" s="37"/>
    </row>
    <row r="1226" spans="1:4" x14ac:dyDescent="0.35">
      <c r="A1226" t="s">
        <v>274</v>
      </c>
      <c r="B1226" s="69" t="s">
        <v>302</v>
      </c>
      <c r="D1226" s="37"/>
    </row>
    <row r="1227" spans="1:4" x14ac:dyDescent="0.35">
      <c r="A1227" t="s">
        <v>274</v>
      </c>
      <c r="B1227" s="69" t="s">
        <v>40</v>
      </c>
      <c r="D1227" s="37"/>
    </row>
    <row r="1228" spans="1:4" x14ac:dyDescent="0.35">
      <c r="A1228" t="s">
        <v>274</v>
      </c>
      <c r="B1228" s="69" t="s">
        <v>303</v>
      </c>
      <c r="D1228" s="37"/>
    </row>
    <row r="1229" spans="1:4" x14ac:dyDescent="0.35">
      <c r="A1229" t="s">
        <v>274</v>
      </c>
      <c r="B1229" s="69" t="s">
        <v>199</v>
      </c>
      <c r="D1229" s="37"/>
    </row>
    <row r="1230" spans="1:4" x14ac:dyDescent="0.35">
      <c r="A1230" t="s">
        <v>274</v>
      </c>
      <c r="B1230" s="69" t="s">
        <v>194</v>
      </c>
      <c r="D1230" s="37"/>
    </row>
    <row r="1231" spans="1:4" x14ac:dyDescent="0.35">
      <c r="A1231" t="s">
        <v>274</v>
      </c>
      <c r="B1231" s="69" t="s">
        <v>144</v>
      </c>
      <c r="D1231" s="37"/>
    </row>
    <row r="1232" spans="1:4" x14ac:dyDescent="0.35">
      <c r="A1232" t="s">
        <v>274</v>
      </c>
      <c r="B1232" s="69" t="s">
        <v>145</v>
      </c>
      <c r="D1232" s="37"/>
    </row>
    <row r="1233" spans="1:4" x14ac:dyDescent="0.35">
      <c r="A1233" t="s">
        <v>274</v>
      </c>
      <c r="B1233" s="69" t="s">
        <v>146</v>
      </c>
      <c r="D1233" s="37"/>
    </row>
    <row r="1234" spans="1:4" x14ac:dyDescent="0.35">
      <c r="A1234" t="s">
        <v>274</v>
      </c>
      <c r="B1234" s="69" t="s">
        <v>147</v>
      </c>
      <c r="D1234" s="37"/>
    </row>
    <row r="1235" spans="1:4" x14ac:dyDescent="0.35">
      <c r="A1235" t="s">
        <v>275</v>
      </c>
      <c r="B1235" s="69" t="s">
        <v>299</v>
      </c>
      <c r="D1235" s="37"/>
    </row>
    <row r="1236" spans="1:4" x14ac:dyDescent="0.35">
      <c r="A1236" t="s">
        <v>275</v>
      </c>
      <c r="B1236" s="69" t="s">
        <v>300</v>
      </c>
      <c r="D1236" s="37"/>
    </row>
    <row r="1237" spans="1:4" x14ac:dyDescent="0.35">
      <c r="A1237" t="s">
        <v>275</v>
      </c>
      <c r="B1237" s="69" t="s">
        <v>189</v>
      </c>
      <c r="D1237" s="37"/>
    </row>
    <row r="1238" spans="1:4" x14ac:dyDescent="0.35">
      <c r="A1238" t="s">
        <v>275</v>
      </c>
      <c r="B1238" s="69" t="s">
        <v>190</v>
      </c>
      <c r="D1238" s="37"/>
    </row>
    <row r="1239" spans="1:4" x14ac:dyDescent="0.35">
      <c r="A1239" t="s">
        <v>275</v>
      </c>
      <c r="B1239" s="69" t="s">
        <v>301</v>
      </c>
      <c r="D1239" s="37"/>
    </row>
    <row r="1240" spans="1:4" x14ac:dyDescent="0.35">
      <c r="A1240" t="s">
        <v>275</v>
      </c>
      <c r="B1240" s="69" t="s">
        <v>302</v>
      </c>
      <c r="D1240" s="37"/>
    </row>
    <row r="1241" spans="1:4" x14ac:dyDescent="0.35">
      <c r="A1241" t="s">
        <v>275</v>
      </c>
      <c r="B1241" s="69" t="s">
        <v>40</v>
      </c>
      <c r="D1241" s="37"/>
    </row>
    <row r="1242" spans="1:4" x14ac:dyDescent="0.35">
      <c r="A1242" t="s">
        <v>275</v>
      </c>
      <c r="B1242" s="69" t="s">
        <v>303</v>
      </c>
      <c r="D1242" s="37"/>
    </row>
    <row r="1243" spans="1:4" x14ac:dyDescent="0.35">
      <c r="A1243" t="s">
        <v>275</v>
      </c>
      <c r="B1243" s="69" t="s">
        <v>199</v>
      </c>
      <c r="D1243" s="37"/>
    </row>
    <row r="1244" spans="1:4" x14ac:dyDescent="0.35">
      <c r="A1244" t="s">
        <v>275</v>
      </c>
      <c r="B1244" s="69" t="s">
        <v>194</v>
      </c>
      <c r="D1244" s="37"/>
    </row>
    <row r="1245" spans="1:4" x14ac:dyDescent="0.35">
      <c r="A1245" t="s">
        <v>275</v>
      </c>
      <c r="B1245" s="69" t="s">
        <v>144</v>
      </c>
      <c r="D1245" s="37"/>
    </row>
    <row r="1246" spans="1:4" x14ac:dyDescent="0.35">
      <c r="A1246" t="s">
        <v>275</v>
      </c>
      <c r="B1246" s="69" t="s">
        <v>145</v>
      </c>
      <c r="D1246" s="37"/>
    </row>
    <row r="1247" spans="1:4" x14ac:dyDescent="0.35">
      <c r="A1247" t="s">
        <v>275</v>
      </c>
      <c r="B1247" s="69" t="s">
        <v>146</v>
      </c>
      <c r="D1247" s="37"/>
    </row>
    <row r="1248" spans="1:4" x14ac:dyDescent="0.35">
      <c r="A1248" t="s">
        <v>275</v>
      </c>
      <c r="B1248" s="69" t="s">
        <v>147</v>
      </c>
      <c r="D1248" s="37"/>
    </row>
    <row r="1249" spans="1:4" x14ac:dyDescent="0.35">
      <c r="A1249" t="s">
        <v>276</v>
      </c>
      <c r="B1249" s="69" t="s">
        <v>299</v>
      </c>
      <c r="D1249" s="37"/>
    </row>
    <row r="1250" spans="1:4" x14ac:dyDescent="0.35">
      <c r="A1250" t="s">
        <v>276</v>
      </c>
      <c r="B1250" s="69" t="s">
        <v>300</v>
      </c>
      <c r="D1250" s="37"/>
    </row>
    <row r="1251" spans="1:4" x14ac:dyDescent="0.35">
      <c r="A1251" t="s">
        <v>276</v>
      </c>
      <c r="B1251" s="69" t="s">
        <v>189</v>
      </c>
      <c r="D1251" s="37"/>
    </row>
    <row r="1252" spans="1:4" x14ac:dyDescent="0.35">
      <c r="A1252" t="s">
        <v>276</v>
      </c>
      <c r="B1252" s="69" t="s">
        <v>190</v>
      </c>
      <c r="D1252" s="37"/>
    </row>
    <row r="1253" spans="1:4" x14ac:dyDescent="0.35">
      <c r="A1253" t="s">
        <v>276</v>
      </c>
      <c r="B1253" s="69" t="s">
        <v>301</v>
      </c>
      <c r="D1253" s="37"/>
    </row>
    <row r="1254" spans="1:4" x14ac:dyDescent="0.35">
      <c r="A1254" t="s">
        <v>276</v>
      </c>
      <c r="B1254" s="69" t="s">
        <v>302</v>
      </c>
      <c r="D1254" s="37"/>
    </row>
    <row r="1255" spans="1:4" x14ac:dyDescent="0.35">
      <c r="A1255" t="s">
        <v>276</v>
      </c>
      <c r="B1255" s="69" t="s">
        <v>40</v>
      </c>
      <c r="D1255" s="37"/>
    </row>
    <row r="1256" spans="1:4" x14ac:dyDescent="0.35">
      <c r="A1256" t="s">
        <v>276</v>
      </c>
      <c r="B1256" s="69" t="s">
        <v>303</v>
      </c>
      <c r="D1256" s="37"/>
    </row>
    <row r="1257" spans="1:4" x14ac:dyDescent="0.35">
      <c r="A1257" t="s">
        <v>276</v>
      </c>
      <c r="B1257" s="69" t="s">
        <v>199</v>
      </c>
      <c r="D1257" s="37"/>
    </row>
    <row r="1258" spans="1:4" x14ac:dyDescent="0.35">
      <c r="A1258" t="s">
        <v>276</v>
      </c>
      <c r="B1258" s="69" t="s">
        <v>194</v>
      </c>
      <c r="D1258" s="37"/>
    </row>
    <row r="1259" spans="1:4" x14ac:dyDescent="0.35">
      <c r="A1259" t="s">
        <v>276</v>
      </c>
      <c r="B1259" s="69" t="s">
        <v>144</v>
      </c>
      <c r="D1259" s="37"/>
    </row>
    <row r="1260" spans="1:4" x14ac:dyDescent="0.35">
      <c r="A1260" t="s">
        <v>276</v>
      </c>
      <c r="B1260" s="69" t="s">
        <v>145</v>
      </c>
      <c r="D1260" s="37"/>
    </row>
    <row r="1261" spans="1:4" x14ac:dyDescent="0.35">
      <c r="A1261" t="s">
        <v>276</v>
      </c>
      <c r="B1261" s="69" t="s">
        <v>146</v>
      </c>
      <c r="D1261" s="37"/>
    </row>
    <row r="1262" spans="1:4" x14ac:dyDescent="0.35">
      <c r="A1262" t="s">
        <v>276</v>
      </c>
      <c r="B1262" s="69" t="s">
        <v>147</v>
      </c>
      <c r="D1262" s="37"/>
    </row>
    <row r="1263" spans="1:4" x14ac:dyDescent="0.35">
      <c r="A1263" t="s">
        <v>277</v>
      </c>
      <c r="B1263" s="69" t="s">
        <v>299</v>
      </c>
      <c r="D1263" s="37"/>
    </row>
    <row r="1264" spans="1:4" x14ac:dyDescent="0.35">
      <c r="A1264" t="s">
        <v>277</v>
      </c>
      <c r="B1264" s="69" t="s">
        <v>300</v>
      </c>
      <c r="D1264" s="37"/>
    </row>
    <row r="1265" spans="1:4" x14ac:dyDescent="0.35">
      <c r="A1265" t="s">
        <v>277</v>
      </c>
      <c r="B1265" s="69" t="s">
        <v>189</v>
      </c>
      <c r="D1265" s="37"/>
    </row>
    <row r="1266" spans="1:4" x14ac:dyDescent="0.35">
      <c r="A1266" t="s">
        <v>277</v>
      </c>
      <c r="B1266" s="69" t="s">
        <v>190</v>
      </c>
      <c r="D1266" s="37"/>
    </row>
    <row r="1267" spans="1:4" x14ac:dyDescent="0.35">
      <c r="A1267" t="s">
        <v>277</v>
      </c>
      <c r="B1267" s="69" t="s">
        <v>301</v>
      </c>
      <c r="D1267" s="37"/>
    </row>
    <row r="1268" spans="1:4" x14ac:dyDescent="0.35">
      <c r="A1268" t="s">
        <v>277</v>
      </c>
      <c r="B1268" s="69" t="s">
        <v>302</v>
      </c>
      <c r="D1268" s="37"/>
    </row>
    <row r="1269" spans="1:4" x14ac:dyDescent="0.35">
      <c r="A1269" t="s">
        <v>277</v>
      </c>
      <c r="B1269" s="69" t="s">
        <v>40</v>
      </c>
      <c r="D1269" s="37"/>
    </row>
    <row r="1270" spans="1:4" x14ac:dyDescent="0.35">
      <c r="A1270" t="s">
        <v>277</v>
      </c>
      <c r="B1270" s="69" t="s">
        <v>303</v>
      </c>
      <c r="D1270" s="37"/>
    </row>
    <row r="1271" spans="1:4" x14ac:dyDescent="0.35">
      <c r="A1271" t="s">
        <v>277</v>
      </c>
      <c r="B1271" s="69" t="s">
        <v>199</v>
      </c>
      <c r="D1271" s="37"/>
    </row>
    <row r="1272" spans="1:4" x14ac:dyDescent="0.35">
      <c r="A1272" t="s">
        <v>277</v>
      </c>
      <c r="B1272" s="69" t="s">
        <v>194</v>
      </c>
      <c r="D1272" s="37"/>
    </row>
    <row r="1273" spans="1:4" x14ac:dyDescent="0.35">
      <c r="A1273" t="s">
        <v>277</v>
      </c>
      <c r="B1273" s="69" t="s">
        <v>144</v>
      </c>
      <c r="D1273" s="37"/>
    </row>
    <row r="1274" spans="1:4" x14ac:dyDescent="0.35">
      <c r="A1274" t="s">
        <v>277</v>
      </c>
      <c r="B1274" s="69" t="s">
        <v>145</v>
      </c>
      <c r="D1274" s="37"/>
    </row>
    <row r="1275" spans="1:4" x14ac:dyDescent="0.35">
      <c r="A1275" t="s">
        <v>277</v>
      </c>
      <c r="B1275" s="69" t="s">
        <v>146</v>
      </c>
      <c r="D1275" s="37"/>
    </row>
    <row r="1276" spans="1:4" x14ac:dyDescent="0.35">
      <c r="A1276" t="s">
        <v>277</v>
      </c>
      <c r="B1276" s="69" t="s">
        <v>147</v>
      </c>
      <c r="D1276" s="37"/>
    </row>
    <row r="1277" spans="1:4" x14ac:dyDescent="0.35">
      <c r="A1277" t="s">
        <v>278</v>
      </c>
      <c r="B1277" s="69" t="s">
        <v>299</v>
      </c>
      <c r="D1277" s="37"/>
    </row>
    <row r="1278" spans="1:4" x14ac:dyDescent="0.35">
      <c r="A1278" t="s">
        <v>278</v>
      </c>
      <c r="B1278" s="69" t="s">
        <v>300</v>
      </c>
      <c r="D1278" s="37"/>
    </row>
    <row r="1279" spans="1:4" x14ac:dyDescent="0.35">
      <c r="A1279" t="s">
        <v>278</v>
      </c>
      <c r="B1279" s="69" t="s">
        <v>189</v>
      </c>
      <c r="D1279" s="37"/>
    </row>
    <row r="1280" spans="1:4" x14ac:dyDescent="0.35">
      <c r="A1280" t="s">
        <v>278</v>
      </c>
      <c r="B1280" s="69" t="s">
        <v>190</v>
      </c>
      <c r="D1280" s="37"/>
    </row>
    <row r="1281" spans="1:4" x14ac:dyDescent="0.35">
      <c r="A1281" t="s">
        <v>278</v>
      </c>
      <c r="B1281" s="69" t="s">
        <v>301</v>
      </c>
      <c r="D1281" s="37"/>
    </row>
    <row r="1282" spans="1:4" x14ac:dyDescent="0.35">
      <c r="A1282" t="s">
        <v>278</v>
      </c>
      <c r="B1282" s="69" t="s">
        <v>302</v>
      </c>
      <c r="D1282" s="37"/>
    </row>
    <row r="1283" spans="1:4" x14ac:dyDescent="0.35">
      <c r="A1283" t="s">
        <v>278</v>
      </c>
      <c r="B1283" s="69" t="s">
        <v>40</v>
      </c>
      <c r="D1283" s="37"/>
    </row>
    <row r="1284" spans="1:4" x14ac:dyDescent="0.35">
      <c r="A1284" t="s">
        <v>278</v>
      </c>
      <c r="B1284" s="69" t="s">
        <v>303</v>
      </c>
      <c r="D1284" s="37"/>
    </row>
    <row r="1285" spans="1:4" x14ac:dyDescent="0.35">
      <c r="A1285" t="s">
        <v>278</v>
      </c>
      <c r="B1285" s="69" t="s">
        <v>199</v>
      </c>
      <c r="D1285" s="37"/>
    </row>
    <row r="1286" spans="1:4" x14ac:dyDescent="0.35">
      <c r="A1286" t="s">
        <v>278</v>
      </c>
      <c r="B1286" s="69" t="s">
        <v>194</v>
      </c>
      <c r="D1286" s="37"/>
    </row>
    <row r="1287" spans="1:4" x14ac:dyDescent="0.35">
      <c r="A1287" t="s">
        <v>278</v>
      </c>
      <c r="B1287" s="69" t="s">
        <v>144</v>
      </c>
      <c r="D1287" s="37"/>
    </row>
    <row r="1288" spans="1:4" x14ac:dyDescent="0.35">
      <c r="A1288" t="s">
        <v>278</v>
      </c>
      <c r="B1288" s="69" t="s">
        <v>145</v>
      </c>
      <c r="D1288" s="37"/>
    </row>
    <row r="1289" spans="1:4" x14ac:dyDescent="0.35">
      <c r="A1289" t="s">
        <v>278</v>
      </c>
      <c r="B1289" s="69" t="s">
        <v>146</v>
      </c>
      <c r="D1289" s="37"/>
    </row>
    <row r="1290" spans="1:4" x14ac:dyDescent="0.35">
      <c r="A1290" t="s">
        <v>278</v>
      </c>
      <c r="B1290" s="69" t="s">
        <v>147</v>
      </c>
      <c r="D1290" s="37"/>
    </row>
    <row r="1291" spans="1:4" x14ac:dyDescent="0.35">
      <c r="A1291" t="s">
        <v>279</v>
      </c>
      <c r="B1291" s="69" t="s">
        <v>299</v>
      </c>
      <c r="D1291" s="37"/>
    </row>
    <row r="1292" spans="1:4" x14ac:dyDescent="0.35">
      <c r="A1292" t="s">
        <v>279</v>
      </c>
      <c r="B1292" s="69" t="s">
        <v>300</v>
      </c>
      <c r="D1292" s="37"/>
    </row>
    <row r="1293" spans="1:4" x14ac:dyDescent="0.35">
      <c r="A1293" t="s">
        <v>279</v>
      </c>
      <c r="B1293" s="69" t="s">
        <v>189</v>
      </c>
      <c r="D1293" s="37"/>
    </row>
    <row r="1294" spans="1:4" x14ac:dyDescent="0.35">
      <c r="A1294" t="s">
        <v>279</v>
      </c>
      <c r="B1294" s="69" t="s">
        <v>190</v>
      </c>
      <c r="D1294" s="37"/>
    </row>
    <row r="1295" spans="1:4" x14ac:dyDescent="0.35">
      <c r="A1295" t="s">
        <v>279</v>
      </c>
      <c r="B1295" s="69" t="s">
        <v>301</v>
      </c>
      <c r="D1295" s="37"/>
    </row>
    <row r="1296" spans="1:4" x14ac:dyDescent="0.35">
      <c r="A1296" t="s">
        <v>279</v>
      </c>
      <c r="B1296" s="69" t="s">
        <v>302</v>
      </c>
      <c r="D1296" s="37"/>
    </row>
    <row r="1297" spans="1:4" x14ac:dyDescent="0.35">
      <c r="A1297" t="s">
        <v>279</v>
      </c>
      <c r="B1297" s="69" t="s">
        <v>40</v>
      </c>
      <c r="D1297" s="37"/>
    </row>
    <row r="1298" spans="1:4" x14ac:dyDescent="0.35">
      <c r="A1298" t="s">
        <v>279</v>
      </c>
      <c r="B1298" s="69" t="s">
        <v>303</v>
      </c>
      <c r="D1298" s="37"/>
    </row>
    <row r="1299" spans="1:4" x14ac:dyDescent="0.35">
      <c r="A1299" t="s">
        <v>279</v>
      </c>
      <c r="B1299" s="69" t="s">
        <v>199</v>
      </c>
      <c r="D1299" s="37"/>
    </row>
    <row r="1300" spans="1:4" x14ac:dyDescent="0.35">
      <c r="A1300" t="s">
        <v>279</v>
      </c>
      <c r="B1300" s="69" t="s">
        <v>194</v>
      </c>
      <c r="D1300" s="37"/>
    </row>
    <row r="1301" spans="1:4" x14ac:dyDescent="0.35">
      <c r="A1301" t="s">
        <v>279</v>
      </c>
      <c r="B1301" s="69" t="s">
        <v>144</v>
      </c>
      <c r="D1301" s="37"/>
    </row>
    <row r="1302" spans="1:4" x14ac:dyDescent="0.35">
      <c r="A1302" t="s">
        <v>279</v>
      </c>
      <c r="B1302" s="69" t="s">
        <v>145</v>
      </c>
      <c r="D1302" s="37"/>
    </row>
    <row r="1303" spans="1:4" x14ac:dyDescent="0.35">
      <c r="A1303" t="s">
        <v>279</v>
      </c>
      <c r="B1303" s="69" t="s">
        <v>146</v>
      </c>
      <c r="D1303" s="37"/>
    </row>
    <row r="1304" spans="1:4" x14ac:dyDescent="0.35">
      <c r="A1304" t="s">
        <v>279</v>
      </c>
      <c r="B1304" s="69" t="s">
        <v>147</v>
      </c>
      <c r="D1304" s="37"/>
    </row>
    <row r="1305" spans="1:4" x14ac:dyDescent="0.35">
      <c r="A1305" t="s">
        <v>280</v>
      </c>
      <c r="B1305" s="69" t="s">
        <v>299</v>
      </c>
      <c r="D1305" s="37"/>
    </row>
    <row r="1306" spans="1:4" x14ac:dyDescent="0.35">
      <c r="A1306" t="s">
        <v>280</v>
      </c>
      <c r="B1306" s="69" t="s">
        <v>300</v>
      </c>
      <c r="D1306" s="37"/>
    </row>
    <row r="1307" spans="1:4" x14ac:dyDescent="0.35">
      <c r="A1307" t="s">
        <v>280</v>
      </c>
      <c r="B1307" s="69" t="s">
        <v>189</v>
      </c>
      <c r="D1307" s="37"/>
    </row>
    <row r="1308" spans="1:4" x14ac:dyDescent="0.35">
      <c r="A1308" t="s">
        <v>280</v>
      </c>
      <c r="B1308" s="69" t="s">
        <v>190</v>
      </c>
      <c r="D1308" s="37"/>
    </row>
    <row r="1309" spans="1:4" x14ac:dyDescent="0.35">
      <c r="A1309" t="s">
        <v>280</v>
      </c>
      <c r="B1309" s="69" t="s">
        <v>301</v>
      </c>
      <c r="D1309" s="37"/>
    </row>
    <row r="1310" spans="1:4" x14ac:dyDescent="0.35">
      <c r="A1310" t="s">
        <v>280</v>
      </c>
      <c r="B1310" s="69" t="s">
        <v>302</v>
      </c>
      <c r="D1310" s="37"/>
    </row>
    <row r="1311" spans="1:4" x14ac:dyDescent="0.35">
      <c r="A1311" t="s">
        <v>280</v>
      </c>
      <c r="B1311" s="69" t="s">
        <v>40</v>
      </c>
      <c r="D1311" s="37"/>
    </row>
    <row r="1312" spans="1:4" x14ac:dyDescent="0.35">
      <c r="A1312" t="s">
        <v>280</v>
      </c>
      <c r="B1312" s="69" t="s">
        <v>303</v>
      </c>
      <c r="D1312" s="37"/>
    </row>
    <row r="1313" spans="1:4" x14ac:dyDescent="0.35">
      <c r="A1313" t="s">
        <v>280</v>
      </c>
      <c r="B1313" s="69" t="s">
        <v>199</v>
      </c>
      <c r="D1313" s="37"/>
    </row>
    <row r="1314" spans="1:4" x14ac:dyDescent="0.35">
      <c r="A1314" t="s">
        <v>280</v>
      </c>
      <c r="B1314" s="69" t="s">
        <v>194</v>
      </c>
      <c r="D1314" s="37"/>
    </row>
    <row r="1315" spans="1:4" x14ac:dyDescent="0.35">
      <c r="A1315" t="s">
        <v>280</v>
      </c>
      <c r="B1315" s="69" t="s">
        <v>144</v>
      </c>
      <c r="D1315" s="37"/>
    </row>
    <row r="1316" spans="1:4" x14ac:dyDescent="0.35">
      <c r="A1316" t="s">
        <v>280</v>
      </c>
      <c r="B1316" s="69" t="s">
        <v>145</v>
      </c>
      <c r="D1316" s="37"/>
    </row>
    <row r="1317" spans="1:4" x14ac:dyDescent="0.35">
      <c r="A1317" t="s">
        <v>280</v>
      </c>
      <c r="B1317" s="69" t="s">
        <v>146</v>
      </c>
      <c r="D1317" s="37"/>
    </row>
    <row r="1318" spans="1:4" x14ac:dyDescent="0.35">
      <c r="A1318" t="s">
        <v>280</v>
      </c>
      <c r="B1318" s="69" t="s">
        <v>147</v>
      </c>
      <c r="D1318" s="37"/>
    </row>
    <row r="1319" spans="1:4" x14ac:dyDescent="0.35">
      <c r="A1319" t="s">
        <v>281</v>
      </c>
      <c r="B1319" s="69" t="s">
        <v>299</v>
      </c>
      <c r="D1319" s="37"/>
    </row>
    <row r="1320" spans="1:4" x14ac:dyDescent="0.35">
      <c r="A1320" t="s">
        <v>281</v>
      </c>
      <c r="B1320" s="69" t="s">
        <v>300</v>
      </c>
      <c r="D1320" s="37"/>
    </row>
    <row r="1321" spans="1:4" x14ac:dyDescent="0.35">
      <c r="A1321" t="s">
        <v>281</v>
      </c>
      <c r="B1321" s="69" t="s">
        <v>189</v>
      </c>
      <c r="D1321" s="37"/>
    </row>
    <row r="1322" spans="1:4" x14ac:dyDescent="0.35">
      <c r="A1322" t="s">
        <v>281</v>
      </c>
      <c r="B1322" s="69" t="s">
        <v>190</v>
      </c>
      <c r="D1322" s="37"/>
    </row>
    <row r="1323" spans="1:4" x14ac:dyDescent="0.35">
      <c r="A1323" t="s">
        <v>281</v>
      </c>
      <c r="B1323" s="69" t="s">
        <v>301</v>
      </c>
      <c r="D1323" s="37"/>
    </row>
    <row r="1324" spans="1:4" x14ac:dyDescent="0.35">
      <c r="A1324" t="s">
        <v>281</v>
      </c>
      <c r="B1324" s="69" t="s">
        <v>302</v>
      </c>
      <c r="D1324" s="37"/>
    </row>
    <row r="1325" spans="1:4" x14ac:dyDescent="0.35">
      <c r="A1325" t="s">
        <v>281</v>
      </c>
      <c r="B1325" s="69" t="s">
        <v>40</v>
      </c>
      <c r="D1325" s="37"/>
    </row>
    <row r="1326" spans="1:4" x14ac:dyDescent="0.35">
      <c r="A1326" t="s">
        <v>281</v>
      </c>
      <c r="B1326" s="69" t="s">
        <v>303</v>
      </c>
      <c r="D1326" s="37"/>
    </row>
    <row r="1327" spans="1:4" x14ac:dyDescent="0.35">
      <c r="A1327" t="s">
        <v>281</v>
      </c>
      <c r="B1327" s="69" t="s">
        <v>199</v>
      </c>
      <c r="D1327" s="37"/>
    </row>
    <row r="1328" spans="1:4" x14ac:dyDescent="0.35">
      <c r="A1328" t="s">
        <v>281</v>
      </c>
      <c r="B1328" s="69" t="s">
        <v>194</v>
      </c>
      <c r="D1328" s="37"/>
    </row>
    <row r="1329" spans="1:4" x14ac:dyDescent="0.35">
      <c r="A1329" t="s">
        <v>281</v>
      </c>
      <c r="B1329" s="69" t="s">
        <v>144</v>
      </c>
      <c r="D1329" s="37"/>
    </row>
    <row r="1330" spans="1:4" x14ac:dyDescent="0.35">
      <c r="A1330" t="s">
        <v>281</v>
      </c>
      <c r="B1330" s="69" t="s">
        <v>145</v>
      </c>
      <c r="D1330" s="37"/>
    </row>
    <row r="1331" spans="1:4" x14ac:dyDescent="0.35">
      <c r="A1331" t="s">
        <v>281</v>
      </c>
      <c r="B1331" s="69" t="s">
        <v>146</v>
      </c>
      <c r="D1331" s="37"/>
    </row>
    <row r="1332" spans="1:4" x14ac:dyDescent="0.35">
      <c r="A1332" t="s">
        <v>281</v>
      </c>
      <c r="B1332" s="69" t="s">
        <v>147</v>
      </c>
      <c r="D1332" s="37"/>
    </row>
    <row r="1333" spans="1:4" x14ac:dyDescent="0.35">
      <c r="A1333" t="s">
        <v>282</v>
      </c>
      <c r="B1333" s="69" t="s">
        <v>299</v>
      </c>
      <c r="D1333" s="37"/>
    </row>
    <row r="1334" spans="1:4" x14ac:dyDescent="0.35">
      <c r="A1334" t="s">
        <v>282</v>
      </c>
      <c r="B1334" s="69" t="s">
        <v>300</v>
      </c>
      <c r="D1334" s="37"/>
    </row>
    <row r="1335" spans="1:4" x14ac:dyDescent="0.35">
      <c r="A1335" t="s">
        <v>282</v>
      </c>
      <c r="B1335" s="69" t="s">
        <v>189</v>
      </c>
      <c r="D1335" s="37"/>
    </row>
    <row r="1336" spans="1:4" x14ac:dyDescent="0.35">
      <c r="A1336" t="s">
        <v>282</v>
      </c>
      <c r="B1336" s="69" t="s">
        <v>190</v>
      </c>
      <c r="D1336" s="37"/>
    </row>
    <row r="1337" spans="1:4" x14ac:dyDescent="0.35">
      <c r="A1337" t="s">
        <v>282</v>
      </c>
      <c r="B1337" s="69" t="s">
        <v>301</v>
      </c>
      <c r="D1337" s="37"/>
    </row>
    <row r="1338" spans="1:4" x14ac:dyDescent="0.35">
      <c r="A1338" t="s">
        <v>282</v>
      </c>
      <c r="B1338" s="69" t="s">
        <v>302</v>
      </c>
      <c r="D1338" s="37"/>
    </row>
    <row r="1339" spans="1:4" x14ac:dyDescent="0.35">
      <c r="A1339" t="s">
        <v>282</v>
      </c>
      <c r="B1339" s="69" t="s">
        <v>40</v>
      </c>
      <c r="D1339" s="37"/>
    </row>
    <row r="1340" spans="1:4" x14ac:dyDescent="0.35">
      <c r="A1340" t="s">
        <v>282</v>
      </c>
      <c r="B1340" s="69" t="s">
        <v>303</v>
      </c>
      <c r="D1340" s="37"/>
    </row>
    <row r="1341" spans="1:4" x14ac:dyDescent="0.35">
      <c r="A1341" t="s">
        <v>282</v>
      </c>
      <c r="B1341" s="69" t="s">
        <v>199</v>
      </c>
      <c r="D1341" s="37"/>
    </row>
    <row r="1342" spans="1:4" x14ac:dyDescent="0.35">
      <c r="A1342" t="s">
        <v>282</v>
      </c>
      <c r="B1342" s="69" t="s">
        <v>194</v>
      </c>
      <c r="D1342" s="37"/>
    </row>
    <row r="1343" spans="1:4" x14ac:dyDescent="0.35">
      <c r="A1343" t="s">
        <v>282</v>
      </c>
      <c r="B1343" s="69" t="s">
        <v>144</v>
      </c>
      <c r="D1343" s="37"/>
    </row>
    <row r="1344" spans="1:4" x14ac:dyDescent="0.35">
      <c r="A1344" t="s">
        <v>282</v>
      </c>
      <c r="B1344" s="69" t="s">
        <v>145</v>
      </c>
      <c r="D1344" s="37"/>
    </row>
    <row r="1345" spans="1:4" x14ac:dyDescent="0.35">
      <c r="A1345" t="s">
        <v>282</v>
      </c>
      <c r="B1345" s="69" t="s">
        <v>146</v>
      </c>
      <c r="D1345" s="37"/>
    </row>
    <row r="1346" spans="1:4" x14ac:dyDescent="0.35">
      <c r="A1346" t="s">
        <v>282</v>
      </c>
      <c r="B1346" s="69" t="s">
        <v>147</v>
      </c>
      <c r="D1346" s="37"/>
    </row>
    <row r="1347" spans="1:4" x14ac:dyDescent="0.35">
      <c r="A1347" t="s">
        <v>283</v>
      </c>
      <c r="B1347" s="69" t="s">
        <v>299</v>
      </c>
      <c r="D1347" s="37"/>
    </row>
    <row r="1348" spans="1:4" x14ac:dyDescent="0.35">
      <c r="A1348" t="s">
        <v>283</v>
      </c>
      <c r="B1348" s="69" t="s">
        <v>300</v>
      </c>
      <c r="D1348" s="37"/>
    </row>
    <row r="1349" spans="1:4" x14ac:dyDescent="0.35">
      <c r="A1349" t="s">
        <v>283</v>
      </c>
      <c r="B1349" s="69" t="s">
        <v>189</v>
      </c>
      <c r="D1349" s="37"/>
    </row>
    <row r="1350" spans="1:4" x14ac:dyDescent="0.35">
      <c r="A1350" t="s">
        <v>283</v>
      </c>
      <c r="B1350" s="69" t="s">
        <v>190</v>
      </c>
      <c r="D1350" s="37"/>
    </row>
    <row r="1351" spans="1:4" x14ac:dyDescent="0.35">
      <c r="A1351" t="s">
        <v>283</v>
      </c>
      <c r="B1351" s="69" t="s">
        <v>301</v>
      </c>
      <c r="D1351" s="37"/>
    </row>
    <row r="1352" spans="1:4" x14ac:dyDescent="0.35">
      <c r="A1352" t="s">
        <v>283</v>
      </c>
      <c r="B1352" s="69" t="s">
        <v>302</v>
      </c>
      <c r="D1352" s="37"/>
    </row>
    <row r="1353" spans="1:4" x14ac:dyDescent="0.35">
      <c r="A1353" t="s">
        <v>283</v>
      </c>
      <c r="B1353" s="69" t="s">
        <v>40</v>
      </c>
      <c r="D1353" s="37"/>
    </row>
    <row r="1354" spans="1:4" x14ac:dyDescent="0.35">
      <c r="A1354" t="s">
        <v>283</v>
      </c>
      <c r="B1354" s="69" t="s">
        <v>303</v>
      </c>
      <c r="D1354" s="37"/>
    </row>
    <row r="1355" spans="1:4" x14ac:dyDescent="0.35">
      <c r="A1355" t="s">
        <v>283</v>
      </c>
      <c r="B1355" s="69" t="s">
        <v>199</v>
      </c>
      <c r="D1355" s="37"/>
    </row>
    <row r="1356" spans="1:4" x14ac:dyDescent="0.35">
      <c r="A1356" t="s">
        <v>283</v>
      </c>
      <c r="B1356" s="69" t="s">
        <v>194</v>
      </c>
      <c r="D1356" s="37"/>
    </row>
    <row r="1357" spans="1:4" x14ac:dyDescent="0.35">
      <c r="A1357" t="s">
        <v>283</v>
      </c>
      <c r="B1357" s="69" t="s">
        <v>144</v>
      </c>
      <c r="D1357" s="37"/>
    </row>
    <row r="1358" spans="1:4" x14ac:dyDescent="0.35">
      <c r="A1358" t="s">
        <v>283</v>
      </c>
      <c r="B1358" s="69" t="s">
        <v>145</v>
      </c>
      <c r="D1358" s="37"/>
    </row>
    <row r="1359" spans="1:4" x14ac:dyDescent="0.35">
      <c r="A1359" t="s">
        <v>283</v>
      </c>
      <c r="B1359" s="69" t="s">
        <v>146</v>
      </c>
      <c r="D1359" s="37"/>
    </row>
    <row r="1360" spans="1:4" x14ac:dyDescent="0.35">
      <c r="A1360" t="s">
        <v>283</v>
      </c>
      <c r="B1360" s="69" t="s">
        <v>147</v>
      </c>
      <c r="D1360" s="37"/>
    </row>
    <row r="1361" spans="1:4" x14ac:dyDescent="0.35">
      <c r="A1361" t="s">
        <v>284</v>
      </c>
      <c r="B1361" s="69" t="s">
        <v>299</v>
      </c>
      <c r="D1361" s="37"/>
    </row>
    <row r="1362" spans="1:4" x14ac:dyDescent="0.35">
      <c r="A1362" t="s">
        <v>284</v>
      </c>
      <c r="B1362" s="69" t="s">
        <v>300</v>
      </c>
      <c r="D1362" s="37"/>
    </row>
    <row r="1363" spans="1:4" x14ac:dyDescent="0.35">
      <c r="A1363" t="s">
        <v>284</v>
      </c>
      <c r="B1363" s="69" t="s">
        <v>189</v>
      </c>
      <c r="D1363" s="37"/>
    </row>
    <row r="1364" spans="1:4" x14ac:dyDescent="0.35">
      <c r="A1364" t="s">
        <v>284</v>
      </c>
      <c r="B1364" s="69" t="s">
        <v>190</v>
      </c>
      <c r="D1364" s="37"/>
    </row>
    <row r="1365" spans="1:4" x14ac:dyDescent="0.35">
      <c r="A1365" t="s">
        <v>284</v>
      </c>
      <c r="B1365" s="69" t="s">
        <v>301</v>
      </c>
      <c r="D1365" s="37"/>
    </row>
    <row r="1366" spans="1:4" x14ac:dyDescent="0.35">
      <c r="A1366" t="s">
        <v>284</v>
      </c>
      <c r="B1366" s="69" t="s">
        <v>302</v>
      </c>
      <c r="D1366" s="37"/>
    </row>
    <row r="1367" spans="1:4" x14ac:dyDescent="0.35">
      <c r="A1367" t="s">
        <v>284</v>
      </c>
      <c r="B1367" s="69" t="s">
        <v>40</v>
      </c>
      <c r="D1367" s="37"/>
    </row>
    <row r="1368" spans="1:4" x14ac:dyDescent="0.35">
      <c r="A1368" t="s">
        <v>284</v>
      </c>
      <c r="B1368" s="69" t="s">
        <v>303</v>
      </c>
      <c r="D1368" s="37"/>
    </row>
    <row r="1369" spans="1:4" x14ac:dyDescent="0.35">
      <c r="A1369" t="s">
        <v>284</v>
      </c>
      <c r="B1369" s="69" t="s">
        <v>199</v>
      </c>
      <c r="D1369" s="37"/>
    </row>
    <row r="1370" spans="1:4" x14ac:dyDescent="0.35">
      <c r="A1370" t="s">
        <v>284</v>
      </c>
      <c r="B1370" s="69" t="s">
        <v>194</v>
      </c>
      <c r="D1370" s="37"/>
    </row>
    <row r="1371" spans="1:4" x14ac:dyDescent="0.35">
      <c r="A1371" t="s">
        <v>284</v>
      </c>
      <c r="B1371" s="69" t="s">
        <v>144</v>
      </c>
      <c r="D1371" s="37"/>
    </row>
    <row r="1372" spans="1:4" x14ac:dyDescent="0.35">
      <c r="A1372" t="s">
        <v>284</v>
      </c>
      <c r="B1372" s="69" t="s">
        <v>145</v>
      </c>
      <c r="D1372" s="37"/>
    </row>
    <row r="1373" spans="1:4" x14ac:dyDescent="0.35">
      <c r="A1373" t="s">
        <v>284</v>
      </c>
      <c r="B1373" s="69" t="s">
        <v>146</v>
      </c>
      <c r="D1373" s="37"/>
    </row>
    <row r="1374" spans="1:4" x14ac:dyDescent="0.35">
      <c r="A1374" t="s">
        <v>284</v>
      </c>
      <c r="B1374" s="69" t="s">
        <v>147</v>
      </c>
      <c r="D1374" s="37"/>
    </row>
    <row r="1375" spans="1:4" x14ac:dyDescent="0.35">
      <c r="A1375" t="s">
        <v>285</v>
      </c>
      <c r="B1375" s="69" t="s">
        <v>299</v>
      </c>
      <c r="D1375" s="37"/>
    </row>
    <row r="1376" spans="1:4" x14ac:dyDescent="0.35">
      <c r="A1376" t="s">
        <v>285</v>
      </c>
      <c r="B1376" s="69" t="s">
        <v>300</v>
      </c>
      <c r="D1376" s="37"/>
    </row>
    <row r="1377" spans="1:4" x14ac:dyDescent="0.35">
      <c r="A1377" t="s">
        <v>285</v>
      </c>
      <c r="B1377" s="69" t="s">
        <v>189</v>
      </c>
      <c r="D1377" s="37"/>
    </row>
    <row r="1378" spans="1:4" x14ac:dyDescent="0.35">
      <c r="A1378" t="s">
        <v>285</v>
      </c>
      <c r="B1378" s="69" t="s">
        <v>190</v>
      </c>
      <c r="D1378" s="37"/>
    </row>
    <row r="1379" spans="1:4" x14ac:dyDescent="0.35">
      <c r="A1379" t="s">
        <v>285</v>
      </c>
      <c r="B1379" s="69" t="s">
        <v>301</v>
      </c>
      <c r="D1379" s="37"/>
    </row>
    <row r="1380" spans="1:4" x14ac:dyDescent="0.35">
      <c r="A1380" t="s">
        <v>285</v>
      </c>
      <c r="B1380" s="69" t="s">
        <v>302</v>
      </c>
      <c r="D1380" s="37"/>
    </row>
    <row r="1381" spans="1:4" x14ac:dyDescent="0.35">
      <c r="A1381" t="s">
        <v>285</v>
      </c>
      <c r="B1381" s="69" t="s">
        <v>40</v>
      </c>
      <c r="D1381" s="37"/>
    </row>
    <row r="1382" spans="1:4" x14ac:dyDescent="0.35">
      <c r="A1382" t="s">
        <v>285</v>
      </c>
      <c r="B1382" s="69" t="s">
        <v>303</v>
      </c>
      <c r="D1382" s="37"/>
    </row>
    <row r="1383" spans="1:4" x14ac:dyDescent="0.35">
      <c r="A1383" t="s">
        <v>285</v>
      </c>
      <c r="B1383" s="69" t="s">
        <v>199</v>
      </c>
      <c r="D1383" s="37"/>
    </row>
    <row r="1384" spans="1:4" x14ac:dyDescent="0.35">
      <c r="A1384" t="s">
        <v>285</v>
      </c>
      <c r="B1384" s="69" t="s">
        <v>194</v>
      </c>
      <c r="D1384" s="37"/>
    </row>
    <row r="1385" spans="1:4" x14ac:dyDescent="0.35">
      <c r="A1385" t="s">
        <v>285</v>
      </c>
      <c r="B1385" s="69" t="s">
        <v>144</v>
      </c>
      <c r="D1385" s="37"/>
    </row>
    <row r="1386" spans="1:4" x14ac:dyDescent="0.35">
      <c r="A1386" t="s">
        <v>285</v>
      </c>
      <c r="B1386" s="69" t="s">
        <v>145</v>
      </c>
      <c r="D1386" s="37"/>
    </row>
    <row r="1387" spans="1:4" x14ac:dyDescent="0.35">
      <c r="A1387" t="s">
        <v>285</v>
      </c>
      <c r="B1387" s="69" t="s">
        <v>146</v>
      </c>
      <c r="D1387" s="37"/>
    </row>
    <row r="1388" spans="1:4" x14ac:dyDescent="0.35">
      <c r="A1388" t="s">
        <v>285</v>
      </c>
      <c r="B1388" s="69" t="s">
        <v>147</v>
      </c>
      <c r="D1388" s="37"/>
    </row>
    <row r="1389" spans="1:4" x14ac:dyDescent="0.35">
      <c r="A1389" t="s">
        <v>286</v>
      </c>
      <c r="B1389" s="69" t="s">
        <v>299</v>
      </c>
      <c r="D1389" s="37"/>
    </row>
    <row r="1390" spans="1:4" x14ac:dyDescent="0.35">
      <c r="A1390" t="s">
        <v>286</v>
      </c>
      <c r="B1390" s="69" t="s">
        <v>300</v>
      </c>
      <c r="D1390" s="37"/>
    </row>
    <row r="1391" spans="1:4" x14ac:dyDescent="0.35">
      <c r="A1391" t="s">
        <v>286</v>
      </c>
      <c r="B1391" s="69" t="s">
        <v>189</v>
      </c>
      <c r="D1391" s="37"/>
    </row>
    <row r="1392" spans="1:4" x14ac:dyDescent="0.35">
      <c r="A1392" t="s">
        <v>286</v>
      </c>
      <c r="B1392" s="69" t="s">
        <v>190</v>
      </c>
      <c r="D1392" s="37"/>
    </row>
    <row r="1393" spans="1:4" x14ac:dyDescent="0.35">
      <c r="A1393" t="s">
        <v>286</v>
      </c>
      <c r="B1393" s="69" t="s">
        <v>301</v>
      </c>
      <c r="D1393" s="37"/>
    </row>
    <row r="1394" spans="1:4" x14ac:dyDescent="0.35">
      <c r="A1394" t="s">
        <v>286</v>
      </c>
      <c r="B1394" s="69" t="s">
        <v>302</v>
      </c>
      <c r="D1394" s="37"/>
    </row>
    <row r="1395" spans="1:4" x14ac:dyDescent="0.35">
      <c r="A1395" t="s">
        <v>286</v>
      </c>
      <c r="B1395" s="69" t="s">
        <v>40</v>
      </c>
      <c r="D1395" s="37"/>
    </row>
    <row r="1396" spans="1:4" x14ac:dyDescent="0.35">
      <c r="A1396" t="s">
        <v>286</v>
      </c>
      <c r="B1396" s="69" t="s">
        <v>303</v>
      </c>
      <c r="D1396" s="37"/>
    </row>
    <row r="1397" spans="1:4" x14ac:dyDescent="0.35">
      <c r="A1397" t="s">
        <v>286</v>
      </c>
      <c r="B1397" s="69" t="s">
        <v>199</v>
      </c>
      <c r="D1397" s="37"/>
    </row>
    <row r="1398" spans="1:4" x14ac:dyDescent="0.35">
      <c r="A1398" t="s">
        <v>286</v>
      </c>
      <c r="B1398" s="69" t="s">
        <v>194</v>
      </c>
      <c r="D1398" s="37"/>
    </row>
    <row r="1399" spans="1:4" x14ac:dyDescent="0.35">
      <c r="A1399" t="s">
        <v>286</v>
      </c>
      <c r="B1399" s="69" t="s">
        <v>144</v>
      </c>
      <c r="D1399" s="37"/>
    </row>
    <row r="1400" spans="1:4" x14ac:dyDescent="0.35">
      <c r="A1400" t="s">
        <v>286</v>
      </c>
      <c r="B1400" s="69" t="s">
        <v>145</v>
      </c>
      <c r="D1400" s="37"/>
    </row>
    <row r="1401" spans="1:4" x14ac:dyDescent="0.35">
      <c r="A1401" t="s">
        <v>286</v>
      </c>
      <c r="B1401" s="69" t="s">
        <v>146</v>
      </c>
      <c r="D1401" s="37"/>
    </row>
    <row r="1402" spans="1:4" x14ac:dyDescent="0.35">
      <c r="A1402" t="s">
        <v>286</v>
      </c>
      <c r="B1402" s="69" t="s">
        <v>147</v>
      </c>
      <c r="D1402" s="37"/>
    </row>
    <row r="1403" spans="1:4" x14ac:dyDescent="0.35">
      <c r="A1403" t="s">
        <v>287</v>
      </c>
      <c r="B1403" s="69" t="s">
        <v>299</v>
      </c>
      <c r="D1403" s="37"/>
    </row>
    <row r="1404" spans="1:4" x14ac:dyDescent="0.35">
      <c r="A1404" t="s">
        <v>287</v>
      </c>
      <c r="B1404" s="69" t="s">
        <v>300</v>
      </c>
      <c r="D1404" s="37"/>
    </row>
    <row r="1405" spans="1:4" x14ac:dyDescent="0.35">
      <c r="A1405" t="s">
        <v>287</v>
      </c>
      <c r="B1405" s="69" t="s">
        <v>189</v>
      </c>
      <c r="D1405" s="37"/>
    </row>
    <row r="1406" spans="1:4" x14ac:dyDescent="0.35">
      <c r="A1406" t="s">
        <v>287</v>
      </c>
      <c r="B1406" s="69" t="s">
        <v>190</v>
      </c>
      <c r="D1406" s="37"/>
    </row>
    <row r="1407" spans="1:4" x14ac:dyDescent="0.35">
      <c r="A1407" t="s">
        <v>287</v>
      </c>
      <c r="B1407" s="69" t="s">
        <v>301</v>
      </c>
      <c r="D1407" s="37"/>
    </row>
    <row r="1408" spans="1:4" x14ac:dyDescent="0.35">
      <c r="A1408" t="s">
        <v>287</v>
      </c>
      <c r="B1408" s="69" t="s">
        <v>302</v>
      </c>
      <c r="D1408" s="37"/>
    </row>
    <row r="1409" spans="1:4" x14ac:dyDescent="0.35">
      <c r="A1409" t="s">
        <v>287</v>
      </c>
      <c r="B1409" s="69" t="s">
        <v>40</v>
      </c>
      <c r="D1409" s="37"/>
    </row>
    <row r="1410" spans="1:4" x14ac:dyDescent="0.35">
      <c r="A1410" t="s">
        <v>287</v>
      </c>
      <c r="B1410" s="69" t="s">
        <v>303</v>
      </c>
      <c r="D1410" s="37"/>
    </row>
    <row r="1411" spans="1:4" x14ac:dyDescent="0.35">
      <c r="A1411" t="s">
        <v>287</v>
      </c>
      <c r="B1411" s="69" t="s">
        <v>199</v>
      </c>
      <c r="D1411" s="37"/>
    </row>
    <row r="1412" spans="1:4" x14ac:dyDescent="0.35">
      <c r="A1412" t="s">
        <v>287</v>
      </c>
      <c r="B1412" s="69" t="s">
        <v>194</v>
      </c>
      <c r="D1412" s="37"/>
    </row>
    <row r="1413" spans="1:4" x14ac:dyDescent="0.35">
      <c r="A1413" t="s">
        <v>287</v>
      </c>
      <c r="B1413" s="69" t="s">
        <v>144</v>
      </c>
      <c r="D1413" s="37"/>
    </row>
    <row r="1414" spans="1:4" x14ac:dyDescent="0.35">
      <c r="A1414" t="s">
        <v>287</v>
      </c>
      <c r="B1414" s="69" t="s">
        <v>145</v>
      </c>
      <c r="D1414" s="37"/>
    </row>
    <row r="1415" spans="1:4" x14ac:dyDescent="0.35">
      <c r="A1415" t="s">
        <v>287</v>
      </c>
      <c r="B1415" s="69" t="s">
        <v>146</v>
      </c>
      <c r="D1415" s="37"/>
    </row>
    <row r="1416" spans="1:4" x14ac:dyDescent="0.35">
      <c r="A1416" t="s">
        <v>287</v>
      </c>
      <c r="B1416" s="69" t="s">
        <v>147</v>
      </c>
      <c r="D1416" s="37"/>
    </row>
    <row r="1417" spans="1:4" x14ac:dyDescent="0.35">
      <c r="A1417" t="s">
        <v>288</v>
      </c>
      <c r="B1417" s="69" t="s">
        <v>299</v>
      </c>
      <c r="D1417" s="37"/>
    </row>
    <row r="1418" spans="1:4" x14ac:dyDescent="0.35">
      <c r="A1418" t="s">
        <v>288</v>
      </c>
      <c r="B1418" s="69" t="s">
        <v>300</v>
      </c>
      <c r="D1418" s="37"/>
    </row>
    <row r="1419" spans="1:4" x14ac:dyDescent="0.35">
      <c r="A1419" t="s">
        <v>288</v>
      </c>
      <c r="B1419" s="69" t="s">
        <v>189</v>
      </c>
      <c r="D1419" s="37"/>
    </row>
    <row r="1420" spans="1:4" x14ac:dyDescent="0.35">
      <c r="A1420" t="s">
        <v>288</v>
      </c>
      <c r="B1420" s="69" t="s">
        <v>190</v>
      </c>
      <c r="D1420" s="37"/>
    </row>
    <row r="1421" spans="1:4" x14ac:dyDescent="0.35">
      <c r="A1421" t="s">
        <v>288</v>
      </c>
      <c r="B1421" s="69" t="s">
        <v>301</v>
      </c>
      <c r="D1421" s="37"/>
    </row>
    <row r="1422" spans="1:4" x14ac:dyDescent="0.35">
      <c r="A1422" t="s">
        <v>288</v>
      </c>
      <c r="B1422" s="69" t="s">
        <v>302</v>
      </c>
      <c r="D1422" s="37"/>
    </row>
    <row r="1423" spans="1:4" x14ac:dyDescent="0.35">
      <c r="A1423" t="s">
        <v>288</v>
      </c>
      <c r="B1423" s="69" t="s">
        <v>40</v>
      </c>
      <c r="D1423" s="37"/>
    </row>
    <row r="1424" spans="1:4" x14ac:dyDescent="0.35">
      <c r="A1424" t="s">
        <v>288</v>
      </c>
      <c r="B1424" s="69" t="s">
        <v>303</v>
      </c>
      <c r="D1424" s="37"/>
    </row>
    <row r="1425" spans="1:4" x14ac:dyDescent="0.35">
      <c r="A1425" t="s">
        <v>288</v>
      </c>
      <c r="B1425" s="69" t="s">
        <v>199</v>
      </c>
      <c r="D1425" s="37"/>
    </row>
    <row r="1426" spans="1:4" x14ac:dyDescent="0.35">
      <c r="A1426" t="s">
        <v>288</v>
      </c>
      <c r="B1426" s="69" t="s">
        <v>194</v>
      </c>
      <c r="D1426" s="37"/>
    </row>
    <row r="1427" spans="1:4" x14ac:dyDescent="0.35">
      <c r="A1427" t="s">
        <v>288</v>
      </c>
      <c r="B1427" s="69" t="s">
        <v>144</v>
      </c>
      <c r="D1427" s="37"/>
    </row>
    <row r="1428" spans="1:4" x14ac:dyDescent="0.35">
      <c r="A1428" t="s">
        <v>288</v>
      </c>
      <c r="B1428" s="69" t="s">
        <v>145</v>
      </c>
      <c r="D1428" s="37"/>
    </row>
    <row r="1429" spans="1:4" x14ac:dyDescent="0.35">
      <c r="A1429" t="s">
        <v>288</v>
      </c>
      <c r="B1429" s="69" t="s">
        <v>146</v>
      </c>
      <c r="D1429" s="37"/>
    </row>
    <row r="1430" spans="1:4" x14ac:dyDescent="0.35">
      <c r="A1430" t="s">
        <v>288</v>
      </c>
      <c r="B1430" s="69" t="s">
        <v>147</v>
      </c>
      <c r="D1430" s="37"/>
    </row>
    <row r="1431" spans="1:4" x14ac:dyDescent="0.35">
      <c r="A1431" t="s">
        <v>289</v>
      </c>
      <c r="B1431" s="69" t="s">
        <v>299</v>
      </c>
      <c r="D1431" s="37"/>
    </row>
    <row r="1432" spans="1:4" x14ac:dyDescent="0.35">
      <c r="A1432" t="s">
        <v>289</v>
      </c>
      <c r="B1432" s="69" t="s">
        <v>300</v>
      </c>
      <c r="D1432" s="37"/>
    </row>
    <row r="1433" spans="1:4" x14ac:dyDescent="0.35">
      <c r="A1433" t="s">
        <v>289</v>
      </c>
      <c r="B1433" s="69" t="s">
        <v>189</v>
      </c>
      <c r="D1433" s="37"/>
    </row>
    <row r="1434" spans="1:4" x14ac:dyDescent="0.35">
      <c r="A1434" t="s">
        <v>289</v>
      </c>
      <c r="B1434" s="69" t="s">
        <v>190</v>
      </c>
      <c r="D1434" s="37"/>
    </row>
    <row r="1435" spans="1:4" x14ac:dyDescent="0.35">
      <c r="A1435" t="s">
        <v>289</v>
      </c>
      <c r="B1435" s="69" t="s">
        <v>301</v>
      </c>
      <c r="D1435" s="37"/>
    </row>
    <row r="1436" spans="1:4" x14ac:dyDescent="0.35">
      <c r="A1436" t="s">
        <v>289</v>
      </c>
      <c r="B1436" s="69" t="s">
        <v>302</v>
      </c>
      <c r="D1436" s="37"/>
    </row>
    <row r="1437" spans="1:4" x14ac:dyDescent="0.35">
      <c r="A1437" t="s">
        <v>289</v>
      </c>
      <c r="B1437" s="69" t="s">
        <v>40</v>
      </c>
      <c r="D1437" s="37"/>
    </row>
    <row r="1438" spans="1:4" x14ac:dyDescent="0.35">
      <c r="A1438" t="s">
        <v>289</v>
      </c>
      <c r="B1438" s="69" t="s">
        <v>303</v>
      </c>
      <c r="D1438" s="37"/>
    </row>
    <row r="1439" spans="1:4" x14ac:dyDescent="0.35">
      <c r="A1439" t="s">
        <v>289</v>
      </c>
      <c r="B1439" s="69" t="s">
        <v>199</v>
      </c>
      <c r="D1439" s="37"/>
    </row>
    <row r="1440" spans="1:4" x14ac:dyDescent="0.35">
      <c r="A1440" t="s">
        <v>289</v>
      </c>
      <c r="B1440" s="69" t="s">
        <v>194</v>
      </c>
      <c r="D1440" s="37"/>
    </row>
    <row r="1441" spans="1:4" x14ac:dyDescent="0.35">
      <c r="A1441" t="s">
        <v>289</v>
      </c>
      <c r="B1441" s="69" t="s">
        <v>144</v>
      </c>
      <c r="D1441" s="37"/>
    </row>
    <row r="1442" spans="1:4" x14ac:dyDescent="0.35">
      <c r="A1442" t="s">
        <v>289</v>
      </c>
      <c r="B1442" s="69" t="s">
        <v>145</v>
      </c>
      <c r="D1442" s="37"/>
    </row>
    <row r="1443" spans="1:4" x14ac:dyDescent="0.35">
      <c r="A1443" t="s">
        <v>289</v>
      </c>
      <c r="B1443" s="69" t="s">
        <v>146</v>
      </c>
      <c r="D1443" s="37"/>
    </row>
    <row r="1444" spans="1:4" x14ac:dyDescent="0.35">
      <c r="A1444" t="s">
        <v>289</v>
      </c>
      <c r="B1444" s="69" t="s">
        <v>147</v>
      </c>
      <c r="D1444" s="37"/>
    </row>
    <row r="1445" spans="1:4" x14ac:dyDescent="0.35">
      <c r="A1445" t="s">
        <v>290</v>
      </c>
      <c r="B1445" s="69" t="s">
        <v>299</v>
      </c>
      <c r="D1445" s="37"/>
    </row>
    <row r="1446" spans="1:4" x14ac:dyDescent="0.35">
      <c r="A1446" t="s">
        <v>290</v>
      </c>
      <c r="B1446" s="69" t="s">
        <v>300</v>
      </c>
      <c r="D1446" s="37"/>
    </row>
    <row r="1447" spans="1:4" x14ac:dyDescent="0.35">
      <c r="A1447" t="s">
        <v>290</v>
      </c>
      <c r="B1447" s="69" t="s">
        <v>189</v>
      </c>
      <c r="D1447" s="37"/>
    </row>
    <row r="1448" spans="1:4" x14ac:dyDescent="0.35">
      <c r="A1448" t="s">
        <v>290</v>
      </c>
      <c r="B1448" s="69" t="s">
        <v>190</v>
      </c>
      <c r="D1448" s="37"/>
    </row>
    <row r="1449" spans="1:4" x14ac:dyDescent="0.35">
      <c r="A1449" t="s">
        <v>290</v>
      </c>
      <c r="B1449" s="69" t="s">
        <v>301</v>
      </c>
      <c r="D1449" s="37"/>
    </row>
    <row r="1450" spans="1:4" x14ac:dyDescent="0.35">
      <c r="A1450" t="s">
        <v>290</v>
      </c>
      <c r="B1450" s="69" t="s">
        <v>302</v>
      </c>
      <c r="D1450" s="37"/>
    </row>
    <row r="1451" spans="1:4" x14ac:dyDescent="0.35">
      <c r="A1451" t="s">
        <v>290</v>
      </c>
      <c r="B1451" s="69" t="s">
        <v>40</v>
      </c>
      <c r="D1451" s="37"/>
    </row>
    <row r="1452" spans="1:4" x14ac:dyDescent="0.35">
      <c r="A1452" t="s">
        <v>290</v>
      </c>
      <c r="B1452" s="69" t="s">
        <v>303</v>
      </c>
      <c r="D1452" s="37"/>
    </row>
    <row r="1453" spans="1:4" x14ac:dyDescent="0.35">
      <c r="A1453" t="s">
        <v>290</v>
      </c>
      <c r="B1453" s="69" t="s">
        <v>199</v>
      </c>
      <c r="D1453" s="37"/>
    </row>
    <row r="1454" spans="1:4" x14ac:dyDescent="0.35">
      <c r="A1454" t="s">
        <v>290</v>
      </c>
      <c r="B1454" s="69" t="s">
        <v>194</v>
      </c>
      <c r="D1454" s="37"/>
    </row>
    <row r="1455" spans="1:4" x14ac:dyDescent="0.35">
      <c r="A1455" t="s">
        <v>290</v>
      </c>
      <c r="B1455" s="69" t="s">
        <v>144</v>
      </c>
      <c r="D1455" s="37"/>
    </row>
    <row r="1456" spans="1:4" x14ac:dyDescent="0.35">
      <c r="A1456" t="s">
        <v>290</v>
      </c>
      <c r="B1456" s="69" t="s">
        <v>145</v>
      </c>
      <c r="D1456" s="37"/>
    </row>
    <row r="1457" spans="1:4" x14ac:dyDescent="0.35">
      <c r="A1457" t="s">
        <v>290</v>
      </c>
      <c r="B1457" s="69" t="s">
        <v>146</v>
      </c>
      <c r="D1457" s="37"/>
    </row>
    <row r="1458" spans="1:4" x14ac:dyDescent="0.35">
      <c r="A1458" t="s">
        <v>290</v>
      </c>
      <c r="B1458" s="69" t="s">
        <v>147</v>
      </c>
      <c r="D1458" s="37"/>
    </row>
    <row r="1459" spans="1:4" x14ac:dyDescent="0.35">
      <c r="A1459" t="s">
        <v>291</v>
      </c>
      <c r="B1459" s="69" t="s">
        <v>299</v>
      </c>
      <c r="D1459" s="37"/>
    </row>
    <row r="1460" spans="1:4" x14ac:dyDescent="0.35">
      <c r="A1460" t="s">
        <v>291</v>
      </c>
      <c r="B1460" s="69" t="s">
        <v>300</v>
      </c>
      <c r="D1460" s="37"/>
    </row>
    <row r="1461" spans="1:4" x14ac:dyDescent="0.35">
      <c r="A1461" t="s">
        <v>291</v>
      </c>
      <c r="B1461" s="69" t="s">
        <v>189</v>
      </c>
      <c r="D1461" s="37"/>
    </row>
    <row r="1462" spans="1:4" x14ac:dyDescent="0.35">
      <c r="A1462" t="s">
        <v>291</v>
      </c>
      <c r="B1462" s="69" t="s">
        <v>190</v>
      </c>
      <c r="D1462" s="37"/>
    </row>
    <row r="1463" spans="1:4" x14ac:dyDescent="0.35">
      <c r="A1463" t="s">
        <v>291</v>
      </c>
      <c r="B1463" s="69" t="s">
        <v>301</v>
      </c>
      <c r="D1463" s="37"/>
    </row>
    <row r="1464" spans="1:4" x14ac:dyDescent="0.35">
      <c r="A1464" t="s">
        <v>291</v>
      </c>
      <c r="B1464" s="69" t="s">
        <v>302</v>
      </c>
      <c r="D1464" s="37"/>
    </row>
    <row r="1465" spans="1:4" x14ac:dyDescent="0.35">
      <c r="A1465" t="s">
        <v>291</v>
      </c>
      <c r="B1465" s="69" t="s">
        <v>40</v>
      </c>
      <c r="D1465" s="37"/>
    </row>
    <row r="1466" spans="1:4" x14ac:dyDescent="0.35">
      <c r="A1466" t="s">
        <v>291</v>
      </c>
      <c r="B1466" s="69" t="s">
        <v>303</v>
      </c>
      <c r="D1466" s="37"/>
    </row>
    <row r="1467" spans="1:4" x14ac:dyDescent="0.35">
      <c r="A1467" t="s">
        <v>291</v>
      </c>
      <c r="B1467" s="69" t="s">
        <v>199</v>
      </c>
      <c r="D1467" s="37"/>
    </row>
    <row r="1468" spans="1:4" x14ac:dyDescent="0.35">
      <c r="A1468" t="s">
        <v>291</v>
      </c>
      <c r="B1468" s="69" t="s">
        <v>194</v>
      </c>
      <c r="D1468" s="37"/>
    </row>
    <row r="1469" spans="1:4" x14ac:dyDescent="0.35">
      <c r="A1469" t="s">
        <v>291</v>
      </c>
      <c r="B1469" s="69" t="s">
        <v>144</v>
      </c>
      <c r="D1469" s="37"/>
    </row>
    <row r="1470" spans="1:4" x14ac:dyDescent="0.35">
      <c r="A1470" t="s">
        <v>291</v>
      </c>
      <c r="B1470" s="69" t="s">
        <v>145</v>
      </c>
      <c r="D1470" s="37"/>
    </row>
    <row r="1471" spans="1:4" x14ac:dyDescent="0.35">
      <c r="A1471" t="s">
        <v>291</v>
      </c>
      <c r="B1471" s="69" t="s">
        <v>146</v>
      </c>
      <c r="D1471" s="37"/>
    </row>
    <row r="1472" spans="1:4" x14ac:dyDescent="0.35">
      <c r="A1472" t="s">
        <v>291</v>
      </c>
      <c r="B1472" s="69" t="s">
        <v>147</v>
      </c>
      <c r="D1472" s="37"/>
    </row>
    <row r="1473" spans="1:4" x14ac:dyDescent="0.35">
      <c r="A1473" t="s">
        <v>292</v>
      </c>
      <c r="B1473" s="69" t="s">
        <v>299</v>
      </c>
      <c r="D1473" s="37"/>
    </row>
    <row r="1474" spans="1:4" x14ac:dyDescent="0.35">
      <c r="A1474" t="s">
        <v>292</v>
      </c>
      <c r="B1474" s="69" t="s">
        <v>300</v>
      </c>
      <c r="D1474" s="37"/>
    </row>
    <row r="1475" spans="1:4" x14ac:dyDescent="0.35">
      <c r="A1475" t="s">
        <v>292</v>
      </c>
      <c r="B1475" s="69" t="s">
        <v>189</v>
      </c>
      <c r="D1475" s="37"/>
    </row>
    <row r="1476" spans="1:4" x14ac:dyDescent="0.35">
      <c r="A1476" t="s">
        <v>292</v>
      </c>
      <c r="B1476" s="69" t="s">
        <v>190</v>
      </c>
      <c r="D1476" s="37"/>
    </row>
    <row r="1477" spans="1:4" x14ac:dyDescent="0.35">
      <c r="A1477" t="s">
        <v>292</v>
      </c>
      <c r="B1477" s="69" t="s">
        <v>301</v>
      </c>
      <c r="D1477" s="37"/>
    </row>
    <row r="1478" spans="1:4" x14ac:dyDescent="0.35">
      <c r="A1478" t="s">
        <v>292</v>
      </c>
      <c r="B1478" s="69" t="s">
        <v>302</v>
      </c>
      <c r="D1478" s="37"/>
    </row>
    <row r="1479" spans="1:4" x14ac:dyDescent="0.35">
      <c r="A1479" t="s">
        <v>292</v>
      </c>
      <c r="B1479" s="69" t="s">
        <v>40</v>
      </c>
      <c r="D1479" s="37"/>
    </row>
    <row r="1480" spans="1:4" x14ac:dyDescent="0.35">
      <c r="A1480" t="s">
        <v>292</v>
      </c>
      <c r="B1480" s="69" t="s">
        <v>303</v>
      </c>
      <c r="D1480" s="37"/>
    </row>
    <row r="1481" spans="1:4" x14ac:dyDescent="0.35">
      <c r="A1481" t="s">
        <v>292</v>
      </c>
      <c r="B1481" s="69" t="s">
        <v>199</v>
      </c>
      <c r="D1481" s="37"/>
    </row>
    <row r="1482" spans="1:4" x14ac:dyDescent="0.35">
      <c r="A1482" t="s">
        <v>292</v>
      </c>
      <c r="B1482" s="69" t="s">
        <v>194</v>
      </c>
      <c r="D1482" s="37"/>
    </row>
    <row r="1483" spans="1:4" x14ac:dyDescent="0.35">
      <c r="A1483" t="s">
        <v>292</v>
      </c>
      <c r="B1483" s="69" t="s">
        <v>144</v>
      </c>
      <c r="D1483" s="37"/>
    </row>
    <row r="1484" spans="1:4" x14ac:dyDescent="0.35">
      <c r="A1484" t="s">
        <v>292</v>
      </c>
      <c r="B1484" s="69" t="s">
        <v>145</v>
      </c>
      <c r="D1484" s="37"/>
    </row>
    <row r="1485" spans="1:4" x14ac:dyDescent="0.35">
      <c r="A1485" t="s">
        <v>292</v>
      </c>
      <c r="B1485" s="69" t="s">
        <v>146</v>
      </c>
      <c r="D1485" s="37"/>
    </row>
    <row r="1486" spans="1:4" x14ac:dyDescent="0.35">
      <c r="A1486" t="s">
        <v>292</v>
      </c>
      <c r="B1486" s="69" t="s">
        <v>147</v>
      </c>
      <c r="D1486" s="37"/>
    </row>
    <row r="1487" spans="1:4" x14ac:dyDescent="0.35">
      <c r="A1487" t="s">
        <v>293</v>
      </c>
      <c r="B1487" s="69" t="s">
        <v>299</v>
      </c>
      <c r="D1487" s="37"/>
    </row>
    <row r="1488" spans="1:4" x14ac:dyDescent="0.35">
      <c r="A1488" t="s">
        <v>293</v>
      </c>
      <c r="B1488" s="69" t="s">
        <v>300</v>
      </c>
      <c r="D1488" s="37"/>
    </row>
    <row r="1489" spans="1:4" x14ac:dyDescent="0.35">
      <c r="A1489" t="s">
        <v>293</v>
      </c>
      <c r="B1489" s="69" t="s">
        <v>189</v>
      </c>
      <c r="D1489" s="37"/>
    </row>
    <row r="1490" spans="1:4" x14ac:dyDescent="0.35">
      <c r="A1490" t="s">
        <v>293</v>
      </c>
      <c r="B1490" s="69" t="s">
        <v>190</v>
      </c>
      <c r="D1490" s="37"/>
    </row>
    <row r="1491" spans="1:4" x14ac:dyDescent="0.35">
      <c r="A1491" t="s">
        <v>293</v>
      </c>
      <c r="B1491" s="69" t="s">
        <v>301</v>
      </c>
      <c r="D1491" s="37"/>
    </row>
    <row r="1492" spans="1:4" x14ac:dyDescent="0.35">
      <c r="A1492" t="s">
        <v>293</v>
      </c>
      <c r="B1492" s="69" t="s">
        <v>302</v>
      </c>
      <c r="D1492" s="37"/>
    </row>
    <row r="1493" spans="1:4" x14ac:dyDescent="0.35">
      <c r="A1493" t="s">
        <v>293</v>
      </c>
      <c r="B1493" s="69" t="s">
        <v>40</v>
      </c>
      <c r="D1493" s="37"/>
    </row>
    <row r="1494" spans="1:4" x14ac:dyDescent="0.35">
      <c r="A1494" t="s">
        <v>293</v>
      </c>
      <c r="B1494" s="69" t="s">
        <v>303</v>
      </c>
      <c r="D1494" s="37"/>
    </row>
    <row r="1495" spans="1:4" x14ac:dyDescent="0.35">
      <c r="A1495" t="s">
        <v>293</v>
      </c>
      <c r="B1495" s="69" t="s">
        <v>199</v>
      </c>
      <c r="D1495" s="37"/>
    </row>
    <row r="1496" spans="1:4" x14ac:dyDescent="0.35">
      <c r="A1496" t="s">
        <v>293</v>
      </c>
      <c r="B1496" s="69" t="s">
        <v>194</v>
      </c>
      <c r="D1496" s="37"/>
    </row>
    <row r="1497" spans="1:4" x14ac:dyDescent="0.35">
      <c r="A1497" t="s">
        <v>293</v>
      </c>
      <c r="B1497" s="69" t="s">
        <v>144</v>
      </c>
      <c r="D1497" s="37"/>
    </row>
    <row r="1498" spans="1:4" x14ac:dyDescent="0.35">
      <c r="A1498" t="s">
        <v>293</v>
      </c>
      <c r="B1498" s="69" t="s">
        <v>145</v>
      </c>
      <c r="D1498" s="37"/>
    </row>
    <row r="1499" spans="1:4" x14ac:dyDescent="0.35">
      <c r="A1499" t="s">
        <v>293</v>
      </c>
      <c r="B1499" s="69" t="s">
        <v>146</v>
      </c>
      <c r="D1499" s="37"/>
    </row>
    <row r="1500" spans="1:4" x14ac:dyDescent="0.35">
      <c r="A1500" t="s">
        <v>293</v>
      </c>
      <c r="B1500" s="69" t="s">
        <v>147</v>
      </c>
      <c r="D1500" s="37"/>
    </row>
    <row r="1501" spans="1:4" x14ac:dyDescent="0.35">
      <c r="A1501" t="s">
        <v>294</v>
      </c>
      <c r="B1501" s="69" t="s">
        <v>299</v>
      </c>
      <c r="D1501" s="37"/>
    </row>
    <row r="1502" spans="1:4" x14ac:dyDescent="0.35">
      <c r="A1502" t="s">
        <v>294</v>
      </c>
      <c r="B1502" s="69" t="s">
        <v>300</v>
      </c>
      <c r="D1502" s="37"/>
    </row>
    <row r="1503" spans="1:4" x14ac:dyDescent="0.35">
      <c r="A1503" t="s">
        <v>294</v>
      </c>
      <c r="B1503" s="69" t="s">
        <v>189</v>
      </c>
      <c r="D1503" s="37"/>
    </row>
    <row r="1504" spans="1:4" x14ac:dyDescent="0.35">
      <c r="A1504" t="s">
        <v>294</v>
      </c>
      <c r="B1504" s="69" t="s">
        <v>190</v>
      </c>
      <c r="D1504" s="37"/>
    </row>
    <row r="1505" spans="1:4" x14ac:dyDescent="0.35">
      <c r="A1505" t="s">
        <v>294</v>
      </c>
      <c r="B1505" s="69" t="s">
        <v>301</v>
      </c>
      <c r="D1505" s="37"/>
    </row>
    <row r="1506" spans="1:4" x14ac:dyDescent="0.35">
      <c r="A1506" t="s">
        <v>294</v>
      </c>
      <c r="B1506" s="69" t="s">
        <v>302</v>
      </c>
      <c r="D1506" s="37"/>
    </row>
    <row r="1507" spans="1:4" x14ac:dyDescent="0.35">
      <c r="A1507" t="s">
        <v>294</v>
      </c>
      <c r="B1507" s="69" t="s">
        <v>40</v>
      </c>
      <c r="D1507" s="37"/>
    </row>
    <row r="1508" spans="1:4" x14ac:dyDescent="0.35">
      <c r="A1508" t="s">
        <v>294</v>
      </c>
      <c r="B1508" s="69" t="s">
        <v>303</v>
      </c>
      <c r="D1508" s="37"/>
    </row>
    <row r="1509" spans="1:4" x14ac:dyDescent="0.35">
      <c r="A1509" t="s">
        <v>294</v>
      </c>
      <c r="B1509" s="69" t="s">
        <v>199</v>
      </c>
      <c r="D1509" s="37"/>
    </row>
    <row r="1510" spans="1:4" x14ac:dyDescent="0.35">
      <c r="A1510" t="s">
        <v>294</v>
      </c>
      <c r="B1510" s="69" t="s">
        <v>194</v>
      </c>
      <c r="D1510" s="37"/>
    </row>
    <row r="1511" spans="1:4" x14ac:dyDescent="0.35">
      <c r="A1511" t="s">
        <v>294</v>
      </c>
      <c r="B1511" s="69" t="s">
        <v>144</v>
      </c>
      <c r="D1511" s="37"/>
    </row>
    <row r="1512" spans="1:4" x14ac:dyDescent="0.35">
      <c r="A1512" t="s">
        <v>294</v>
      </c>
      <c r="B1512" s="69" t="s">
        <v>145</v>
      </c>
      <c r="D1512" s="37"/>
    </row>
    <row r="1513" spans="1:4" x14ac:dyDescent="0.35">
      <c r="A1513" t="s">
        <v>294</v>
      </c>
      <c r="B1513" s="69" t="s">
        <v>146</v>
      </c>
      <c r="D1513" s="37"/>
    </row>
    <row r="1514" spans="1:4" x14ac:dyDescent="0.35">
      <c r="A1514" t="s">
        <v>294</v>
      </c>
      <c r="B1514" s="69" t="s">
        <v>147</v>
      </c>
      <c r="D1514" s="37"/>
    </row>
    <row r="1515" spans="1:4" x14ac:dyDescent="0.35">
      <c r="A1515" t="s">
        <v>295</v>
      </c>
      <c r="B1515" s="69" t="s">
        <v>299</v>
      </c>
      <c r="D1515" s="37"/>
    </row>
    <row r="1516" spans="1:4" x14ac:dyDescent="0.35">
      <c r="A1516" t="s">
        <v>295</v>
      </c>
      <c r="B1516" s="69" t="s">
        <v>300</v>
      </c>
      <c r="D1516" s="37"/>
    </row>
    <row r="1517" spans="1:4" x14ac:dyDescent="0.35">
      <c r="A1517" t="s">
        <v>295</v>
      </c>
      <c r="B1517" s="69" t="s">
        <v>189</v>
      </c>
      <c r="D1517" s="37"/>
    </row>
    <row r="1518" spans="1:4" x14ac:dyDescent="0.35">
      <c r="A1518" t="s">
        <v>295</v>
      </c>
      <c r="B1518" s="69" t="s">
        <v>190</v>
      </c>
      <c r="D1518" s="37"/>
    </row>
    <row r="1519" spans="1:4" x14ac:dyDescent="0.35">
      <c r="A1519" t="s">
        <v>295</v>
      </c>
      <c r="B1519" s="69" t="s">
        <v>301</v>
      </c>
      <c r="D1519" s="37"/>
    </row>
    <row r="1520" spans="1:4" x14ac:dyDescent="0.35">
      <c r="A1520" t="s">
        <v>295</v>
      </c>
      <c r="B1520" s="69" t="s">
        <v>302</v>
      </c>
      <c r="D1520" s="37"/>
    </row>
    <row r="1521" spans="1:4" x14ac:dyDescent="0.35">
      <c r="A1521" t="s">
        <v>295</v>
      </c>
      <c r="B1521" s="69" t="s">
        <v>40</v>
      </c>
      <c r="D1521" s="37"/>
    </row>
    <row r="1522" spans="1:4" x14ac:dyDescent="0.35">
      <c r="A1522" t="s">
        <v>295</v>
      </c>
      <c r="B1522" s="69" t="s">
        <v>303</v>
      </c>
      <c r="D1522" s="37"/>
    </row>
    <row r="1523" spans="1:4" x14ac:dyDescent="0.35">
      <c r="A1523" t="s">
        <v>295</v>
      </c>
      <c r="B1523" s="69" t="s">
        <v>199</v>
      </c>
      <c r="D1523" s="37"/>
    </row>
    <row r="1524" spans="1:4" x14ac:dyDescent="0.35">
      <c r="A1524" t="s">
        <v>295</v>
      </c>
      <c r="B1524" s="69" t="s">
        <v>194</v>
      </c>
      <c r="D1524" s="37"/>
    </row>
    <row r="1525" spans="1:4" x14ac:dyDescent="0.35">
      <c r="A1525" t="s">
        <v>295</v>
      </c>
      <c r="B1525" s="69" t="s">
        <v>144</v>
      </c>
      <c r="D1525" s="37"/>
    </row>
    <row r="1526" spans="1:4" x14ac:dyDescent="0.35">
      <c r="A1526" t="s">
        <v>295</v>
      </c>
      <c r="B1526" s="69" t="s">
        <v>145</v>
      </c>
      <c r="D1526" s="37"/>
    </row>
    <row r="1527" spans="1:4" x14ac:dyDescent="0.35">
      <c r="A1527" t="s">
        <v>295</v>
      </c>
      <c r="B1527" s="69" t="s">
        <v>146</v>
      </c>
      <c r="D1527" s="37"/>
    </row>
    <row r="1528" spans="1:4" x14ac:dyDescent="0.35">
      <c r="A1528" t="s">
        <v>295</v>
      </c>
      <c r="B1528" s="69" t="s">
        <v>147</v>
      </c>
      <c r="D1528" s="37"/>
    </row>
    <row r="1529" spans="1:4" x14ac:dyDescent="0.35">
      <c r="A1529" t="s">
        <v>296</v>
      </c>
      <c r="B1529" s="69" t="s">
        <v>299</v>
      </c>
      <c r="D1529" s="37"/>
    </row>
    <row r="1530" spans="1:4" x14ac:dyDescent="0.35">
      <c r="A1530" t="s">
        <v>296</v>
      </c>
      <c r="B1530" s="69" t="s">
        <v>300</v>
      </c>
      <c r="D1530" s="37"/>
    </row>
    <row r="1531" spans="1:4" x14ac:dyDescent="0.35">
      <c r="A1531" t="s">
        <v>296</v>
      </c>
      <c r="B1531" s="69" t="s">
        <v>189</v>
      </c>
      <c r="D1531" s="37"/>
    </row>
    <row r="1532" spans="1:4" x14ac:dyDescent="0.35">
      <c r="A1532" t="s">
        <v>296</v>
      </c>
      <c r="B1532" s="69" t="s">
        <v>190</v>
      </c>
      <c r="D1532" s="37"/>
    </row>
    <row r="1533" spans="1:4" x14ac:dyDescent="0.35">
      <c r="A1533" t="s">
        <v>296</v>
      </c>
      <c r="B1533" s="69" t="s">
        <v>301</v>
      </c>
      <c r="D1533" s="37"/>
    </row>
    <row r="1534" spans="1:4" x14ac:dyDescent="0.35">
      <c r="A1534" t="s">
        <v>296</v>
      </c>
      <c r="B1534" s="69" t="s">
        <v>302</v>
      </c>
      <c r="D1534" s="37"/>
    </row>
    <row r="1535" spans="1:4" x14ac:dyDescent="0.35">
      <c r="A1535" t="s">
        <v>296</v>
      </c>
      <c r="B1535" s="69" t="s">
        <v>40</v>
      </c>
      <c r="D1535" s="37"/>
    </row>
    <row r="1536" spans="1:4" x14ac:dyDescent="0.35">
      <c r="A1536" t="s">
        <v>296</v>
      </c>
      <c r="B1536" s="69" t="s">
        <v>303</v>
      </c>
      <c r="D1536" s="37"/>
    </row>
    <row r="1537" spans="1:4" x14ac:dyDescent="0.35">
      <c r="A1537" t="s">
        <v>296</v>
      </c>
      <c r="B1537" s="69" t="s">
        <v>199</v>
      </c>
      <c r="D1537" s="37"/>
    </row>
    <row r="1538" spans="1:4" x14ac:dyDescent="0.35">
      <c r="A1538" t="s">
        <v>296</v>
      </c>
      <c r="B1538" s="69" t="s">
        <v>194</v>
      </c>
      <c r="D1538" s="37"/>
    </row>
    <row r="1539" spans="1:4" x14ac:dyDescent="0.35">
      <c r="A1539" t="s">
        <v>296</v>
      </c>
      <c r="B1539" s="69" t="s">
        <v>144</v>
      </c>
      <c r="D1539" s="37"/>
    </row>
    <row r="1540" spans="1:4" x14ac:dyDescent="0.35">
      <c r="A1540" t="s">
        <v>296</v>
      </c>
      <c r="B1540" s="69" t="s">
        <v>145</v>
      </c>
      <c r="D1540" s="37"/>
    </row>
    <row r="1541" spans="1:4" x14ac:dyDescent="0.35">
      <c r="A1541" t="s">
        <v>296</v>
      </c>
      <c r="B1541" s="69" t="s">
        <v>146</v>
      </c>
      <c r="D1541" s="37"/>
    </row>
    <row r="1542" spans="1:4" x14ac:dyDescent="0.35">
      <c r="A1542" t="s">
        <v>296</v>
      </c>
      <c r="B1542" s="69" t="s">
        <v>147</v>
      </c>
      <c r="D1542" s="37"/>
    </row>
    <row r="1543" spans="1:4" x14ac:dyDescent="0.35">
      <c r="A1543" t="s">
        <v>297</v>
      </c>
      <c r="B1543" s="69" t="s">
        <v>299</v>
      </c>
      <c r="D1543" s="37"/>
    </row>
    <row r="1544" spans="1:4" x14ac:dyDescent="0.35">
      <c r="A1544" t="s">
        <v>297</v>
      </c>
      <c r="B1544" s="69" t="s">
        <v>300</v>
      </c>
      <c r="D1544" s="37"/>
    </row>
    <row r="1545" spans="1:4" x14ac:dyDescent="0.35">
      <c r="A1545" t="s">
        <v>297</v>
      </c>
      <c r="B1545" s="69" t="s">
        <v>189</v>
      </c>
      <c r="D1545" s="37"/>
    </row>
    <row r="1546" spans="1:4" x14ac:dyDescent="0.35">
      <c r="A1546" t="s">
        <v>297</v>
      </c>
      <c r="B1546" s="69" t="s">
        <v>190</v>
      </c>
      <c r="D1546" s="37"/>
    </row>
    <row r="1547" spans="1:4" x14ac:dyDescent="0.35">
      <c r="A1547" t="s">
        <v>297</v>
      </c>
      <c r="B1547" s="69" t="s">
        <v>301</v>
      </c>
      <c r="D1547" s="37"/>
    </row>
    <row r="1548" spans="1:4" x14ac:dyDescent="0.35">
      <c r="A1548" t="s">
        <v>297</v>
      </c>
      <c r="B1548" s="69" t="s">
        <v>302</v>
      </c>
      <c r="D1548" s="37"/>
    </row>
    <row r="1549" spans="1:4" x14ac:dyDescent="0.35">
      <c r="A1549" t="s">
        <v>297</v>
      </c>
      <c r="B1549" s="69" t="s">
        <v>40</v>
      </c>
      <c r="D1549" s="37"/>
    </row>
    <row r="1550" spans="1:4" x14ac:dyDescent="0.35">
      <c r="A1550" t="s">
        <v>297</v>
      </c>
      <c r="B1550" s="69" t="s">
        <v>303</v>
      </c>
      <c r="D1550" s="37"/>
    </row>
    <row r="1551" spans="1:4" x14ac:dyDescent="0.35">
      <c r="A1551" t="s">
        <v>297</v>
      </c>
      <c r="B1551" s="69" t="s">
        <v>199</v>
      </c>
      <c r="D1551" s="37"/>
    </row>
    <row r="1552" spans="1:4" x14ac:dyDescent="0.35">
      <c r="A1552" t="s">
        <v>297</v>
      </c>
      <c r="B1552" s="69" t="s">
        <v>194</v>
      </c>
      <c r="D1552" s="37"/>
    </row>
    <row r="1553" spans="1:4" x14ac:dyDescent="0.35">
      <c r="A1553" t="s">
        <v>297</v>
      </c>
      <c r="B1553" s="69" t="s">
        <v>144</v>
      </c>
      <c r="D1553" s="37"/>
    </row>
    <row r="1554" spans="1:4" x14ac:dyDescent="0.35">
      <c r="A1554" t="s">
        <v>297</v>
      </c>
      <c r="B1554" s="69" t="s">
        <v>145</v>
      </c>
      <c r="D1554" s="37"/>
    </row>
    <row r="1555" spans="1:4" x14ac:dyDescent="0.35">
      <c r="A1555" t="s">
        <v>297</v>
      </c>
      <c r="B1555" s="69" t="s">
        <v>146</v>
      </c>
      <c r="D1555" s="37"/>
    </row>
    <row r="1556" spans="1:4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BCDD80BE-BFD7-415C-8329-A7C743A3EA99}">
          <x14:formula1>
            <xm:f>Targets!$A$4:$A$19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
</file>

<file path=customXml/item2.xml>�� �  �  
</file>

<file path=customXml/item3.xml>�� �  �  
</file>

<file path=customXml/item4.xml>�� �  �  
</file>

<file path=customXml/item5.xml>�� � " �  �  � " �  �  �  �  �  �  �  �  �  
</file>

<file path=customXml/item6.xml>�� 
</file>

<file path=customXml/item7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8.xml>�� �  �  
</file>

<file path=customXml/item9.xml>�� 
</file>

<file path=customXml/item10.xml>�� 
</file>

<file path=customXml/item11.xml>�� 
</file>

<file path=customXml/item12.xml>�� �  �  
</file>

<file path=customXml/item13.xml>�� 
</file>

<file path=customXml/item14.xml>�� �  �  
</file>

<file path=customXml/item15.xml>�� �  �  � " �  �  � " 
</file>

<file path=customXml/item16.xml>�� 
</file>

<file path=customXml/item17.xml>�� �  �  
</file>

<file path=customXml/item18.xml>�� 
</file>

<file path=customXml/item19.xml>�� �  �  
</file>

<file path=customXml/item20.xml>�� �  �  �  �  �  �  
</file>

<file path=customXml/item21.xml>�� 
</file>

<file path=customXml/item22.xml>�� �  �  �  �  �  �  
</file>

<file path=customXml/item23.xml>�� �  �  
</file>

<file path=customXml/item24.xml>�� 
</file>

<file path=customXml/item25.xml>�� 
</file>

<file path=customXml/item26.xml>�� 
</file>

<file path=customXml/item27.xml>�� �  �  
</file>

<file path=customXml/item28.xml>�� �  �  
</file>

<file path=customXml/item29.xml>�� �  �  
</file>

<file path=customXml/item30.xml>�� �  �  
</file>

<file path=customXml/item31.xml>�� �  �  �  �  �  �  
</file>

<file path=customXml/item32.xml>�� 
</file>

<file path=customXml/item33.xml>�� �  �  �  �  �  �  
</file>

<file path=customXml/item34.xml>�� �  �  
</file>

<file path=customXml/item35.xml>�� �  �  
</file>

<file path=customXml/item36.xml>�� 
</file>

<file path=customXml/item37.xml>�� 
</file>

<file path=customXml/item38.xml>�� 
</file>

<file path=customXml/item39.xml>�� 
</file>

<file path=customXml/item40.xml>�� �  �  �  �  �  �  
</file>

<file path=customXml/item41.xml>�� 
</file>

<file path=customXml/item42.xml>�� �  �  
</file>

<file path=customXml/item43.xml>�� 
</file>

<file path=customXml/itemProps1.xml><?xml version="1.0" encoding="utf-8"?>
<ds:datastoreItem xmlns:ds="http://schemas.openxmlformats.org/officeDocument/2006/customXml" ds:itemID="{86599E87-849E-4849-A3C2-2BC620D6D4FD}">
  <ds:schemaRefs/>
</ds:datastoreItem>
</file>

<file path=customXml/itemProps2.xml><?xml version="1.0" encoding="utf-8"?>
<ds:datastoreItem xmlns:ds="http://schemas.openxmlformats.org/officeDocument/2006/customXml" ds:itemID="{BB63E957-2D86-41A0-8397-0E6140EE51AC}">
  <ds:schemaRefs/>
</ds:datastoreItem>
</file>

<file path=customXml/itemProps3.xml><?xml version="1.0" encoding="utf-8"?>
<ds:datastoreItem xmlns:ds="http://schemas.openxmlformats.org/officeDocument/2006/customXml" ds:itemID="{D7859309-649C-46A5-96A5-04CD5F423E3E}">
  <ds:schemaRefs/>
</ds:datastoreItem>
</file>

<file path=customXml/itemProps4.xml><?xml version="1.0" encoding="utf-8"?>
<ds:datastoreItem xmlns:ds="http://schemas.openxmlformats.org/officeDocument/2006/customXml" ds:itemID="{97EE2AB5-5F6C-45F8-88C3-9FC861A8BBC8}">
  <ds:schemaRefs/>
</ds:datastoreItem>
</file>

<file path=customXml/itemProps5.xml><?xml version="1.0" encoding="utf-8"?>
<ds:datastoreItem xmlns:ds="http://schemas.openxmlformats.org/officeDocument/2006/customXml" ds:itemID="{0FC8A381-A41B-44C6-8105-90B3E5B2B4F5}">
  <ds:schemaRefs/>
</ds:datastoreItem>
</file>

<file path=customXml/itemProps6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2CA1005C-E2AA-439F-870A-00F826EFD910}">
  <ds:schemaRefs/>
</ds:datastoreItem>
</file>

<file path=customXml/itemProps8.xml><?xml version="1.0" encoding="utf-8"?>
<ds:datastoreItem xmlns:ds="http://schemas.openxmlformats.org/officeDocument/2006/customXml" ds:itemID="{80CE0626-995F-476B-8796-91621794F8FE}">
  <ds:schemaRefs/>
</ds:datastoreItem>
</file>

<file path=customXml/itemProps9.xml><?xml version="1.0" encoding="utf-8"?>
<ds:datastoreItem xmlns:ds="http://schemas.openxmlformats.org/officeDocument/2006/customXml" ds:itemID="{AF00B4FA-D750-4F58-976F-B1151798FCDA}">
  <ds:schemaRefs/>
</ds:datastoreItem>
</file>

<file path=customXml/itemProps10.xml><?xml version="1.0" encoding="utf-8"?>
<ds:datastoreItem xmlns:ds="http://schemas.openxmlformats.org/officeDocument/2006/customXml" ds:itemID="{0DC66C4B-A148-4DD1-B5EB-3A2D106727DF}">
  <ds:schemaRefs/>
</ds:datastoreItem>
</file>

<file path=customXml/itemProps11.xml><?xml version="1.0" encoding="utf-8"?>
<ds:datastoreItem xmlns:ds="http://schemas.openxmlformats.org/officeDocument/2006/customXml" ds:itemID="{2E4FFDB4-FD66-4A97-A407-9EA7C4024AE7}">
  <ds:schemaRefs/>
</ds:datastoreItem>
</file>

<file path=customXml/itemProps12.xml><?xml version="1.0" encoding="utf-8"?>
<ds:datastoreItem xmlns:ds="http://schemas.openxmlformats.org/officeDocument/2006/customXml" ds:itemID="{8145BEDB-BE79-4B7C-84C7-6107E158EEEC}">
  <ds:schemaRefs/>
</ds:datastoreItem>
</file>

<file path=customXml/itemProps13.xml><?xml version="1.0" encoding="utf-8"?>
<ds:datastoreItem xmlns:ds="http://schemas.openxmlformats.org/officeDocument/2006/customXml" ds:itemID="{0DA15B66-50BD-4C34-A4A6-F7200DCB8044}">
  <ds:schemaRefs/>
</ds:datastoreItem>
</file>

<file path=customXml/itemProps14.xml><?xml version="1.0" encoding="utf-8"?>
<ds:datastoreItem xmlns:ds="http://schemas.openxmlformats.org/officeDocument/2006/customXml" ds:itemID="{D7088BC6-4E39-4F1E-988A-F9FFB3578E1C}">
  <ds:schemaRefs/>
</ds:datastoreItem>
</file>

<file path=customXml/itemProps15.xml><?xml version="1.0" encoding="utf-8"?>
<ds:datastoreItem xmlns:ds="http://schemas.openxmlformats.org/officeDocument/2006/customXml" ds:itemID="{FE306E6F-BDAA-4C78-A106-4D765B75F10A}">
  <ds:schemaRefs/>
</ds:datastoreItem>
</file>

<file path=customXml/itemProps16.xml><?xml version="1.0" encoding="utf-8"?>
<ds:datastoreItem xmlns:ds="http://schemas.openxmlformats.org/officeDocument/2006/customXml" ds:itemID="{F1516354-154F-45FC-AB74-D2997451C5F2}">
  <ds:schemaRefs/>
</ds:datastoreItem>
</file>

<file path=customXml/itemProps17.xml><?xml version="1.0" encoding="utf-8"?>
<ds:datastoreItem xmlns:ds="http://schemas.openxmlformats.org/officeDocument/2006/customXml" ds:itemID="{D5875026-8E73-444A-9706-8E0661E28F32}">
  <ds:schemaRefs/>
</ds:datastoreItem>
</file>

<file path=customXml/itemProps18.xml><?xml version="1.0" encoding="utf-8"?>
<ds:datastoreItem xmlns:ds="http://schemas.openxmlformats.org/officeDocument/2006/customXml" ds:itemID="{0F8A396E-6B73-4475-AC61-4AE18329EEBB}">
  <ds:schemaRefs/>
</ds:datastoreItem>
</file>

<file path=customXml/itemProps19.xml><?xml version="1.0" encoding="utf-8"?>
<ds:datastoreItem xmlns:ds="http://schemas.openxmlformats.org/officeDocument/2006/customXml" ds:itemID="{576E00CA-C4C3-46B3-AD1F-3EE26A173CA0}">
  <ds:schemaRefs/>
</ds:datastoreItem>
</file>

<file path=customXml/itemProps20.xml><?xml version="1.0" encoding="utf-8"?>
<ds:datastoreItem xmlns:ds="http://schemas.openxmlformats.org/officeDocument/2006/customXml" ds:itemID="{47AF4F71-C261-4A58-90A0-2859C2D3B2B5}">
  <ds:schemaRefs/>
</ds:datastoreItem>
</file>

<file path=customXml/itemProps21.xml><?xml version="1.0" encoding="utf-8"?>
<ds:datastoreItem xmlns:ds="http://schemas.openxmlformats.org/officeDocument/2006/customXml" ds:itemID="{136BC35F-9388-485C-BB16-B371643FE435}">
  <ds:schemaRefs/>
</ds:datastoreItem>
</file>

<file path=customXml/itemProps22.xml><?xml version="1.0" encoding="utf-8"?>
<ds:datastoreItem xmlns:ds="http://schemas.openxmlformats.org/officeDocument/2006/customXml" ds:itemID="{37DEE629-B61E-4141-B534-57A0D3F7F2C6}">
  <ds:schemaRefs/>
</ds:datastoreItem>
</file>

<file path=customXml/itemProps23.xml><?xml version="1.0" encoding="utf-8"?>
<ds:datastoreItem xmlns:ds="http://schemas.openxmlformats.org/officeDocument/2006/customXml" ds:itemID="{0AF7685A-2129-416C-AC48-9001AC69EFCA}">
  <ds:schemaRefs/>
</ds:datastoreItem>
</file>

<file path=customXml/itemProps24.xml><?xml version="1.0" encoding="utf-8"?>
<ds:datastoreItem xmlns:ds="http://schemas.openxmlformats.org/officeDocument/2006/customXml" ds:itemID="{0D0F800C-55F0-4B8D-B65D-1956604BBC4A}">
  <ds:schemaRefs/>
</ds:datastoreItem>
</file>

<file path=customXml/itemProps25.xml><?xml version="1.0" encoding="utf-8"?>
<ds:datastoreItem xmlns:ds="http://schemas.openxmlformats.org/officeDocument/2006/customXml" ds:itemID="{8C3FFE2C-E90E-4852-A5A5-7873D01B38F4}">
  <ds:schemaRefs/>
</ds:datastoreItem>
</file>

<file path=customXml/itemProps26.xml><?xml version="1.0" encoding="utf-8"?>
<ds:datastoreItem xmlns:ds="http://schemas.openxmlformats.org/officeDocument/2006/customXml" ds:itemID="{AAA6D46D-94C8-435F-92BE-B0CE8187092B}">
  <ds:schemaRefs/>
</ds:datastoreItem>
</file>

<file path=customXml/itemProps27.xml><?xml version="1.0" encoding="utf-8"?>
<ds:datastoreItem xmlns:ds="http://schemas.openxmlformats.org/officeDocument/2006/customXml" ds:itemID="{E42E9CE4-D197-4EB4-8467-534962689E55}">
  <ds:schemaRefs/>
</ds:datastoreItem>
</file>

<file path=customXml/itemProps28.xml><?xml version="1.0" encoding="utf-8"?>
<ds:datastoreItem xmlns:ds="http://schemas.openxmlformats.org/officeDocument/2006/customXml" ds:itemID="{3FB8461E-CFB0-4846-845E-BC1FC2AF0553}">
  <ds:schemaRefs/>
</ds:datastoreItem>
</file>

<file path=customXml/itemProps29.xml><?xml version="1.0" encoding="utf-8"?>
<ds:datastoreItem xmlns:ds="http://schemas.openxmlformats.org/officeDocument/2006/customXml" ds:itemID="{FB430F26-BF72-44F7-9E97-4C1A78416478}">
  <ds:schemaRefs/>
</ds:datastoreItem>
</file>

<file path=customXml/itemProps30.xml><?xml version="1.0" encoding="utf-8"?>
<ds:datastoreItem xmlns:ds="http://schemas.openxmlformats.org/officeDocument/2006/customXml" ds:itemID="{F7F2D8D3-6B47-4721-B350-FF2E73B5D918}">
  <ds:schemaRefs/>
</ds:datastoreItem>
</file>

<file path=customXml/itemProps31.xml><?xml version="1.0" encoding="utf-8"?>
<ds:datastoreItem xmlns:ds="http://schemas.openxmlformats.org/officeDocument/2006/customXml" ds:itemID="{C70F9AA7-8E3C-429D-B21C-1F71FD4B3DCB}">
  <ds:schemaRefs/>
</ds:datastoreItem>
</file>

<file path=customXml/itemProps32.xml><?xml version="1.0" encoding="utf-8"?>
<ds:datastoreItem xmlns:ds="http://schemas.openxmlformats.org/officeDocument/2006/customXml" ds:itemID="{B3542EF0-6536-40CE-B935-E0CF55315232}">
  <ds:schemaRefs/>
</ds:datastoreItem>
</file>

<file path=customXml/itemProps33.xml><?xml version="1.0" encoding="utf-8"?>
<ds:datastoreItem xmlns:ds="http://schemas.openxmlformats.org/officeDocument/2006/customXml" ds:itemID="{24674DA1-37AC-4C3F-BEEB-C8467C11CDC6}">
  <ds:schemaRefs/>
</ds:datastoreItem>
</file>

<file path=customXml/itemProps34.xml><?xml version="1.0" encoding="utf-8"?>
<ds:datastoreItem xmlns:ds="http://schemas.openxmlformats.org/officeDocument/2006/customXml" ds:itemID="{58C5A15C-C954-4888-9E99-C9BE9F56A850}">
  <ds:schemaRefs/>
</ds:datastoreItem>
</file>

<file path=customXml/itemProps35.xml><?xml version="1.0" encoding="utf-8"?>
<ds:datastoreItem xmlns:ds="http://schemas.openxmlformats.org/officeDocument/2006/customXml" ds:itemID="{399578CE-DEC7-43C4-AD8D-8631A5846A02}">
  <ds:schemaRefs/>
</ds:datastoreItem>
</file>

<file path=customXml/itemProps36.xml><?xml version="1.0" encoding="utf-8"?>
<ds:datastoreItem xmlns:ds="http://schemas.openxmlformats.org/officeDocument/2006/customXml" ds:itemID="{3D6AAB0A-D745-4EF9-8920-462D32D02F66}">
  <ds:schemaRefs/>
</ds:datastoreItem>
</file>

<file path=customXml/itemProps37.xml><?xml version="1.0" encoding="utf-8"?>
<ds:datastoreItem xmlns:ds="http://schemas.openxmlformats.org/officeDocument/2006/customXml" ds:itemID="{D4A8C9F8-65C8-4F59-BE63-BDEF91D7F620}">
  <ds:schemaRefs/>
</ds:datastoreItem>
</file>

<file path=customXml/itemProps38.xml><?xml version="1.0" encoding="utf-8"?>
<ds:datastoreItem xmlns:ds="http://schemas.openxmlformats.org/officeDocument/2006/customXml" ds:itemID="{ECDD45EF-8224-43D8-97F8-789B8EF9A376}">
  <ds:schemaRefs/>
</ds:datastoreItem>
</file>

<file path=customXml/itemProps39.xml><?xml version="1.0" encoding="utf-8"?>
<ds:datastoreItem xmlns:ds="http://schemas.openxmlformats.org/officeDocument/2006/customXml" ds:itemID="{44BF2F49-E257-447F-8217-77E758993462}">
  <ds:schemaRefs/>
</ds:datastoreItem>
</file>

<file path=customXml/itemProps40.xml><?xml version="1.0" encoding="utf-8"?>
<ds:datastoreItem xmlns:ds="http://schemas.openxmlformats.org/officeDocument/2006/customXml" ds:itemID="{42EFE6AE-9086-4C6F-9C8C-626EDF456519}">
  <ds:schemaRefs/>
</ds:datastoreItem>
</file>

<file path=customXml/itemProps41.xml><?xml version="1.0" encoding="utf-8"?>
<ds:datastoreItem xmlns:ds="http://schemas.openxmlformats.org/officeDocument/2006/customXml" ds:itemID="{38769107-2822-48BA-A163-23A336FF9020}">
  <ds:schemaRefs/>
</ds:datastoreItem>
</file>

<file path=customXml/itemProps42.xml><?xml version="1.0" encoding="utf-8"?>
<ds:datastoreItem xmlns:ds="http://schemas.openxmlformats.org/officeDocument/2006/customXml" ds:itemID="{E058C73B-9365-4D9A-8A29-1987F1A3A56A}">
  <ds:schemaRefs/>
</ds:datastoreItem>
</file>

<file path=customXml/itemProps43.xml><?xml version="1.0" encoding="utf-8"?>
<ds:datastoreItem xmlns:ds="http://schemas.openxmlformats.org/officeDocument/2006/customXml" ds:itemID="{3CF7F571-4A9D-4573-88B7-3891E2B72BE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2026-05-19T14:34:36Z</dcterms:modified>
  <cp:category/>
  <cp:contentStatus/>
</cp:coreProperties>
</file>