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CC97766B-FC48-4AE2-A272-994E5F963972}" xr6:coauthVersionLast="47" xr6:coauthVersionMax="47" xr10:uidLastSave="{00000000-0000-0000-0000-000000000000}"/>
  <bookViews>
    <workbookView xWindow="-4890" yWindow="1980" windowWidth="16800" windowHeight="10425" xr2:uid="{00000000-000D-0000-FFFF-FFFF00000000}"/>
  </bookViews>
  <sheets>
    <sheet name="Proposed-FPA" sheetId="25" r:id="rId1"/>
    <sheet name="STM" sheetId="22" r:id="rId2"/>
    <sheet name="DenseNet" sheetId="15" r:id="rId3"/>
    <sheet name="ResNet" sheetId="20" r:id="rId4"/>
    <sheet name="confusion matrix" sheetId="8" r:id="rId5"/>
    <sheet name="图表" sheetId="24" r:id="rId6"/>
  </sheets>
  <definedNames>
    <definedName name="_xlnm.Print_Area" localSheetId="4">'confusion matrix'!$B$4:$N$11</definedName>
    <definedName name="_xlnm.Print_Area" localSheetId="5">图表!$A$11:$J$26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F6" i="8"/>
  <c r="G5" i="8"/>
  <c r="F5" i="8"/>
  <c r="D6" i="8"/>
  <c r="C6" i="8"/>
  <c r="D5" i="8"/>
  <c r="C5" i="8"/>
  <c r="J10" i="8" l="1"/>
  <c r="I10" i="8"/>
  <c r="J9" i="8"/>
  <c r="I9" i="8"/>
  <c r="G10" i="8"/>
  <c r="F10" i="8"/>
  <c r="G9" i="8"/>
  <c r="F9" i="8"/>
  <c r="D10" i="8"/>
  <c r="C10" i="8"/>
  <c r="D9" i="8"/>
  <c r="C9" i="8"/>
  <c r="M5" i="8"/>
  <c r="M6" i="8"/>
  <c r="L6" i="8"/>
  <c r="L5" i="8"/>
  <c r="J6" i="8"/>
  <c r="I6" i="8"/>
  <c r="J5" i="8"/>
  <c r="I5" i="8"/>
  <c r="M10" i="8"/>
  <c r="L10" i="8"/>
  <c r="M9" i="8"/>
  <c r="L9" i="8"/>
  <c r="J12" i="25"/>
  <c r="J11" i="25"/>
  <c r="J10" i="25"/>
  <c r="J9" i="25"/>
  <c r="G5" i="25"/>
  <c r="G4" i="25"/>
  <c r="G10" i="25" s="1"/>
  <c r="J20" i="25" l="1"/>
  <c r="J19" i="25"/>
  <c r="J14" i="25"/>
  <c r="J16" i="25"/>
  <c r="J17" i="25"/>
  <c r="J18" i="25"/>
  <c r="J12" i="20" l="1"/>
  <c r="J11" i="20"/>
  <c r="J10" i="20"/>
  <c r="J9" i="20"/>
  <c r="J20" i="20" s="1"/>
  <c r="G5" i="20"/>
  <c r="G4" i="20"/>
  <c r="J12" i="15"/>
  <c r="J11" i="15"/>
  <c r="J10" i="15"/>
  <c r="J9" i="15"/>
  <c r="G5" i="15"/>
  <c r="G4" i="15"/>
  <c r="J12" i="22"/>
  <c r="J11" i="22"/>
  <c r="J10" i="22"/>
  <c r="J9" i="22"/>
  <c r="J20" i="22" s="1"/>
  <c r="G5" i="22"/>
  <c r="G4" i="22"/>
  <c r="G10" i="20" l="1"/>
  <c r="J19" i="20"/>
  <c r="J14" i="20"/>
  <c r="J16" i="20"/>
  <c r="J17" i="20"/>
  <c r="J18" i="20"/>
  <c r="J16" i="15"/>
  <c r="J20" i="15"/>
  <c r="J19" i="15"/>
  <c r="G10" i="15"/>
  <c r="J14" i="15"/>
  <c r="J17" i="15"/>
  <c r="J18" i="15"/>
  <c r="G10" i="22"/>
  <c r="J19" i="22"/>
  <c r="J14" i="22"/>
  <c r="J16" i="22"/>
  <c r="J17" i="22"/>
  <c r="J18" i="22"/>
</calcChain>
</file>

<file path=xl/sharedStrings.xml><?xml version="1.0" encoding="utf-8"?>
<sst xmlns="http://schemas.openxmlformats.org/spreadsheetml/2006/main" count="105" uniqueCount="33">
  <si>
    <t>Proposed</t>
    <phoneticPr fontId="1" type="noConversion"/>
  </si>
  <si>
    <t>Recall=</t>
    <phoneticPr fontId="1" type="noConversion"/>
  </si>
  <si>
    <t>Precision=</t>
    <phoneticPr fontId="1" type="noConversion"/>
  </si>
  <si>
    <t>TP=</t>
    <phoneticPr fontId="1" type="noConversion"/>
  </si>
  <si>
    <t>FP=</t>
    <phoneticPr fontId="1" type="noConversion"/>
  </si>
  <si>
    <t>FN=</t>
    <phoneticPr fontId="1" type="noConversion"/>
  </si>
  <si>
    <t>TN=</t>
    <phoneticPr fontId="1" type="noConversion"/>
  </si>
  <si>
    <t>actual</t>
    <phoneticPr fontId="1" type="noConversion"/>
  </si>
  <si>
    <t>predicted</t>
    <phoneticPr fontId="1" type="noConversion"/>
  </si>
  <si>
    <t>F1 Score=</t>
    <phoneticPr fontId="1" type="noConversion"/>
  </si>
  <si>
    <t>Accuracy=</t>
    <phoneticPr fontId="1" type="noConversion"/>
  </si>
  <si>
    <t>Specificity=</t>
    <phoneticPr fontId="1" type="noConversion"/>
  </si>
  <si>
    <t>Qualified</t>
    <phoneticPr fontId="1" type="noConversion"/>
  </si>
  <si>
    <t>Defective</t>
    <phoneticPr fontId="1" type="noConversion"/>
  </si>
  <si>
    <r>
      <rPr>
        <sz val="11"/>
        <color theme="1"/>
        <rFont val="等线"/>
        <family val="2"/>
      </rPr>
      <t>预测为</t>
    </r>
    <phoneticPr fontId="1" type="noConversion"/>
  </si>
  <si>
    <r>
      <rPr>
        <sz val="11"/>
        <color theme="1"/>
        <rFont val="等线"/>
        <family val="2"/>
      </rPr>
      <t>真实</t>
    </r>
    <phoneticPr fontId="1" type="noConversion"/>
  </si>
  <si>
    <t>Proposed</t>
  </si>
  <si>
    <t>DenseNet</t>
    <phoneticPr fontId="1" type="noConversion"/>
  </si>
  <si>
    <t>ResNet</t>
    <phoneticPr fontId="1" type="noConversion"/>
  </si>
  <si>
    <t>VGG</t>
    <phoneticPr fontId="1" type="noConversion"/>
  </si>
  <si>
    <t>RCNN</t>
    <phoneticPr fontId="1" type="noConversion"/>
  </si>
  <si>
    <t>Accuracy</t>
    <phoneticPr fontId="1" type="noConversion"/>
  </si>
  <si>
    <t>F1-Score</t>
    <phoneticPr fontId="1" type="noConversion"/>
  </si>
  <si>
    <t>STM</t>
    <phoneticPr fontId="1" type="noConversion"/>
  </si>
  <si>
    <t>DenseNet</t>
    <phoneticPr fontId="1" type="noConversion"/>
  </si>
  <si>
    <t>Recall</t>
    <phoneticPr fontId="1" type="noConversion"/>
  </si>
  <si>
    <t>Proposed</t>
    <phoneticPr fontId="1" type="noConversion"/>
  </si>
  <si>
    <t>Precision</t>
    <phoneticPr fontId="1" type="noConversion"/>
  </si>
  <si>
    <t>Specificity</t>
    <phoneticPr fontId="1" type="noConversion"/>
  </si>
  <si>
    <t>SVM</t>
    <phoneticPr fontId="1" type="noConversion"/>
  </si>
  <si>
    <t>NN</t>
    <phoneticPr fontId="1" type="noConversion"/>
  </si>
  <si>
    <t>NN</t>
    <phoneticPr fontId="1" type="noConversion"/>
  </si>
  <si>
    <t>SVM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</si>
</sst>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9" tint="0.39997558519241921"/>
      <name val="Times New Roman"/>
      <family val="1"/>
    </font>
    <font>
      <sz val="11"/>
      <color theme="1"/>
      <name val="等线"/>
      <family val="2"/>
    </font>
    <font>
      <b/>
      <sz val="12"/>
      <color theme="0"/>
      <name val="Times New Roman"/>
      <family val="1"/>
    </font>
    <font>
      <sz val="12"/>
      <color theme="1"/>
      <name val="等线"/>
      <family val="2"/>
      <scheme val="minor"/>
    </font>
    <font>
      <sz val="12"/>
      <color theme="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76" fontId="13" fillId="5" borderId="1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7" fontId="3" fillId="0" borderId="0" xfId="0" applyNumberFormat="1" applyFont="1"/>
    <xf numFmtId="177" fontId="10" fillId="0" borderId="0" xfId="0" applyNumberFormat="1" applyFont="1"/>
    <xf numFmtId="0" fontId="16" fillId="0" borderId="0" xfId="0" applyFont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6" fontId="15" fillId="2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2" borderId="0" xfId="0" applyFont="1" applyFill="1" applyBorder="1"/>
    <xf numFmtId="0" fontId="17" fillId="0" borderId="0" xfId="0" applyFont="1"/>
    <xf numFmtId="0" fontId="17" fillId="2" borderId="0" xfId="0" applyFont="1" applyFill="1" applyBorder="1"/>
    <xf numFmtId="176" fontId="2" fillId="2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46324940607721E-2"/>
          <c:y val="5.0925925925925923E-2"/>
          <c:w val="0.86559293724648056"/>
          <c:h val="0.73389253426654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图表!$B$2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图表!$B$3:$B$7</c:f>
              <c:numCache>
                <c:formatCode>0.000_ </c:formatCode>
                <c:ptCount val="5"/>
                <c:pt idx="0">
                  <c:v>0.68</c:v>
                </c:pt>
                <c:pt idx="1">
                  <c:v>0.79947746570868716</c:v>
                </c:pt>
                <c:pt idx="2">
                  <c:v>0.72406250000000005</c:v>
                </c:pt>
                <c:pt idx="3">
                  <c:v>0.78071428571428569</c:v>
                </c:pt>
                <c:pt idx="4">
                  <c:v>0.73491444010807561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E-4535-A292-614209933A8E}"/>
            </c:ext>
          </c:extLst>
        </c:ser>
        <c:ser>
          <c:idx val="1"/>
          <c:order val="1"/>
          <c:tx>
            <c:strRef>
              <c:f>图表!$C$2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图表!$C$3:$C$7</c:f>
              <c:numCache>
                <c:formatCode>0.000_ </c:formatCode>
                <c:ptCount val="5"/>
                <c:pt idx="0">
                  <c:v>0.82355840315426321</c:v>
                </c:pt>
                <c:pt idx="1">
                  <c:v>0.85516888433981575</c:v>
                </c:pt>
                <c:pt idx="2">
                  <c:v>0.8130650335374745</c:v>
                </c:pt>
                <c:pt idx="3">
                  <c:v>0.79785714285714282</c:v>
                </c:pt>
                <c:pt idx="4">
                  <c:v>0.83906603063017826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E-4535-A292-614209933A8E}"/>
            </c:ext>
          </c:extLst>
        </c:ser>
        <c:ser>
          <c:idx val="2"/>
          <c:order val="2"/>
          <c:tx>
            <c:strRef>
              <c:f>图表!$D$2</c:f>
              <c:strCache>
                <c:ptCount val="1"/>
                <c:pt idx="0">
                  <c:v>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图表!$D$3:$D$7</c:f>
              <c:numCache>
                <c:formatCode>0.000_ </c:formatCode>
                <c:ptCount val="5"/>
                <c:pt idx="0">
                  <c:v>0.93222222222222217</c:v>
                </c:pt>
                <c:pt idx="1">
                  <c:v>0.89780631353665064</c:v>
                </c:pt>
                <c:pt idx="2">
                  <c:v>0.90218750000000003</c:v>
                </c:pt>
                <c:pt idx="3">
                  <c:v>0.86357142857142855</c:v>
                </c:pt>
                <c:pt idx="4">
                  <c:v>0.91469065140365224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E-4535-A292-614209933A8E}"/>
            </c:ext>
          </c:extLst>
        </c:ser>
        <c:ser>
          <c:idx val="3"/>
          <c:order val="3"/>
          <c:tx>
            <c:strRef>
              <c:f>图表!$E$2</c:f>
              <c:strCache>
                <c:ptCount val="1"/>
                <c:pt idx="0">
                  <c:v>DenseNet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图表!$E$3:$E$7</c:f>
              <c:numCache>
                <c:formatCode>0.000_ </c:formatCode>
                <c:ptCount val="5"/>
                <c:pt idx="0">
                  <c:v>0.9588888888888889</c:v>
                </c:pt>
                <c:pt idx="1">
                  <c:v>0.94887300714678391</c:v>
                </c:pt>
                <c:pt idx="2">
                  <c:v>0.94781249999999995</c:v>
                </c:pt>
                <c:pt idx="3">
                  <c:v>0.93357142857142861</c:v>
                </c:pt>
                <c:pt idx="4">
                  <c:v>0.95385465598231556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E-4535-A292-614209933A8E}"/>
            </c:ext>
          </c:extLst>
        </c:ser>
        <c:ser>
          <c:idx val="4"/>
          <c:order val="4"/>
          <c:tx>
            <c:strRef>
              <c:f>图表!$F$2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图表!$F$3:$F$7</c:f>
              <c:numCache>
                <c:formatCode>0.000_ </c:formatCode>
                <c:ptCount val="5"/>
                <c:pt idx="0">
                  <c:v>0.9538888888888889</c:v>
                </c:pt>
                <c:pt idx="1">
                  <c:v>0.93416757344940149</c:v>
                </c:pt>
                <c:pt idx="2">
                  <c:v>0.93625000000000003</c:v>
                </c:pt>
                <c:pt idx="3">
                  <c:v>0.91357142857142859</c:v>
                </c:pt>
                <c:pt idx="4">
                  <c:v>0.94392523364485981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E-4535-A292-614209933A8E}"/>
            </c:ext>
          </c:extLst>
        </c:ser>
        <c:ser>
          <c:idx val="5"/>
          <c:order val="5"/>
          <c:tx>
            <c:strRef>
              <c:f>图表!$G$2</c:f>
              <c:strCache>
                <c:ptCount val="1"/>
                <c:pt idx="0">
                  <c:v>VGG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图表!$G$3:$G$7</c:f>
              <c:numCache>
                <c:formatCode>0.000_ </c:formatCode>
                <c:ptCount val="5"/>
                <c:pt idx="0">
                  <c:v>0.93666666666666665</c:v>
                </c:pt>
                <c:pt idx="1">
                  <c:v>0.92282430213464695</c:v>
                </c:pt>
                <c:pt idx="2">
                  <c:v>0.92031249999999998</c:v>
                </c:pt>
                <c:pt idx="3">
                  <c:v>0.89928571428571424</c:v>
                </c:pt>
                <c:pt idx="4">
                  <c:v>0.92969396195202647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E-4535-A292-614209933A8E}"/>
            </c:ext>
          </c:extLst>
        </c:ser>
        <c:ser>
          <c:idx val="6"/>
          <c:order val="6"/>
          <c:tx>
            <c:strRef>
              <c:f>图表!$H$2</c:f>
              <c:strCache>
                <c:ptCount val="1"/>
                <c:pt idx="0">
                  <c:v>RCNN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图表!$H$3:$H$7</c:f>
              <c:numCache>
                <c:formatCode>0.000_ </c:formatCode>
                <c:ptCount val="5"/>
                <c:pt idx="0">
                  <c:v>0.93722222222222218</c:v>
                </c:pt>
                <c:pt idx="1">
                  <c:v>0.93930957683741645</c:v>
                </c:pt>
                <c:pt idx="2">
                  <c:v>0.93062500000000004</c:v>
                </c:pt>
                <c:pt idx="3">
                  <c:v>0.92214285714285715</c:v>
                </c:pt>
                <c:pt idx="4">
                  <c:v>0.93826473859844273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1-49BD-B422-A7BCF8BE597B}"/>
            </c:ext>
          </c:extLst>
        </c:ser>
        <c:ser>
          <c:idx val="7"/>
          <c:order val="7"/>
          <c:tx>
            <c:strRef>
              <c:f>图表!$I$2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图表!$A$3:$A$7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Specificity</c:v>
                </c:pt>
                <c:pt idx="4">
                  <c:v>F1-Score</c:v>
                </c:pt>
              </c:strCache>
            </c:strRef>
          </c:cat>
          <c:val>
            <c:numRef>
              <c:f>图表!$I$3:$I$7</c:f>
              <c:numCache>
                <c:formatCode>0.000_ </c:formatCode>
                <c:ptCount val="5"/>
                <c:pt idx="0">
                  <c:v>0.98222222222222222</c:v>
                </c:pt>
                <c:pt idx="1">
                  <c:v>0.99325842696629218</c:v>
                </c:pt>
                <c:pt idx="2">
                  <c:v>0.98624999999999996</c:v>
                </c:pt>
                <c:pt idx="3">
                  <c:v>0.99142857142857144</c:v>
                </c:pt>
                <c:pt idx="4">
                  <c:v>0.98770949720670387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1-49BD-B422-A7BCF8BE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902080"/>
        <c:axId val="385205792"/>
      </c:barChart>
      <c:catAx>
        <c:axId val="3829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5205792"/>
        <c:crosses val="autoZero"/>
        <c:auto val="1"/>
        <c:lblAlgn val="ctr"/>
        <c:lblOffset val="100"/>
        <c:noMultiLvlLbl val="0"/>
      </c:catAx>
      <c:valAx>
        <c:axId val="38520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829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10</xdr:row>
      <xdr:rowOff>22860</xdr:rowOff>
    </xdr:from>
    <xdr:to>
      <xdr:col>9</xdr:col>
      <xdr:colOff>312420</xdr:colOff>
      <xdr:row>25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0"/>
  <sheetViews>
    <sheetView tabSelected="1" topLeftCell="A4" workbookViewId="0">
      <selection activeCell="M15" sqref="M15"/>
    </sheetView>
  </sheetViews>
  <sheetFormatPr defaultColWidth="8.875" defaultRowHeight="15" x14ac:dyDescent="0.25"/>
  <cols>
    <col min="1" max="1" width="8.875" style="6"/>
    <col min="2" max="2" width="10.25" style="6" customWidth="1"/>
    <col min="3" max="6" width="8.875" style="6"/>
    <col min="7" max="7" width="9.125" style="6" bestFit="1" customWidth="1"/>
    <col min="8" max="8" width="8.875" style="6"/>
    <col min="9" max="9" width="11.5" style="6" customWidth="1"/>
    <col min="10" max="10" width="8.875" style="6"/>
    <col min="11" max="11" width="4" style="6" customWidth="1"/>
    <col min="12" max="12" width="10.5" style="6" customWidth="1"/>
    <col min="13" max="13" width="8.875" style="6"/>
    <col min="14" max="14" width="3.125" style="6" customWidth="1"/>
    <col min="15" max="15" width="11" style="6" customWidth="1"/>
    <col min="16" max="16" width="8.875" style="6"/>
    <col min="17" max="17" width="3" style="6" customWidth="1"/>
    <col min="18" max="18" width="11.625" style="6" customWidth="1"/>
    <col min="19" max="16384" width="8.875" style="6"/>
  </cols>
  <sheetData>
    <row r="2" spans="1:18" x14ac:dyDescent="0.25">
      <c r="B2" s="6" t="s">
        <v>0</v>
      </c>
      <c r="C2" s="6" t="s">
        <v>14</v>
      </c>
      <c r="D2" s="6" t="s">
        <v>14</v>
      </c>
      <c r="G2" s="6" t="s">
        <v>8</v>
      </c>
    </row>
    <row r="3" spans="1:18" ht="15.75" x14ac:dyDescent="0.25">
      <c r="C3" s="5" t="s">
        <v>12</v>
      </c>
      <c r="D3" s="6" t="s">
        <v>13</v>
      </c>
      <c r="E3" s="7"/>
      <c r="F3" s="7"/>
      <c r="G3" s="7"/>
      <c r="I3" s="5" t="s">
        <v>12</v>
      </c>
      <c r="O3" s="7"/>
      <c r="R3" s="7"/>
    </row>
    <row r="4" spans="1:18" ht="15.75" x14ac:dyDescent="0.25">
      <c r="A4" s="6" t="s">
        <v>15</v>
      </c>
      <c r="B4" s="5" t="s">
        <v>12</v>
      </c>
      <c r="C4" s="6">
        <v>1747</v>
      </c>
      <c r="D4" s="6">
        <v>53</v>
      </c>
      <c r="G4" s="6">
        <f>SUM(C4:F4)</f>
        <v>1800</v>
      </c>
    </row>
    <row r="5" spans="1:18" ht="15.75" x14ac:dyDescent="0.25">
      <c r="A5" s="6" t="s">
        <v>15</v>
      </c>
      <c r="B5" s="6" t="s">
        <v>13</v>
      </c>
      <c r="C5" s="6">
        <v>21</v>
      </c>
      <c r="D5" s="6">
        <v>1379</v>
      </c>
      <c r="G5" s="6">
        <f t="shared" ref="G5" si="0">SUM(C5:F5)</f>
        <v>1400</v>
      </c>
      <c r="I5" s="1"/>
    </row>
    <row r="8" spans="1:18" x14ac:dyDescent="0.25">
      <c r="A8" s="6" t="s">
        <v>7</v>
      </c>
    </row>
    <row r="9" spans="1:18" x14ac:dyDescent="0.25">
      <c r="I9" s="6" t="s">
        <v>3</v>
      </c>
      <c r="J9" s="6">
        <f>C4</f>
        <v>1747</v>
      </c>
    </row>
    <row r="10" spans="1:18" x14ac:dyDescent="0.25">
      <c r="G10" s="6">
        <f>SUM(G4:G7)</f>
        <v>3200</v>
      </c>
      <c r="I10" s="6" t="s">
        <v>5</v>
      </c>
      <c r="J10" s="6">
        <f>D4+E4+F4</f>
        <v>53</v>
      </c>
    </row>
    <row r="11" spans="1:18" x14ac:dyDescent="0.25">
      <c r="I11" s="6" t="s">
        <v>4</v>
      </c>
      <c r="J11" s="6">
        <f>C5+C6+C7</f>
        <v>21</v>
      </c>
    </row>
    <row r="12" spans="1:18" x14ac:dyDescent="0.25">
      <c r="I12" s="6" t="s">
        <v>6</v>
      </c>
      <c r="J12" s="6">
        <f>SUM(D5:F7)</f>
        <v>1379</v>
      </c>
    </row>
    <row r="14" spans="1:18" x14ac:dyDescent="0.25">
      <c r="J14" s="6">
        <f>SUM(J9:J12)</f>
        <v>3200</v>
      </c>
    </row>
    <row r="16" spans="1:18" ht="20.45" customHeight="1" x14ac:dyDescent="0.25">
      <c r="I16" s="8" t="s">
        <v>1</v>
      </c>
      <c r="J16" s="6">
        <f>J9/(J9+J10)</f>
        <v>0.9705555555555555</v>
      </c>
      <c r="L16" s="8"/>
      <c r="O16" s="8"/>
      <c r="R16" s="8"/>
    </row>
    <row r="17" spans="9:19" ht="20.45" customHeight="1" x14ac:dyDescent="0.25">
      <c r="I17" s="4" t="s">
        <v>2</v>
      </c>
      <c r="J17" s="6">
        <f>J9/(J9+J11)</f>
        <v>0.9881221719457014</v>
      </c>
      <c r="L17" s="4"/>
      <c r="O17" s="4"/>
      <c r="R17" s="4"/>
    </row>
    <row r="18" spans="9:19" ht="20.45" customHeight="1" x14ac:dyDescent="0.25">
      <c r="I18" s="8" t="s">
        <v>10</v>
      </c>
      <c r="J18" s="6">
        <f>(J9+J12)/(J9+J10+J11+J12)</f>
        <v>0.97687500000000005</v>
      </c>
      <c r="L18" s="8"/>
      <c r="O18" s="8"/>
      <c r="R18" s="8"/>
    </row>
    <row r="19" spans="9:19" s="11" customFormat="1" ht="20.45" customHeight="1" x14ac:dyDescent="0.25">
      <c r="I19" s="9" t="s">
        <v>11</v>
      </c>
      <c r="J19" s="10">
        <f>J12/(J11+J12)</f>
        <v>0.98499999999999999</v>
      </c>
      <c r="K19" s="10"/>
      <c r="L19" s="9"/>
      <c r="M19" s="10"/>
      <c r="N19" s="10"/>
      <c r="O19" s="9"/>
      <c r="P19" s="10"/>
      <c r="Q19" s="10"/>
      <c r="R19" s="9"/>
      <c r="S19" s="10"/>
    </row>
    <row r="20" spans="9:19" ht="20.45" customHeight="1" x14ac:dyDescent="0.25">
      <c r="I20" s="8" t="s">
        <v>9</v>
      </c>
      <c r="J20" s="6">
        <f>2*J9/(2*J9+J11+J10)</f>
        <v>0.97926008968609868</v>
      </c>
      <c r="L20" s="8"/>
      <c r="O20" s="8"/>
      <c r="R20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0"/>
  <sheetViews>
    <sheetView workbookViewId="0">
      <selection activeCell="F19" sqref="F19"/>
    </sheetView>
  </sheetViews>
  <sheetFormatPr defaultColWidth="8.875" defaultRowHeight="15" x14ac:dyDescent="0.25"/>
  <cols>
    <col min="1" max="1" width="8.875" style="6"/>
    <col min="2" max="2" width="10.25" style="6" customWidth="1"/>
    <col min="3" max="6" width="8.875" style="6"/>
    <col min="7" max="7" width="9.125" style="6" bestFit="1" customWidth="1"/>
    <col min="8" max="8" width="8.875" style="6"/>
    <col min="9" max="9" width="11.5" style="6" customWidth="1"/>
    <col min="10" max="10" width="8.875" style="6"/>
    <col min="11" max="11" width="4" style="6" customWidth="1"/>
    <col min="12" max="12" width="10.5" style="6" customWidth="1"/>
    <col min="13" max="13" width="8.875" style="6"/>
    <col min="14" max="14" width="3.125" style="6" customWidth="1"/>
    <col min="15" max="15" width="11" style="6" customWidth="1"/>
    <col min="16" max="16" width="8.875" style="6"/>
    <col min="17" max="17" width="3" style="6" customWidth="1"/>
    <col min="18" max="18" width="11.625" style="6" customWidth="1"/>
    <col min="19" max="16384" width="8.875" style="6"/>
  </cols>
  <sheetData>
    <row r="2" spans="1:18" x14ac:dyDescent="0.25">
      <c r="B2" s="6" t="s">
        <v>0</v>
      </c>
      <c r="C2" s="6" t="s">
        <v>14</v>
      </c>
      <c r="D2" s="6" t="s">
        <v>14</v>
      </c>
      <c r="G2" s="6" t="s">
        <v>8</v>
      </c>
    </row>
    <row r="3" spans="1:18" ht="15.75" x14ac:dyDescent="0.25">
      <c r="C3" s="5" t="s">
        <v>12</v>
      </c>
      <c r="D3" s="6" t="s">
        <v>13</v>
      </c>
      <c r="E3" s="7"/>
      <c r="F3" s="7"/>
      <c r="G3" s="7"/>
      <c r="I3" s="5" t="s">
        <v>12</v>
      </c>
      <c r="O3" s="7"/>
      <c r="R3" s="7"/>
    </row>
    <row r="4" spans="1:18" ht="15.75" x14ac:dyDescent="0.25">
      <c r="A4" s="6" t="s">
        <v>15</v>
      </c>
      <c r="B4" s="5" t="s">
        <v>12</v>
      </c>
      <c r="C4" s="6">
        <v>1678</v>
      </c>
      <c r="D4" s="6">
        <v>122</v>
      </c>
      <c r="G4" s="6">
        <f>SUM(C4:F4)</f>
        <v>1800</v>
      </c>
    </row>
    <row r="5" spans="1:18" ht="15.75" x14ac:dyDescent="0.25">
      <c r="A5" s="6" t="s">
        <v>15</v>
      </c>
      <c r="B5" s="6" t="s">
        <v>13</v>
      </c>
      <c r="C5" s="6">
        <v>191</v>
      </c>
      <c r="D5" s="6">
        <v>1209</v>
      </c>
      <c r="G5" s="6">
        <f t="shared" ref="G5" si="0">SUM(C5:F5)</f>
        <v>1400</v>
      </c>
      <c r="I5" s="1"/>
    </row>
    <row r="8" spans="1:18" x14ac:dyDescent="0.25">
      <c r="A8" s="6" t="s">
        <v>7</v>
      </c>
    </row>
    <row r="9" spans="1:18" x14ac:dyDescent="0.25">
      <c r="I9" s="6" t="s">
        <v>3</v>
      </c>
      <c r="J9" s="6">
        <f>C4</f>
        <v>1678</v>
      </c>
    </row>
    <row r="10" spans="1:18" x14ac:dyDescent="0.25">
      <c r="G10" s="6">
        <f>SUM(G4:G7)</f>
        <v>3200</v>
      </c>
      <c r="I10" s="6" t="s">
        <v>5</v>
      </c>
      <c r="J10" s="6">
        <f>D4+E4+F4</f>
        <v>122</v>
      </c>
    </row>
    <row r="11" spans="1:18" x14ac:dyDescent="0.25">
      <c r="I11" s="6" t="s">
        <v>4</v>
      </c>
      <c r="J11" s="6">
        <f>C5+C6+C7</f>
        <v>191</v>
      </c>
    </row>
    <row r="12" spans="1:18" x14ac:dyDescent="0.25">
      <c r="I12" s="6" t="s">
        <v>6</v>
      </c>
      <c r="J12" s="6">
        <f>SUM(D5:F7)</f>
        <v>1209</v>
      </c>
    </row>
    <row r="14" spans="1:18" x14ac:dyDescent="0.25">
      <c r="J14" s="6">
        <f>SUM(J9:J12)</f>
        <v>3200</v>
      </c>
    </row>
    <row r="16" spans="1:18" ht="20.45" customHeight="1" x14ac:dyDescent="0.25">
      <c r="I16" s="8" t="s">
        <v>1</v>
      </c>
      <c r="J16" s="6">
        <f>J9/(J9+J10)</f>
        <v>0.93222222222222217</v>
      </c>
      <c r="L16" s="8"/>
      <c r="O16" s="8"/>
      <c r="R16" s="8"/>
    </row>
    <row r="17" spans="9:19" ht="20.45" customHeight="1" x14ac:dyDescent="0.25">
      <c r="I17" s="4" t="s">
        <v>2</v>
      </c>
      <c r="J17" s="6">
        <f>J9/(J9+J11)</f>
        <v>0.89780631353665064</v>
      </c>
      <c r="L17" s="4"/>
      <c r="O17" s="4"/>
      <c r="R17" s="4"/>
    </row>
    <row r="18" spans="9:19" ht="20.45" customHeight="1" x14ac:dyDescent="0.25">
      <c r="I18" s="8" t="s">
        <v>10</v>
      </c>
      <c r="J18" s="6">
        <f>(J9+J12)/(J9+J10+J11+J12)</f>
        <v>0.90218750000000003</v>
      </c>
      <c r="L18" s="8"/>
      <c r="O18" s="8"/>
      <c r="R18" s="8"/>
    </row>
    <row r="19" spans="9:19" s="11" customFormat="1" ht="20.45" customHeight="1" x14ac:dyDescent="0.25">
      <c r="I19" s="9" t="s">
        <v>11</v>
      </c>
      <c r="J19" s="10">
        <f>J12/(J11+J12)</f>
        <v>0.86357142857142855</v>
      </c>
      <c r="K19" s="10"/>
      <c r="L19" s="9"/>
      <c r="M19" s="10"/>
      <c r="N19" s="10"/>
      <c r="O19" s="9"/>
      <c r="P19" s="10"/>
      <c r="Q19" s="10"/>
      <c r="R19" s="9"/>
      <c r="S19" s="10"/>
    </row>
    <row r="20" spans="9:19" ht="20.45" customHeight="1" x14ac:dyDescent="0.25">
      <c r="I20" s="8" t="s">
        <v>9</v>
      </c>
      <c r="J20" s="6">
        <f>2*J9/(2*J9+J11+J10)</f>
        <v>0.91469065140365224</v>
      </c>
      <c r="L20" s="8"/>
      <c r="O20" s="8"/>
      <c r="R20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0"/>
  <sheetViews>
    <sheetView workbookViewId="0">
      <selection activeCell="L1" sqref="L1:O1048576"/>
    </sheetView>
  </sheetViews>
  <sheetFormatPr defaultColWidth="8.875" defaultRowHeight="15" x14ac:dyDescent="0.25"/>
  <cols>
    <col min="1" max="1" width="8.875" style="6"/>
    <col min="2" max="2" width="10.25" style="6" customWidth="1"/>
    <col min="3" max="6" width="8.875" style="6"/>
    <col min="7" max="7" width="9.125" style="6" bestFit="1" customWidth="1"/>
    <col min="8" max="8" width="8.875" style="6"/>
    <col min="9" max="9" width="11.5" style="6" customWidth="1"/>
    <col min="10" max="10" width="8.875" style="6"/>
    <col min="11" max="11" width="4" style="6" customWidth="1"/>
    <col min="12" max="12" width="10.5" style="6" customWidth="1"/>
    <col min="13" max="13" width="8.875" style="6"/>
    <col min="14" max="14" width="3.125" style="6" customWidth="1"/>
    <col min="15" max="15" width="11" style="6" customWidth="1"/>
    <col min="16" max="16" width="8.875" style="6"/>
    <col min="17" max="17" width="3" style="6" customWidth="1"/>
    <col min="18" max="18" width="11.625" style="6" customWidth="1"/>
    <col min="19" max="16384" width="8.875" style="6"/>
  </cols>
  <sheetData>
    <row r="2" spans="1:18" x14ac:dyDescent="0.25">
      <c r="B2" s="6" t="s">
        <v>0</v>
      </c>
      <c r="C2" s="6" t="s">
        <v>14</v>
      </c>
      <c r="D2" s="6" t="s">
        <v>14</v>
      </c>
      <c r="G2" s="6" t="s">
        <v>8</v>
      </c>
    </row>
    <row r="3" spans="1:18" ht="15.75" x14ac:dyDescent="0.25">
      <c r="C3" s="5" t="s">
        <v>12</v>
      </c>
      <c r="D3" s="6" t="s">
        <v>13</v>
      </c>
      <c r="E3" s="7"/>
      <c r="F3" s="7"/>
      <c r="G3" s="7"/>
      <c r="I3" s="5" t="s">
        <v>12</v>
      </c>
      <c r="O3" s="7"/>
      <c r="R3" s="7"/>
    </row>
    <row r="4" spans="1:18" ht="15.75" x14ac:dyDescent="0.25">
      <c r="A4" s="6" t="s">
        <v>15</v>
      </c>
      <c r="B4" s="5" t="s">
        <v>12</v>
      </c>
      <c r="C4" s="6">
        <v>1726</v>
      </c>
      <c r="D4" s="6">
        <v>74</v>
      </c>
      <c r="G4" s="6">
        <f>SUM(C4:F4)</f>
        <v>1800</v>
      </c>
    </row>
    <row r="5" spans="1:18" ht="15.75" x14ac:dyDescent="0.25">
      <c r="A5" s="6" t="s">
        <v>15</v>
      </c>
      <c r="B5" s="6" t="s">
        <v>13</v>
      </c>
      <c r="C5" s="6">
        <v>93</v>
      </c>
      <c r="D5" s="6">
        <v>1307</v>
      </c>
      <c r="G5" s="6">
        <f t="shared" ref="G5" si="0">SUM(C5:F5)</f>
        <v>1400</v>
      </c>
      <c r="I5" s="1"/>
    </row>
    <row r="8" spans="1:18" x14ac:dyDescent="0.25">
      <c r="A8" s="6" t="s">
        <v>7</v>
      </c>
    </row>
    <row r="9" spans="1:18" x14ac:dyDescent="0.25">
      <c r="I9" s="6" t="s">
        <v>3</v>
      </c>
      <c r="J9" s="6">
        <f>C4</f>
        <v>1726</v>
      </c>
    </row>
    <row r="10" spans="1:18" x14ac:dyDescent="0.25">
      <c r="G10" s="6">
        <f>SUM(G4:G7)</f>
        <v>3200</v>
      </c>
      <c r="I10" s="6" t="s">
        <v>5</v>
      </c>
      <c r="J10" s="6">
        <f>D4+E4+F4</f>
        <v>74</v>
      </c>
    </row>
    <row r="11" spans="1:18" x14ac:dyDescent="0.25">
      <c r="I11" s="6" t="s">
        <v>4</v>
      </c>
      <c r="J11" s="6">
        <f>C5+C6+C7</f>
        <v>93</v>
      </c>
    </row>
    <row r="12" spans="1:18" x14ac:dyDescent="0.25">
      <c r="I12" s="6" t="s">
        <v>6</v>
      </c>
      <c r="J12" s="6">
        <f>SUM(D5:F7)</f>
        <v>1307</v>
      </c>
    </row>
    <row r="14" spans="1:18" x14ac:dyDescent="0.25">
      <c r="J14" s="6">
        <f>SUM(J9:J12)</f>
        <v>3200</v>
      </c>
    </row>
    <row r="16" spans="1:18" ht="20.45" customHeight="1" x14ac:dyDescent="0.25">
      <c r="I16" s="8" t="s">
        <v>1</v>
      </c>
      <c r="J16" s="6">
        <f>J9/(J9+J10)</f>
        <v>0.9588888888888889</v>
      </c>
      <c r="L16" s="8"/>
      <c r="O16" s="8"/>
      <c r="R16" s="8"/>
    </row>
    <row r="17" spans="9:19" ht="20.45" customHeight="1" x14ac:dyDescent="0.25">
      <c r="I17" s="4" t="s">
        <v>2</v>
      </c>
      <c r="J17" s="6">
        <f>J9/(J9+J11)</f>
        <v>0.94887300714678391</v>
      </c>
      <c r="L17" s="4"/>
      <c r="O17" s="4"/>
      <c r="R17" s="4"/>
    </row>
    <row r="18" spans="9:19" ht="20.45" customHeight="1" x14ac:dyDescent="0.25">
      <c r="I18" s="8" t="s">
        <v>10</v>
      </c>
      <c r="J18" s="6">
        <f>(J9+J12)/(J9+J10+J11+J12)</f>
        <v>0.94781249999999995</v>
      </c>
      <c r="L18" s="8"/>
      <c r="O18" s="8"/>
      <c r="R18" s="8"/>
    </row>
    <row r="19" spans="9:19" s="11" customFormat="1" ht="20.45" customHeight="1" x14ac:dyDescent="0.25">
      <c r="I19" s="9" t="s">
        <v>11</v>
      </c>
      <c r="J19" s="10">
        <f>J12/(J11+J12)</f>
        <v>0.93357142857142861</v>
      </c>
      <c r="K19" s="10"/>
      <c r="L19" s="9"/>
      <c r="M19" s="10"/>
      <c r="N19" s="10"/>
      <c r="O19" s="9"/>
      <c r="P19" s="10"/>
      <c r="Q19" s="10"/>
      <c r="R19" s="9"/>
      <c r="S19" s="10"/>
    </row>
    <row r="20" spans="9:19" ht="20.45" customHeight="1" x14ac:dyDescent="0.25">
      <c r="I20" s="8" t="s">
        <v>9</v>
      </c>
      <c r="J20" s="6">
        <f>2*J9/(2*J9+J11+J10)</f>
        <v>0.95385465598231556</v>
      </c>
      <c r="L20" s="8"/>
      <c r="O20" s="8"/>
      <c r="R20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20"/>
  <sheetViews>
    <sheetView workbookViewId="0">
      <selection activeCell="P13" sqref="P13"/>
    </sheetView>
  </sheetViews>
  <sheetFormatPr defaultColWidth="8.875" defaultRowHeight="15" x14ac:dyDescent="0.25"/>
  <cols>
    <col min="1" max="1" width="8.875" style="6"/>
    <col min="2" max="2" width="10.25" style="6" customWidth="1"/>
    <col min="3" max="6" width="8.875" style="6"/>
    <col min="7" max="7" width="9.125" style="6" bestFit="1" customWidth="1"/>
    <col min="8" max="8" width="8.875" style="6"/>
    <col min="9" max="9" width="11.5" style="6" customWidth="1"/>
    <col min="10" max="10" width="8.875" style="6"/>
    <col min="11" max="11" width="4" style="6" customWidth="1"/>
    <col min="12" max="12" width="10.5" style="6" customWidth="1"/>
    <col min="13" max="13" width="8.875" style="6"/>
    <col min="14" max="14" width="3.125" style="6" customWidth="1"/>
    <col min="15" max="15" width="11" style="6" customWidth="1"/>
    <col min="16" max="16" width="8.875" style="6"/>
    <col min="17" max="17" width="3" style="6" customWidth="1"/>
    <col min="18" max="18" width="11.625" style="6" customWidth="1"/>
    <col min="19" max="16384" width="8.875" style="6"/>
  </cols>
  <sheetData>
    <row r="2" spans="1:18" x14ac:dyDescent="0.25">
      <c r="B2" s="6" t="s">
        <v>0</v>
      </c>
      <c r="C2" s="6" t="s">
        <v>14</v>
      </c>
      <c r="D2" s="6" t="s">
        <v>14</v>
      </c>
      <c r="G2" s="6" t="s">
        <v>8</v>
      </c>
    </row>
    <row r="3" spans="1:18" ht="15.75" x14ac:dyDescent="0.25">
      <c r="C3" s="5" t="s">
        <v>12</v>
      </c>
      <c r="D3" s="6" t="s">
        <v>13</v>
      </c>
      <c r="E3" s="7"/>
      <c r="F3" s="7"/>
      <c r="G3" s="7"/>
      <c r="I3" s="5" t="s">
        <v>12</v>
      </c>
      <c r="O3" s="7"/>
      <c r="R3" s="7"/>
    </row>
    <row r="4" spans="1:18" ht="15.75" x14ac:dyDescent="0.25">
      <c r="A4" s="6" t="s">
        <v>15</v>
      </c>
      <c r="B4" s="5" t="s">
        <v>12</v>
      </c>
      <c r="C4" s="6">
        <v>1717</v>
      </c>
      <c r="D4" s="6">
        <v>83</v>
      </c>
      <c r="G4" s="6">
        <f>SUM(C4:F4)</f>
        <v>1800</v>
      </c>
    </row>
    <row r="5" spans="1:18" ht="15.75" x14ac:dyDescent="0.25">
      <c r="A5" s="6" t="s">
        <v>15</v>
      </c>
      <c r="B5" s="6" t="s">
        <v>13</v>
      </c>
      <c r="C5" s="6">
        <v>121</v>
      </c>
      <c r="D5" s="6">
        <v>1279</v>
      </c>
      <c r="G5" s="6">
        <f t="shared" ref="G5" si="0">SUM(C5:F5)</f>
        <v>1400</v>
      </c>
      <c r="I5" s="1"/>
    </row>
    <row r="8" spans="1:18" x14ac:dyDescent="0.25">
      <c r="A8" s="6" t="s">
        <v>7</v>
      </c>
    </row>
    <row r="9" spans="1:18" x14ac:dyDescent="0.25">
      <c r="I9" s="6" t="s">
        <v>3</v>
      </c>
      <c r="J9" s="6">
        <f>C4</f>
        <v>1717</v>
      </c>
    </row>
    <row r="10" spans="1:18" x14ac:dyDescent="0.25">
      <c r="G10" s="6">
        <f>SUM(G4:G7)</f>
        <v>3200</v>
      </c>
      <c r="I10" s="6" t="s">
        <v>5</v>
      </c>
      <c r="J10" s="6">
        <f>D4+E4+F4</f>
        <v>83</v>
      </c>
    </row>
    <row r="11" spans="1:18" x14ac:dyDescent="0.25">
      <c r="I11" s="6" t="s">
        <v>4</v>
      </c>
      <c r="J11" s="6">
        <f>C5+C6+C7</f>
        <v>121</v>
      </c>
    </row>
    <row r="12" spans="1:18" x14ac:dyDescent="0.25">
      <c r="I12" s="6" t="s">
        <v>6</v>
      </c>
      <c r="J12" s="6">
        <f>SUM(D5:F7)</f>
        <v>1279</v>
      </c>
    </row>
    <row r="14" spans="1:18" x14ac:dyDescent="0.25">
      <c r="J14" s="6">
        <f>SUM(J9:J12)</f>
        <v>3200</v>
      </c>
    </row>
    <row r="16" spans="1:18" ht="20.45" customHeight="1" x14ac:dyDescent="0.25">
      <c r="I16" s="8" t="s">
        <v>1</v>
      </c>
      <c r="J16" s="6">
        <f>J9/(J9+J10)</f>
        <v>0.9538888888888889</v>
      </c>
      <c r="L16" s="8"/>
      <c r="O16" s="8"/>
      <c r="R16" s="8"/>
    </row>
    <row r="17" spans="9:19" ht="20.45" customHeight="1" x14ac:dyDescent="0.25">
      <c r="I17" s="4" t="s">
        <v>2</v>
      </c>
      <c r="J17" s="6">
        <f>J9/(J9+J11)</f>
        <v>0.93416757344940149</v>
      </c>
      <c r="L17" s="4"/>
      <c r="O17" s="4"/>
      <c r="R17" s="4"/>
    </row>
    <row r="18" spans="9:19" ht="20.45" customHeight="1" x14ac:dyDescent="0.25">
      <c r="I18" s="8" t="s">
        <v>10</v>
      </c>
      <c r="J18" s="6">
        <f>(J9+J12)/(J9+J10+J11+J12)</f>
        <v>0.93625000000000003</v>
      </c>
      <c r="L18" s="8"/>
      <c r="O18" s="8"/>
      <c r="R18" s="8"/>
    </row>
    <row r="19" spans="9:19" s="11" customFormat="1" ht="20.45" customHeight="1" x14ac:dyDescent="0.25">
      <c r="I19" s="9" t="s">
        <v>11</v>
      </c>
      <c r="J19" s="10">
        <f>J12/(J11+J12)</f>
        <v>0.91357142857142859</v>
      </c>
      <c r="K19" s="10"/>
      <c r="L19" s="9"/>
      <c r="M19" s="10"/>
      <c r="N19" s="10"/>
      <c r="O19" s="9"/>
      <c r="P19" s="10"/>
      <c r="Q19" s="10"/>
      <c r="R19" s="9"/>
      <c r="S19" s="10"/>
    </row>
    <row r="20" spans="9:19" ht="20.45" customHeight="1" x14ac:dyDescent="0.25">
      <c r="I20" s="8" t="s">
        <v>9</v>
      </c>
      <c r="J20" s="6">
        <f>2*J9/(2*J9+J11+J10)</f>
        <v>0.94392523364485981</v>
      </c>
      <c r="L20" s="8"/>
      <c r="O20" s="8"/>
      <c r="R20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11"/>
  <sheetViews>
    <sheetView workbookViewId="0">
      <selection activeCell="Q11" sqref="Q11"/>
    </sheetView>
  </sheetViews>
  <sheetFormatPr defaultColWidth="5.625" defaultRowHeight="26.25" customHeight="1" x14ac:dyDescent="0.2"/>
  <cols>
    <col min="1" max="1" width="7.125" customWidth="1"/>
    <col min="2" max="2" width="2.75" customWidth="1"/>
    <col min="3" max="4" width="7.375" customWidth="1"/>
    <col min="5" max="5" width="4.75" customWidth="1"/>
    <col min="6" max="7" width="7.375" customWidth="1"/>
    <col min="8" max="8" width="4.75" customWidth="1"/>
    <col min="9" max="10" width="7.375" customWidth="1"/>
    <col min="11" max="11" width="4.75" customWidth="1"/>
    <col min="12" max="13" width="7.375" customWidth="1"/>
    <col min="14" max="14" width="2.5" customWidth="1"/>
    <col min="15" max="25" width="7.5" customWidth="1"/>
  </cols>
  <sheetData>
    <row r="1" spans="2:28" ht="26.25" customHeight="1" x14ac:dyDescent="0.25">
      <c r="B1" s="2"/>
      <c r="C1" s="6">
        <v>1768</v>
      </c>
      <c r="D1" s="6">
        <v>32</v>
      </c>
      <c r="E1" s="2"/>
      <c r="F1" s="6">
        <v>1678</v>
      </c>
      <c r="G1" s="6">
        <v>122</v>
      </c>
      <c r="I1" s="6">
        <v>1726</v>
      </c>
      <c r="J1" s="6">
        <v>74</v>
      </c>
      <c r="L1" s="6"/>
      <c r="M1" s="6"/>
      <c r="O1" s="6">
        <v>1717</v>
      </c>
      <c r="P1" s="6">
        <v>83</v>
      </c>
      <c r="R1" s="6">
        <v>1686</v>
      </c>
      <c r="S1" s="6">
        <v>114</v>
      </c>
      <c r="U1" s="6">
        <v>1687</v>
      </c>
      <c r="V1" s="6">
        <v>113</v>
      </c>
      <c r="X1" s="6">
        <v>1224</v>
      </c>
      <c r="Y1" s="6">
        <v>576</v>
      </c>
      <c r="AA1" s="6">
        <v>1671</v>
      </c>
      <c r="AB1" s="6">
        <v>358</v>
      </c>
    </row>
    <row r="2" spans="2:28" ht="26.25" customHeight="1" x14ac:dyDescent="0.25">
      <c r="B2" s="2"/>
      <c r="C2" s="6">
        <v>12</v>
      </c>
      <c r="D2" s="6">
        <v>1388</v>
      </c>
      <c r="E2" s="2"/>
      <c r="F2" s="6">
        <v>191</v>
      </c>
      <c r="G2" s="6">
        <v>1209</v>
      </c>
      <c r="I2" s="6">
        <v>93</v>
      </c>
      <c r="J2" s="6">
        <v>1307</v>
      </c>
      <c r="L2" s="6"/>
      <c r="M2" s="6"/>
      <c r="O2" s="6">
        <v>121</v>
      </c>
      <c r="P2" s="6">
        <v>1279</v>
      </c>
      <c r="R2" s="6">
        <v>141</v>
      </c>
      <c r="S2" s="6">
        <v>1259</v>
      </c>
      <c r="U2" s="6">
        <v>109</v>
      </c>
      <c r="V2" s="6">
        <v>1291</v>
      </c>
      <c r="X2" s="6">
        <v>307</v>
      </c>
      <c r="Y2" s="6">
        <v>1093</v>
      </c>
      <c r="AA2" s="6">
        <v>283</v>
      </c>
      <c r="AB2" s="6">
        <v>1117</v>
      </c>
    </row>
    <row r="3" spans="2:28" ht="34.5" customHeight="1" x14ac:dyDescent="0.2"/>
    <row r="4" spans="2:28" s="3" customFormat="1" ht="14.25" customHeight="1" x14ac:dyDescent="0.2">
      <c r="B4" s="12"/>
      <c r="C4" s="12"/>
      <c r="D4" s="12"/>
      <c r="E4" s="13"/>
      <c r="F4" s="12"/>
      <c r="G4" s="12"/>
      <c r="I4" s="12"/>
      <c r="J4" s="12"/>
      <c r="K4" s="13"/>
      <c r="L4" s="13"/>
      <c r="M4" s="13"/>
      <c r="N4" s="13"/>
      <c r="O4" s="12"/>
      <c r="P4" s="12"/>
      <c r="R4" s="12"/>
      <c r="S4" s="12"/>
      <c r="U4" s="12"/>
      <c r="V4" s="12"/>
      <c r="X4" s="12"/>
      <c r="Y4" s="12"/>
    </row>
    <row r="5" spans="2:28" s="3" customFormat="1" ht="39.6" customHeight="1" x14ac:dyDescent="0.2">
      <c r="B5" s="12"/>
      <c r="C5" s="15">
        <f>X1/1800</f>
        <v>0.68</v>
      </c>
      <c r="D5" s="14">
        <f>Y1/1800</f>
        <v>0.32</v>
      </c>
      <c r="E5" s="18"/>
      <c r="F5" s="15">
        <f>AA1/1800</f>
        <v>0.92833333333333334</v>
      </c>
      <c r="G5" s="14">
        <f>AB1/1800</f>
        <v>0.19888888888888889</v>
      </c>
      <c r="I5" s="15">
        <f>F1/1800</f>
        <v>0.93222222222222217</v>
      </c>
      <c r="J5" s="14">
        <f>G1/1800</f>
        <v>6.7777777777777784E-2</v>
      </c>
      <c r="K5" s="13"/>
      <c r="L5" s="15">
        <f>I1/1800</f>
        <v>0.9588888888888889</v>
      </c>
      <c r="M5" s="14">
        <f>J1/1800</f>
        <v>4.1111111111111112E-2</v>
      </c>
      <c r="N5" s="13"/>
    </row>
    <row r="6" spans="2:28" s="3" customFormat="1" ht="39.6" customHeight="1" x14ac:dyDescent="0.2">
      <c r="B6" s="12"/>
      <c r="C6" s="14">
        <f>X2/1400</f>
        <v>0.21928571428571428</v>
      </c>
      <c r="D6" s="15">
        <f>Y2/1400</f>
        <v>0.78071428571428569</v>
      </c>
      <c r="E6" s="18"/>
      <c r="F6" s="14">
        <f>AA2/1400</f>
        <v>0.20214285714285715</v>
      </c>
      <c r="G6" s="15">
        <f>AB2/1400</f>
        <v>0.79785714285714282</v>
      </c>
      <c r="I6" s="14">
        <f>F2/1400</f>
        <v>0.13642857142857143</v>
      </c>
      <c r="J6" s="15">
        <f>G2/1400</f>
        <v>0.86357142857142855</v>
      </c>
      <c r="K6" s="13"/>
      <c r="L6" s="14">
        <f>I2/1400</f>
        <v>6.6428571428571434E-2</v>
      </c>
      <c r="M6" s="15">
        <f>J2/1400</f>
        <v>0.93357142857142861</v>
      </c>
      <c r="N6" s="13"/>
    </row>
    <row r="7" spans="2:28" s="3" customFormat="1" ht="26.25" customHeight="1" x14ac:dyDescent="0.2">
      <c r="B7" s="12"/>
      <c r="C7" s="29" t="s">
        <v>31</v>
      </c>
      <c r="D7" s="30"/>
      <c r="E7" s="23"/>
      <c r="F7" s="29" t="s">
        <v>32</v>
      </c>
      <c r="G7" s="30"/>
      <c r="H7" s="24"/>
      <c r="I7" s="29" t="s">
        <v>23</v>
      </c>
      <c r="J7" s="30"/>
      <c r="K7" s="22"/>
      <c r="L7" s="29" t="s">
        <v>24</v>
      </c>
      <c r="M7" s="30"/>
      <c r="N7" s="13"/>
    </row>
    <row r="8" spans="2:28" ht="12" customHeight="1" x14ac:dyDescent="0.2">
      <c r="C8" s="25"/>
      <c r="D8" s="25"/>
      <c r="E8" s="25"/>
      <c r="F8" s="25"/>
      <c r="G8" s="25"/>
      <c r="H8" s="25"/>
      <c r="I8" s="25"/>
      <c r="J8" s="25"/>
      <c r="K8" s="26"/>
      <c r="L8" s="26"/>
      <c r="M8" s="26"/>
      <c r="N8" s="16"/>
    </row>
    <row r="9" spans="2:28" s="27" customFormat="1" ht="39.6" customHeight="1" x14ac:dyDescent="0.2">
      <c r="C9" s="15">
        <f>O1/1800</f>
        <v>0.9538888888888889</v>
      </c>
      <c r="D9" s="14">
        <f>P1/1800</f>
        <v>4.611111111111111E-2</v>
      </c>
      <c r="E9" s="3"/>
      <c r="F9" s="15">
        <f>R1/1800</f>
        <v>0.93666666666666665</v>
      </c>
      <c r="G9" s="14">
        <f>S1/1800</f>
        <v>6.3333333333333339E-2</v>
      </c>
      <c r="H9" s="3"/>
      <c r="I9" s="15">
        <f>U1/1800</f>
        <v>0.93722222222222218</v>
      </c>
      <c r="J9" s="14">
        <f>V1/1800</f>
        <v>6.277777777777778E-2</v>
      </c>
      <c r="K9" s="13"/>
      <c r="L9" s="17">
        <f>C1/1800</f>
        <v>0.98222222222222222</v>
      </c>
      <c r="M9" s="14">
        <f>D1/1800</f>
        <v>1.7777777777777778E-2</v>
      </c>
      <c r="N9" s="28"/>
    </row>
    <row r="10" spans="2:28" s="27" customFormat="1" ht="39.6" customHeight="1" x14ac:dyDescent="0.2">
      <c r="C10" s="14">
        <f>O2/1400</f>
        <v>8.6428571428571424E-2</v>
      </c>
      <c r="D10" s="15">
        <f>P2/1400</f>
        <v>0.91357142857142859</v>
      </c>
      <c r="E10" s="3"/>
      <c r="F10" s="14">
        <f>R2/1400</f>
        <v>0.10071428571428571</v>
      </c>
      <c r="G10" s="15">
        <f>S2/1400</f>
        <v>0.89928571428571424</v>
      </c>
      <c r="H10" s="3"/>
      <c r="I10" s="14">
        <f>U2/1400</f>
        <v>7.7857142857142861E-2</v>
      </c>
      <c r="J10" s="15">
        <f>V2/1400</f>
        <v>0.92214285714285715</v>
      </c>
      <c r="K10" s="13"/>
      <c r="L10" s="14">
        <f>C2/1400</f>
        <v>8.5714285714285719E-3</v>
      </c>
      <c r="M10" s="17">
        <f>D2/1400</f>
        <v>0.99142857142857144</v>
      </c>
      <c r="N10" s="28"/>
    </row>
    <row r="11" spans="2:28" ht="26.25" customHeight="1" x14ac:dyDescent="0.2">
      <c r="C11" s="29" t="s">
        <v>18</v>
      </c>
      <c r="D11" s="30"/>
      <c r="E11" s="24"/>
      <c r="F11" s="29" t="s">
        <v>19</v>
      </c>
      <c r="G11" s="30"/>
      <c r="H11" s="24"/>
      <c r="I11" s="29" t="s">
        <v>20</v>
      </c>
      <c r="J11" s="30"/>
      <c r="K11" s="21"/>
      <c r="L11" s="29" t="s">
        <v>16</v>
      </c>
      <c r="M11" s="30"/>
    </row>
  </sheetData>
  <mergeCells count="8">
    <mergeCell ref="C11:D11"/>
    <mergeCell ref="F11:G11"/>
    <mergeCell ref="I11:J11"/>
    <mergeCell ref="L11:M11"/>
    <mergeCell ref="I7:J7"/>
    <mergeCell ref="L7:M7"/>
    <mergeCell ref="F7:G7"/>
    <mergeCell ref="C7:D7"/>
  </mergeCells>
  <phoneticPr fontId="1" type="noConversion"/>
  <pageMargins left="0.7" right="0.7" top="0.75" bottom="0.75" header="0.3" footer="0.3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7"/>
  <sheetViews>
    <sheetView workbookViewId="0">
      <selection activeCell="L11" sqref="L11"/>
    </sheetView>
  </sheetViews>
  <sheetFormatPr defaultColWidth="8.875" defaultRowHeight="15" x14ac:dyDescent="0.25"/>
  <cols>
    <col min="1" max="1" width="10.5" style="6" customWidth="1"/>
    <col min="2" max="2" width="7.75" style="19" customWidth="1"/>
    <col min="3" max="3" width="7" style="19" customWidth="1"/>
    <col min="4" max="4" width="8.875" style="6"/>
    <col min="5" max="5" width="10.5" style="6" customWidth="1"/>
    <col min="6" max="16384" width="8.875" style="6"/>
  </cols>
  <sheetData>
    <row r="2" spans="1:9" x14ac:dyDescent="0.25">
      <c r="B2" s="19" t="s">
        <v>30</v>
      </c>
      <c r="C2" s="19" t="s">
        <v>29</v>
      </c>
      <c r="D2" s="6" t="s">
        <v>23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26</v>
      </c>
    </row>
    <row r="3" spans="1:9" x14ac:dyDescent="0.25">
      <c r="A3" s="6" t="s">
        <v>25</v>
      </c>
      <c r="B3" s="19">
        <v>0.68</v>
      </c>
      <c r="C3" s="19">
        <v>0.82355840315426321</v>
      </c>
      <c r="D3" s="19">
        <v>0.93222222222222217</v>
      </c>
      <c r="E3" s="19">
        <v>0.9588888888888889</v>
      </c>
      <c r="F3" s="19">
        <v>0.9538888888888889</v>
      </c>
      <c r="G3" s="19">
        <v>0.93666666666666665</v>
      </c>
      <c r="H3" s="19">
        <v>0.93722222222222218</v>
      </c>
      <c r="I3" s="19">
        <v>0.98222222222222222</v>
      </c>
    </row>
    <row r="4" spans="1:9" x14ac:dyDescent="0.25">
      <c r="A4" s="6" t="s">
        <v>27</v>
      </c>
      <c r="B4" s="19">
        <v>0.79947746570868716</v>
      </c>
      <c r="C4" s="19">
        <v>0.85516888433981575</v>
      </c>
      <c r="D4" s="19">
        <v>0.89780631353665064</v>
      </c>
      <c r="E4" s="19">
        <v>0.94887300714678391</v>
      </c>
      <c r="F4" s="19">
        <v>0.93416757344940149</v>
      </c>
      <c r="G4" s="19">
        <v>0.92282430213464695</v>
      </c>
      <c r="H4" s="19">
        <v>0.93930957683741645</v>
      </c>
      <c r="I4" s="19">
        <v>0.99325842696629218</v>
      </c>
    </row>
    <row r="5" spans="1:9" x14ac:dyDescent="0.25">
      <c r="A5" s="6" t="s">
        <v>21</v>
      </c>
      <c r="B5" s="19">
        <v>0.72406250000000005</v>
      </c>
      <c r="C5" s="19">
        <v>0.8130650335374745</v>
      </c>
      <c r="D5" s="19">
        <v>0.90218750000000003</v>
      </c>
      <c r="E5" s="19">
        <v>0.94781249999999995</v>
      </c>
      <c r="F5" s="19">
        <v>0.93625000000000003</v>
      </c>
      <c r="G5" s="19">
        <v>0.92031249999999998</v>
      </c>
      <c r="H5" s="19">
        <v>0.93062500000000004</v>
      </c>
      <c r="I5" s="19">
        <v>0.98624999999999996</v>
      </c>
    </row>
    <row r="6" spans="1:9" x14ac:dyDescent="0.25">
      <c r="A6" s="6" t="s">
        <v>28</v>
      </c>
      <c r="B6" s="19">
        <v>0.78071428571428569</v>
      </c>
      <c r="C6" s="19">
        <v>0.79785714285714282</v>
      </c>
      <c r="D6" s="20">
        <v>0.86357142857142855</v>
      </c>
      <c r="E6" s="19">
        <v>0.93357142857142861</v>
      </c>
      <c r="F6" s="19">
        <v>0.91357142857142859</v>
      </c>
      <c r="G6" s="19">
        <v>0.89928571428571424</v>
      </c>
      <c r="H6" s="19">
        <v>0.92214285714285715</v>
      </c>
      <c r="I6" s="19">
        <v>0.99142857142857144</v>
      </c>
    </row>
    <row r="7" spans="1:9" x14ac:dyDescent="0.25">
      <c r="A7" s="6" t="s">
        <v>22</v>
      </c>
      <c r="B7" s="19">
        <v>0.73491444010807561</v>
      </c>
      <c r="C7" s="19">
        <v>0.83906603063017826</v>
      </c>
      <c r="D7" s="19">
        <v>0.91469065140365224</v>
      </c>
      <c r="E7" s="19">
        <v>0.95385465598231556</v>
      </c>
      <c r="F7" s="19">
        <v>0.94392523364485981</v>
      </c>
      <c r="G7" s="19">
        <v>0.92969396195202647</v>
      </c>
      <c r="H7" s="19">
        <v>0.93826473859844273</v>
      </c>
      <c r="I7" s="19">
        <v>0.98770949720670387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Proposed-FPA</vt:lpstr>
      <vt:lpstr>STM</vt:lpstr>
      <vt:lpstr>DenseNet</vt:lpstr>
      <vt:lpstr>ResNet</vt:lpstr>
      <vt:lpstr>confusion matrix</vt:lpstr>
      <vt:lpstr>图表</vt:lpstr>
      <vt:lpstr>'confusion matrix'!Print_Area</vt:lpstr>
      <vt:lpstr>图表!Print_Area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2021-12-03T14:52:26Z</dcterms:modified>
</cp:coreProperties>
</file>