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120_years_of_death/"/>
    </mc:Choice>
  </mc:AlternateContent>
  <xr:revisionPtr revIDLastSave="0" documentId="13_ncr:1_{55FBBC77-4A01-FB48-B446-15ACD919885F}" xr6:coauthVersionLast="47" xr6:coauthVersionMax="47" xr10:uidLastSave="{00000000-0000-0000-0000-000000000000}"/>
  <bookViews>
    <workbookView xWindow="0" yWindow="0" windowWidth="28800" windowHeight="18000" firstSheet="1" activeTab="2" xr2:uid="{00000000-000D-0000-FFFF-FFFF00000000}"/>
  </bookViews>
  <sheets>
    <sheet name="y1900" sheetId="1" r:id="rId1"/>
    <sheet name="y1910" sheetId="13" r:id="rId2"/>
    <sheet name="y1911" sheetId="45" r:id="rId3"/>
    <sheet name="y1912i" sheetId="46" r:id="rId4"/>
    <sheet name="y1913i" sheetId="49" r:id="rId5"/>
    <sheet name="y1914i" sheetId="48" r:id="rId6"/>
    <sheet name="y1915i" sheetId="47" r:id="rId7"/>
    <sheet name="y1916i" sheetId="50" r:id="rId8"/>
    <sheet name="y1917" sheetId="25" r:id="rId9"/>
    <sheet name="y1918" sheetId="26" r:id="rId10"/>
    <sheet name="y1919" sheetId="34" r:id="rId11"/>
    <sheet name="y1920" sheetId="12" r:id="rId12"/>
    <sheet name="y1929" sheetId="14" r:id="rId13"/>
    <sheet name="y1939" sheetId="28" r:id="rId14"/>
    <sheet name="y1940" sheetId="15" r:id="rId15"/>
    <sheet name="y1950" sheetId="9" r:id="rId16"/>
    <sheet name="y1960" sheetId="16" r:id="rId17"/>
    <sheet name="y1970" sheetId="17" r:id="rId18"/>
    <sheet name="y1980" sheetId="18" r:id="rId19"/>
    <sheet name="y1990" sheetId="19" r:id="rId20"/>
    <sheet name="y2000" sheetId="10" r:id="rId21"/>
    <sheet name="y2010" sheetId="24" r:id="rId22"/>
    <sheet name="y2018" sheetId="27" r:id="rId23"/>
    <sheet name="y2019" sheetId="30" r:id="rId24"/>
    <sheet name="y2020" sheetId="31" r:id="rId25"/>
    <sheet name="metaData" sheetId="7" r:id="rId26"/>
    <sheet name="Deaths and Popu." sheetId="23" r:id="rId27"/>
  </sheets>
  <definedNames>
    <definedName name="Notes" localSheetId="21">'y2010'!$A$102</definedName>
  </definedNames>
  <calcPr calcId="191029"/>
  <pivotCaches>
    <pivotCache cacheId="0" r:id="rId2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23" l="1"/>
  <c r="H1" i="34"/>
  <c r="G1" i="18"/>
  <c r="D19" i="23"/>
  <c r="I1" i="30"/>
  <c r="D20" i="23"/>
  <c r="I1" i="31"/>
  <c r="I61" i="10"/>
  <c r="I52" i="27"/>
  <c r="I48" i="27"/>
  <c r="I44" i="27"/>
  <c r="I40" i="27"/>
  <c r="I53" i="24"/>
  <c r="I49" i="24"/>
  <c r="I45" i="24"/>
  <c r="I41" i="24"/>
  <c r="I52" i="10"/>
  <c r="I48" i="10"/>
  <c r="I44" i="10"/>
  <c r="I40" i="10"/>
  <c r="H1" i="10"/>
  <c r="D2" i="23"/>
  <c r="D3" i="23"/>
  <c r="D4" i="23"/>
  <c r="D5" i="23"/>
  <c r="D7" i="23"/>
  <c r="D8" i="23"/>
  <c r="D9" i="23"/>
  <c r="D10" i="23"/>
  <c r="D11" i="23"/>
  <c r="D12" i="23"/>
  <c r="D13" i="23"/>
  <c r="D14" i="23"/>
  <c r="D15" i="23"/>
  <c r="D16" i="23"/>
  <c r="D17" i="23"/>
  <c r="D18" i="23"/>
  <c r="H1" i="28"/>
  <c r="H1" i="27"/>
  <c r="H1" i="24"/>
  <c r="G1" i="15"/>
  <c r="H1" i="25"/>
  <c r="H1" i="14"/>
  <c r="H1" i="19"/>
  <c r="H1" i="17"/>
  <c r="H1" i="16"/>
  <c r="H1" i="9"/>
  <c r="H1" i="12"/>
  <c r="H1" i="26" l="1"/>
  <c r="I201" i="13"/>
  <c r="I200" i="13"/>
  <c r="I199" i="13"/>
  <c r="I205"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202" i="13"/>
  <c r="I203" i="13"/>
  <c r="I204" i="13"/>
  <c r="I3" i="13"/>
  <c r="I4" i="13"/>
  <c r="I5" i="13"/>
  <c r="I6" i="13"/>
  <c r="I2" i="13" l="1"/>
  <c r="J1" i="13" l="1"/>
  <c r="G20" i="1"/>
  <c r="G15" i="1"/>
  <c r="G14" i="1"/>
  <c r="J164" i="13" l="1"/>
  <c r="J165" i="13"/>
  <c r="J166" i="13"/>
  <c r="J163" i="13"/>
  <c r="J167" i="13"/>
  <c r="J168" i="13"/>
  <c r="J169" i="13"/>
  <c r="J161" i="13"/>
  <c r="J162" i="13"/>
  <c r="J9" i="13"/>
  <c r="J57" i="13"/>
  <c r="J15" i="13"/>
  <c r="J142" i="13"/>
  <c r="J78" i="13"/>
  <c r="J14" i="13"/>
  <c r="J33" i="13"/>
  <c r="J80" i="13"/>
  <c r="J198" i="13"/>
  <c r="J125" i="13"/>
  <c r="J61" i="13"/>
  <c r="J194" i="13"/>
  <c r="J132" i="13"/>
  <c r="J89" i="13"/>
  <c r="J112" i="13"/>
  <c r="J12" i="13"/>
  <c r="J99" i="13"/>
  <c r="J35" i="13"/>
  <c r="J176" i="13"/>
  <c r="J140" i="13"/>
  <c r="J52" i="13"/>
  <c r="J155" i="13"/>
  <c r="J146" i="13"/>
  <c r="J82" i="13"/>
  <c r="J18" i="13"/>
  <c r="J64" i="13"/>
  <c r="J53" i="13"/>
  <c r="J116" i="13"/>
  <c r="J65" i="13"/>
  <c r="J188" i="13"/>
  <c r="J91" i="13"/>
  <c r="J27" i="13"/>
  <c r="J124" i="13"/>
  <c r="J44" i="13"/>
  <c r="J138" i="13"/>
  <c r="J74" i="13"/>
  <c r="J23" i="13"/>
  <c r="J202" i="13"/>
  <c r="J126" i="13"/>
  <c r="J178" i="13"/>
  <c r="J32" i="13"/>
  <c r="J109" i="13"/>
  <c r="J127" i="13"/>
  <c r="J41" i="13"/>
  <c r="J72" i="13"/>
  <c r="J83" i="13"/>
  <c r="J108" i="13"/>
  <c r="J4" i="13"/>
  <c r="J66" i="13"/>
  <c r="J158" i="13"/>
  <c r="J30" i="13"/>
  <c r="J119" i="13"/>
  <c r="J13" i="13"/>
  <c r="J137" i="13"/>
  <c r="J115" i="13"/>
  <c r="J196" i="13"/>
  <c r="J31" i="13"/>
  <c r="J22" i="13"/>
  <c r="J133" i="13"/>
  <c r="J113" i="13"/>
  <c r="J43" i="13"/>
  <c r="J180" i="13"/>
  <c r="J96" i="13"/>
  <c r="J25" i="13"/>
  <c r="J7" i="13"/>
  <c r="J134" i="13"/>
  <c r="J70" i="13"/>
  <c r="J205" i="13"/>
  <c r="J204" i="13"/>
  <c r="J190" i="13"/>
  <c r="J117" i="13"/>
  <c r="J159" i="13"/>
  <c r="J104" i="13"/>
  <c r="J135" i="13"/>
  <c r="J139" i="13"/>
  <c r="J10" i="13"/>
  <c r="J71" i="13"/>
  <c r="J62" i="13"/>
  <c r="J185" i="13"/>
  <c r="J182" i="13"/>
  <c r="J45" i="13"/>
  <c r="J76" i="13"/>
  <c r="J172" i="13"/>
  <c r="J19" i="13"/>
  <c r="J111" i="13"/>
  <c r="J36" i="13"/>
  <c r="J130" i="13"/>
  <c r="J73" i="13"/>
  <c r="J192" i="13"/>
  <c r="J173" i="13"/>
  <c r="J98" i="13"/>
  <c r="J150" i="13"/>
  <c r="J87" i="13"/>
  <c r="J156" i="13"/>
  <c r="J107" i="13"/>
  <c r="J60" i="13"/>
  <c r="J26" i="13"/>
  <c r="J186" i="13"/>
  <c r="J63" i="13"/>
  <c r="J191" i="13"/>
  <c r="J118" i="13"/>
  <c r="J54" i="13"/>
  <c r="J145" i="13"/>
  <c r="J160" i="13"/>
  <c r="J16" i="13"/>
  <c r="J174" i="13"/>
  <c r="J101" i="13"/>
  <c r="J37" i="13"/>
  <c r="J103" i="13"/>
  <c r="J200" i="13"/>
  <c r="J17" i="13"/>
  <c r="J48" i="13"/>
  <c r="J147" i="13"/>
  <c r="J75" i="13"/>
  <c r="J11" i="13"/>
  <c r="J79" i="13"/>
  <c r="J100" i="13"/>
  <c r="J28" i="13"/>
  <c r="J195" i="13"/>
  <c r="J122" i="13"/>
  <c r="J58" i="13"/>
  <c r="J40" i="13"/>
  <c r="J201" i="13"/>
  <c r="J92" i="13"/>
  <c r="J187" i="13"/>
  <c r="J129" i="13"/>
  <c r="J175" i="13"/>
  <c r="J102" i="13"/>
  <c r="J97" i="13"/>
  <c r="J143" i="13"/>
  <c r="J85" i="13"/>
  <c r="J6" i="13"/>
  <c r="J177" i="13"/>
  <c r="J8" i="13"/>
  <c r="J59" i="13"/>
  <c r="J189" i="13"/>
  <c r="J84" i="13"/>
  <c r="J179" i="13"/>
  <c r="J42" i="13"/>
  <c r="J39" i="13"/>
  <c r="J120" i="13"/>
  <c r="J77" i="13"/>
  <c r="J181" i="13"/>
  <c r="J51" i="13"/>
  <c r="J171" i="13"/>
  <c r="J81" i="13"/>
  <c r="J49" i="13"/>
  <c r="J69" i="13"/>
  <c r="J136" i="13"/>
  <c r="J203" i="13"/>
  <c r="J154" i="13"/>
  <c r="J153" i="13"/>
  <c r="J55" i="13"/>
  <c r="J183" i="13"/>
  <c r="J110" i="13"/>
  <c r="J46" i="13"/>
  <c r="J121" i="13"/>
  <c r="J144" i="13"/>
  <c r="J184" i="13"/>
  <c r="J157" i="13"/>
  <c r="J93" i="13"/>
  <c r="J29" i="13"/>
  <c r="J95" i="13"/>
  <c r="J3" i="13"/>
  <c r="J193" i="13"/>
  <c r="J131" i="13"/>
  <c r="J67" i="13"/>
  <c r="J197" i="13"/>
  <c r="J20" i="13"/>
  <c r="J114" i="13"/>
  <c r="J50" i="13"/>
  <c r="J47" i="13"/>
  <c r="J38" i="13"/>
  <c r="J128" i="13"/>
  <c r="J149" i="13"/>
  <c r="J21" i="13"/>
  <c r="J170" i="13"/>
  <c r="J123" i="13"/>
  <c r="J56" i="13"/>
  <c r="J5" i="13"/>
  <c r="J106" i="13"/>
  <c r="J105" i="13"/>
  <c r="J94" i="13"/>
  <c r="J141" i="13"/>
  <c r="J152" i="13"/>
  <c r="J24" i="13"/>
  <c r="J68" i="13"/>
  <c r="J34" i="13"/>
  <c r="J86" i="13"/>
  <c r="J88" i="13"/>
  <c r="J199" i="13"/>
  <c r="J151" i="13"/>
  <c r="J148" i="13"/>
  <c r="J90" i="13"/>
  <c r="J2" i="13"/>
  <c r="G51" i="1"/>
  <c r="G50" i="1"/>
  <c r="G49" i="1"/>
  <c r="G48" i="1"/>
  <c r="G47" i="1"/>
  <c r="G46" i="1"/>
  <c r="G37" i="1"/>
  <c r="G38" i="1" s="1"/>
  <c r="G35" i="1"/>
  <c r="G34" i="1"/>
  <c r="G33" i="1"/>
  <c r="G32" i="1"/>
  <c r="G31" i="1"/>
  <c r="G30" i="1"/>
  <c r="G29" i="1"/>
  <c r="G22" i="1"/>
  <c r="G27" i="1"/>
  <c r="G26" i="1"/>
  <c r="G25" i="1"/>
  <c r="G23" i="1"/>
  <c r="G24" i="1"/>
  <c r="G19" i="1"/>
  <c r="G18" i="1"/>
  <c r="G17" i="1"/>
  <c r="G16" i="1"/>
  <c r="G13" i="1"/>
  <c r="G12" i="1"/>
  <c r="G11" i="1"/>
  <c r="G10" i="1"/>
  <c r="G9" i="1"/>
  <c r="G8" i="1"/>
  <c r="G7" i="1"/>
  <c r="G6" i="1"/>
  <c r="G5" i="1"/>
  <c r="G4" i="1"/>
  <c r="G3" i="1"/>
  <c r="G21" i="1" l="1"/>
  <c r="G52" i="1"/>
</calcChain>
</file>

<file path=xl/sharedStrings.xml><?xml version="1.0" encoding="utf-8"?>
<sst xmlns="http://schemas.openxmlformats.org/spreadsheetml/2006/main" count="17601" uniqueCount="1773">
  <si>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</si>
  <si>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</si>
  <si>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</si>
  <si>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</si>
  <si>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</si>
  <si>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</si>
  <si>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</si>
  <si>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</si>
  <si>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</si>
  <si>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</si>
  <si>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</si>
  <si>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</si>
  <si>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</si>
  <si>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</si>
  <si>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</si>
  <si>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</si>
  <si>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</si>
  <si>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</si>
  <si>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</si>
  <si>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</si>
  <si>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</si>
  <si>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</si>
  <si>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</si>
  <si>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</si>
  <si>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</si>
  <si>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</si>
  <si>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</si>
  <si>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</si>
  <si>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</si>
  <si>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</si>
  <si>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</si>
  <si>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</si>
  <si>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</si>
  <si>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</si>
  <si>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</si>
  <si>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</si>
  <si>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</si>
  <si>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</si>
  <si>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</si>
  <si>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</si>
  <si>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</si>
  <si>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</si>
  <si>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</si>
  <si>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</si>
  <si>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</si>
  <si>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</si>
  <si>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</si>
  <si>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</si>
  <si>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</si>
  <si>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</si>
  <si>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</si>
  <si>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</si>
  <si>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</si>
  <si>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</si>
  <si>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</si>
  <si>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</si>
  <si>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</si>
  <si>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</si>
  <si>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</si>
  <si>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</si>
  <si>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</si>
  <si>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</si>
  <si>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</si>
  <si>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</si>
  <si>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</si>
  <si>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</si>
  <si>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</si>
  <si>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</si>
  <si>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</si>
  <si>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</si>
  <si>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</si>
  <si>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</si>
  <si>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</si>
  <si>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</si>
  <si>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</si>
  <si>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</si>
  <si>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</si>
  <si>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</si>
  <si>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</si>
  <si>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</si>
  <si>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</si>
  <si>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</si>
  <si>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</si>
  <si>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</si>
  <si>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</si>
  <si>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</si>
  <si>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</si>
  <si>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</si>
  <si>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</si>
  <si>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</si>
  <si>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Pneumonia &amp; Relate</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</si>
  <si>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</si>
  <si>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</si>
  <si>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</si>
  <si>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</si>
  <si>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</si>
  <si>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</si>
  <si>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</si>
  <si>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</si>
  <si>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</si>
  <si>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</si>
  <si>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</si>
  <si>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</si>
  <si>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</si>
  <si>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</si>
  <si>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</si>
  <si>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</si>
  <si>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</si>
  <si>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</si>
  <si>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</si>
  <si>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</si>
  <si>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</si>
  <si>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</si>
  <si>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</si>
  <si>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</si>
  <si>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</si>
  <si>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</si>
  <si>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</si>
  <si>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</si>
  <si>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</si>
  <si>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</si>
  <si>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</si>
  <si>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</si>
  <si>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</si>
  <si>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</si>
  <si>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</si>
  <si>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</si>
  <si>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</si>
  <si>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</si>
  <si>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</si>
  <si>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</si>
  <si>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</si>
  <si>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</si>
  <si>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</si>
  <si>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</si>
  <si>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</si>
  <si>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</si>
  <si>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</si>
  <si>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</si>
  <si>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</si>
  <si>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</si>
  <si>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</si>
  <si>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</si>
  <si>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</si>
  <si>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</si>
  <si>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</si>
  <si>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</si>
  <si>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</si>
  <si>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</si>
  <si>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</si>
  <si>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</si>
  <si>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</si>
  <si>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</si>
  <si>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</si>
  <si>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</si>
  <si>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</si>
  <si>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</si>
  <si>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</si>
  <si>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</si>
  <si>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</si>
  <si>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</si>
  <si>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</si>
  <si>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</si>
  <si>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</si>
  <si>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</si>
  <si>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</si>
  <si>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</si>
  <si>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</si>
  <si>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</si>
  <si>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</si>
  <si>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</si>
  <si>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</si>
  <si>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</si>
  <si>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</si>
  <si>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</si>
  <si>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</si>
  <si>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</si>
  <si>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</si>
  <si>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</si>
  <si>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</si>
  <si>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</si>
  <si>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</si>
  <si>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</si>
  <si>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</si>
  <si>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</si>
  <si>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</si>
  <si>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</si>
  <si>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</si>
  <si>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</si>
  <si>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</si>
  <si>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</si>
  <si>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</si>
  <si>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</si>
  <si>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</si>
  <si>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</si>
  <si>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</si>
  <si>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</si>
  <si>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</si>
  <si>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</si>
  <si>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</si>
  <si>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</si>
  <si>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</si>
  <si>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</si>
  <si>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</si>
  <si>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</si>
  <si>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</si>
  <si>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</si>
  <si>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</si>
  <si>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</si>
  <si>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</si>
  <si>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</si>
  <si>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</si>
  <si>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</si>
  <si>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</si>
  <si>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</si>
  <si>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</si>
  <si>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</si>
  <si>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</si>
  <si>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</si>
  <si>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</si>
  <si>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</si>
  <si>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</si>
  <si>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</si>
  <si>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</si>
  <si>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</si>
  <si>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</si>
  <si>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</si>
  <si>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</si>
  <si>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</si>
  <si>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</si>
  <si>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</si>
  <si>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</si>
  <si>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</si>
  <si>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</si>
  <si>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</si>
  <si>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</si>
  <si>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</si>
  <si>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</si>
  <si>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</si>
  <si>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</si>
  <si>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</si>
  <si>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</si>
  <si>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</si>
  <si>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</si>
  <si>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</si>
  <si>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</si>
  <si>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</si>
  <si>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</si>
  <si>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</si>
  <si>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</si>
  <si>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</si>
  <si>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</si>
  <si>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</si>
  <si>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</si>
  <si>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</si>
  <si>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</si>
  <si>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</si>
  <si>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</si>
  <si>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</si>
  <si>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</si>
  <si>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</si>
  <si>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</si>
  <si>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</si>
  <si>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</si>
  <si>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</si>
  <si>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</si>
  <si>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</si>
  <si>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</si>
  <si>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</si>
  <si>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</si>
  <si>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</si>
  <si>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</si>
  <si>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</si>
  <si>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</si>
  <si>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</si>
  <si>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</si>
  <si>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</si>
  <si>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</si>
  <si>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</si>
  <si>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</si>
  <si>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</si>
  <si>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</si>
  <si>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</si>
  <si>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</si>
  <si>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</si>
  <si>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</si>
  <si>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</si>
  <si>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</si>
  <si>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</si>
  <si>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</si>
  <si>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</si>
  <si>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</si>
  <si>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</si>
  <si>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</si>
  <si>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</si>
  <si>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</si>
  <si>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</si>
  <si>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</si>
  <si>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</si>
  <si>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</si>
  <si>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</si>
  <si>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</si>
  <si>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</si>
  <si>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</si>
  <si>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</si>
  <si>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</si>
  <si>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</si>
  <si>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</si>
  <si>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</si>
  <si>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</si>
  <si>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</si>
  <si>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</si>
  <si>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</si>
  <si>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</si>
  <si>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</si>
  <si>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</si>
  <si>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</si>
  <si>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</si>
  <si>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</si>
  <si>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</si>
  <si>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</si>
  <si>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</si>
  <si>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</si>
  <si>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</si>
  <si>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</si>
  <si>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</si>
  <si>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</si>
  <si>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</si>
  <si>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</si>
  <si>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</si>
  <si>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</si>
  <si>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</si>
  <si>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</si>
  <si>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</si>
  <si>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</si>
  <si>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</si>
  <si>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</si>
  <si>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</si>
  <si>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</si>
  <si>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</si>
  <si>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</si>
  <si>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</si>
  <si>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</si>
  <si>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</si>
  <si>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</si>
  <si>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</si>
  <si>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</si>
  <si>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</si>
  <si>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</si>
  <si>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</si>
  <si>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</si>
  <si>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</si>
  <si>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</si>
  <si>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</si>
  <si>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</si>
  <si>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</si>
  <si>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</si>
  <si>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</si>
  <si>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</si>
  <si>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</si>
  <si>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</si>
  <si>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</si>
  <si>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</si>
  <si>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</si>
  <si>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</si>
  <si>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</si>
  <si>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</si>
  <si>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</si>
  <si>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</si>
  <si>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</si>
  <si>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</si>
  <si>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</si>
  <si>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</si>
  <si>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</si>
  <si>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</si>
  <si>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</si>
  <si>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</si>
  <si>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</si>
  <si>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</si>
  <si>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</si>
  <si>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</si>
  <si>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</si>
  <si>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</si>
  <si>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</si>
  <si>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</si>
  <si>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</si>
  <si>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</si>
  <si>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</si>
  <si>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</si>
  <si>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</si>
  <si>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</si>
  <si>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</si>
  <si>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</si>
  <si>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</si>
  <si>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</si>
  <si>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</si>
  <si>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</si>
  <si>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</si>
  <si>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</si>
  <si>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</si>
  <si>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</si>
  <si>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</si>
  <si>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</si>
  <si>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</si>
  <si>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</si>
  <si>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</si>
  <si>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</si>
  <si>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</si>
  <si>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</si>
  <si>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</si>
  <si>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</si>
  <si>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</si>
  <si>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</si>
  <si>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</si>
  <si>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</si>
  <si>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</si>
  <si>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</si>
  <si>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</si>
  <si>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</si>
  <si>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</si>
  <si>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</si>
  <si>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</si>
  <si>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</si>
  <si>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</si>
  <si>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</si>
  <si>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</si>
  <si>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</si>
  <si>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</si>
  <si>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</si>
  <si>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</si>
  <si>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</si>
  <si>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</si>
  <si>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</si>
  <si>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</si>
  <si>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</si>
  <si>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</si>
  <si>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</si>
  <si>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</si>
  <si>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</si>
  <si>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</si>
  <si>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</si>
  <si>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</si>
  <si>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</si>
  <si>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</si>
  <si>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</si>
  <si>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</si>
  <si>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</si>
  <si>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</si>
  <si>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</si>
  <si>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</si>
  <si>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</si>
  <si>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</si>
  <si>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</si>
  <si>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</si>
  <si>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</si>
  <si>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</si>
  <si>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</si>
  <si>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</si>
  <si>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</si>
  <si>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</si>
  <si>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</si>
  <si>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</si>
  <si>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</si>
  <si>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</si>
  <si>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</si>
  <si>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</si>
  <si>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</si>
  <si>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</si>
  <si>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</si>
  <si>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</si>
  <si>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</si>
  <si>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</si>
  <si>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</si>
  <si>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</si>
  <si>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</si>
  <si>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</si>
  <si>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</si>
  <si>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</si>
  <si>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</si>
  <si>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</si>
  <si>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</si>
  <si>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</si>
  <si>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</si>
  <si>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</si>
  <si>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</si>
  <si>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</si>
  <si>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</si>
  <si>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</si>
  <si>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</si>
  <si>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</si>
  <si>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</si>
  <si>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</si>
  <si>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</si>
  <si>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</si>
  <si>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</si>
  <si>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</si>
  <si>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</si>
  <si>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</si>
  <si>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</si>
  <si>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</si>
  <si>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</si>
  <si>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</si>
  <si>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</si>
  <si>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</si>
  <si>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</si>
  <si>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</si>
  <si>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</si>
  <si>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</si>
  <si>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</si>
  <si>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</si>
  <si>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</si>
  <si>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</si>
  <si>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</si>
  <si>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</si>
  <si>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</si>
  <si>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</si>
  <si>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</si>
  <si>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</si>
  <si>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</si>
  <si>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</si>
  <si>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</si>
  <si>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</si>
  <si>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</si>
  <si>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</si>
  <si>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</si>
  <si>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</si>
  <si>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</si>
  <si>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</si>
  <si>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</si>
  <si>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</si>
  <si>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</si>
  <si>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</si>
  <si>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</si>
  <si>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</si>
  <si>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</si>
  <si>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</si>
  <si>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</si>
  <si>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</si>
  <si>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</si>
  <si>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</si>
  <si>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</si>
  <si>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</si>
  <si>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</si>
  <si>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</si>
  <si>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</si>
  <si>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</si>
  <si>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</si>
  <si>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</si>
  <si>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</si>
  <si>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</si>
  <si>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</si>
  <si>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</si>
  <si>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</si>
  <si>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</si>
  <si>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</si>
  <si>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</si>
  <si>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</si>
  <si>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</si>
  <si>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</si>
  <si>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</si>
  <si>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</si>
  <si>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</si>
  <si>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</si>
  <si>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</si>
  <si>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</si>
  <si>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</si>
  <si>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</si>
  <si>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</si>
  <si>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</si>
  <si>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</si>
  <si>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</si>
  <si>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</si>
  <si>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</si>
  <si>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</si>
  <si>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</si>
  <si>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</si>
  <si>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</si>
  <si>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</si>
  <si>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</si>
  <si>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</si>
  <si>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</si>
  <si>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</si>
  <si>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</si>
  <si>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</si>
  <si>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</si>
  <si>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</si>
  <si>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</si>
  <si>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</si>
  <si>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</si>
  <si>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</si>
  <si>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</si>
  <si>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</si>
  <si>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</si>
  <si>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</si>
  <si>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</si>
  <si>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</si>
  <si>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</si>
  <si>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</si>
  <si>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</si>
  <si>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</si>
  <si>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</si>
  <si>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</si>
  <si>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</si>
  <si>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</si>
  <si>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</si>
  <si>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</si>
  <si>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</si>
  <si>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</si>
  <si>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</si>
  <si>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</si>
  <si>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</si>
  <si>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</si>
  <si>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</si>
  <si>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</si>
  <si>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</si>
  <si>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</si>
  <si>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</si>
  <si>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</si>
  <si>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</si>
  <si>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</si>
  <si>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</si>
  <si>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</si>
  <si>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</si>
  <si>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</si>
  <si>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</si>
  <si>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</si>
  <si>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</si>
  <si>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</si>
  <si>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</si>
  <si>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</si>
  <si>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</si>
  <si>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</si>
  <si>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</si>
  <si>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</si>
  <si>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</si>
  <si>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</si>
  <si>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</si>
  <si>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</si>
  <si>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</si>
  <si>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</si>
  <si>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</si>
  <si>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</si>
  <si>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</si>
  <si>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</si>
  <si>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</si>
  <si>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</si>
  <si>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</si>
  <si>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</si>
  <si>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</si>
  <si>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</si>
  <si>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</si>
  <si>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</si>
  <si>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</si>
  <si>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</si>
  <si>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</si>
  <si>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</si>
  <si>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</si>
  <si>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</si>
  <si>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</si>
  <si>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</si>
  <si>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</si>
  <si>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</si>
  <si>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</si>
  <si>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</si>
  <si>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</si>
  <si>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</si>
  <si>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</si>
  <si>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</si>
  <si>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</si>
  <si>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</si>
  <si>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</si>
  <si>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</si>
  <si>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</si>
  <si>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</si>
  <si>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</si>
  <si>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</si>
  <si>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</si>
  <si>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</si>
  <si>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</si>
  <si>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</si>
  <si>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</si>
  <si>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</si>
  <si>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</si>
  <si>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</si>
  <si>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</si>
  <si>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</si>
  <si>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</si>
  <si>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</si>
  <si>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</si>
  <si>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</si>
  <si>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</si>
  <si>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</si>
  <si>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</si>
  <si>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</si>
  <si>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</si>
  <si>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</si>
  <si>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</si>
  <si>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</si>
  <si>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</si>
  <si>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</si>
  <si>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</si>
  <si>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</si>
  <si>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</si>
  <si>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</si>
  <si>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</si>
  <si>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</si>
  <si>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</si>
  <si>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</si>
  <si>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</si>
  <si>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</si>
  <si>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</si>
  <si>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</si>
  <si>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</si>
  <si>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</si>
  <si>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</si>
  <si>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</si>
  <si>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</si>
  <si>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</si>
  <si>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</si>
  <si>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</si>
  <si>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</si>
  <si>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</si>
  <si>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</si>
  <si>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</si>
  <si>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</si>
  <si>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</si>
  <si>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</si>
  <si>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</si>
  <si>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</si>
  <si>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</si>
  <si>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</si>
  <si>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</si>
  <si>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</si>
  <si>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</si>
  <si>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</si>
  <si>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</si>
  <si>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</si>
  <si>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</si>
  <si>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</si>
  <si>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</si>
  <si>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</si>
  <si>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</si>
  <si>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</si>
  <si>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</si>
  <si>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</si>
  <si>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</si>
  <si>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</si>
  <si>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</si>
  <si>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</si>
  <si>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</si>
  <si>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</si>
  <si>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</si>
  <si>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</si>
  <si>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</si>
  <si>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</si>
  <si>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</si>
  <si>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</si>
  <si>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</si>
  <si>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</si>
  <si>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</si>
  <si>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</si>
  <si>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</si>
  <si>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</si>
  <si>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</si>
  <si>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</si>
  <si>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</si>
  <si>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</si>
  <si>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</si>
  <si>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</si>
  <si>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</si>
  <si>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</si>
  <si>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</si>
  <si>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</si>
  <si>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</si>
  <si>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</si>
  <si>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</si>
  <si>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</si>
  <si>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</si>
  <si>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</si>
  <si>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</si>
  <si>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</si>
  <si>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</si>
  <si>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</si>
  <si>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</si>
  <si>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</si>
  <si>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</si>
  <si>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</si>
  <si>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</si>
  <si>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</si>
  <si>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</si>
  <si>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</si>
  <si>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</si>
  <si>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</si>
  <si>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</si>
  <si>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</si>
  <si>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</si>
  <si>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</si>
  <si>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</si>
  <si>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</si>
  <si>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</si>
  <si>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</si>
  <si>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</si>
  <si>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</si>
  <si>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</si>
  <si>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</si>
  <si>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</si>
  <si>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</si>
  <si>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</si>
  <si>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</si>
  <si>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</si>
  <si>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</si>
  <si>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</si>
  <si>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</si>
  <si>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</si>
  <si>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</si>
  <si>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</si>
  <si>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</si>
  <si>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</si>
  <si>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</si>
  <si>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</si>
  <si>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</si>
  <si>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</si>
  <si>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</si>
  <si>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</si>
  <si>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</si>
  <si>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</si>
  <si>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</si>
  <si>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</si>
  <si>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</si>
  <si>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</si>
  <si>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</si>
  <si>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</si>
  <si>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</si>
  <si>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</si>
  <si>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</si>
  <si>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</si>
  <si>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</si>
  <si>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</si>
  <si>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</si>
  <si>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</si>
  <si>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</si>
  <si>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</si>
  <si>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</si>
  <si>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</si>
  <si>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</si>
  <si>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</si>
  <si>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</si>
  <si>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</si>
  <si>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</si>
  <si>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</si>
  <si>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</si>
  <si>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</si>
  <si>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</si>
  <si>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</si>
  <si>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</si>
  <si>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</si>
  <si>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</si>
  <si>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</si>
  <si>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</si>
  <si>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</si>
  <si>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</si>
  <si>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</si>
  <si>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</si>
  <si>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</si>
  <si>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</si>
  <si>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</si>
  <si>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</si>
  <si>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</si>
  <si>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</si>
  <si>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</si>
  <si>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</si>
  <si>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</si>
  <si>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</si>
  <si>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</si>
  <si>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</si>
  <si>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</si>
  <si>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</si>
  <si>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</si>
  <si>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</si>
  <si>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</si>
  <si>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</si>
  <si>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</si>
  <si>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</si>
  <si>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</si>
  <si>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</si>
  <si>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</si>
  <si>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</si>
  <si>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</si>
  <si>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</si>
  <si>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</si>
  <si>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</si>
  <si>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</si>
  <si>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</si>
  <si>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</si>
  <si>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</si>
  <si>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</si>
  <si>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</si>
  <si>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</si>
  <si>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</si>
  <si>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</si>
  <si>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</si>
  <si>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</si>
  <si>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</si>
  <si>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</si>
  <si>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</si>
  <si>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</si>
  <si>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</si>
  <si>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</si>
  <si>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</si>
  <si>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</si>
  <si>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</si>
  <si>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</si>
  <si>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</si>
  <si>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</si>
  <si>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</si>
  <si>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</si>
  <si>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</si>
  <si>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</si>
  <si>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</si>
  <si>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</si>
  <si>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</si>
  <si>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</si>
  <si>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</si>
  <si>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</si>
  <si>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</si>
  <si>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</si>
  <si>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</si>
  <si>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</si>
  <si>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</si>
  <si>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</si>
  <si>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Other Cancer</t>
  </si>
  <si>
    <t>Brain Cancer</t>
  </si>
  <si>
    <t>Breast Cancer</t>
  </si>
  <si>
    <t>Kidney Disease</t>
  </si>
  <si>
    <t>Other Genito-Urinary</t>
  </si>
  <si>
    <t>Pregnancy/Perinatal</t>
  </si>
  <si>
    <t>212, 213</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</si>
  <si>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</si>
  <si>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</si>
  <si>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</si>
  <si>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</si>
  <si>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</si>
  <si>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</si>
  <si>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</si>
  <si>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</si>
  <si>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</si>
  <si>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</si>
  <si>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</si>
  <si>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</si>
  <si>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</si>
  <si>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</si>
  <si>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</si>
  <si>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</si>
  <si>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</si>
  <si>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</si>
  <si>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</si>
  <si>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</si>
  <si>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</si>
  <si>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</si>
  <si>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</si>
  <si>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</si>
  <si>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</si>
  <si>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</si>
  <si>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</si>
  <si>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</si>
  <si>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</si>
  <si>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</si>
  <si>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</si>
  <si>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</si>
  <si>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</si>
  <si>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</si>
  <si>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</si>
  <si>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</si>
  <si>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</si>
  <si>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</si>
  <si>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</si>
  <si>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</si>
  <si>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</si>
  <si>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</si>
  <si>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</si>
  <si>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</si>
  <si>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</si>
  <si>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</si>
  <si>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</si>
  <si>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</si>
  <si>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</si>
  <si>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</si>
  <si>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</si>
  <si>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</si>
  <si>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</si>
  <si>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</si>
  <si>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</si>
  <si>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</si>
  <si>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</si>
  <si>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</si>
  <si>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</si>
  <si>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</si>
  <si>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</si>
  <si>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</si>
  <si>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</si>
  <si>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</si>
  <si>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</si>
  <si>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</si>
  <si>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</si>
  <si>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</si>
  <si>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</si>
  <si>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</si>
  <si>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</si>
  <si>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</si>
  <si>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</si>
  <si>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</si>
  <si>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</si>
  <si>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</si>
  <si>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</si>
  <si>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</si>
  <si>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</si>
  <si>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</si>
  <si>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</si>
  <si>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</si>
  <si>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</si>
  <si>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</si>
  <si>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</si>
  <si>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</si>
  <si>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</si>
  <si>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</si>
  <si>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</si>
  <si>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</si>
  <si>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</si>
  <si>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</si>
  <si>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</si>
  <si>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</si>
  <si>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</si>
  <si>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</si>
  <si>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</si>
  <si>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</si>
  <si>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</si>
  <si>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</si>
  <si>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</si>
  <si>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</si>
  <si>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</si>
  <si>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</si>
  <si>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</si>
  <si>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</si>
  <si>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</si>
  <si>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</si>
  <si>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</si>
  <si>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</si>
  <si>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</si>
  <si>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</si>
  <si>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</si>
  <si>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</si>
  <si>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</si>
  <si>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</si>
  <si>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</si>
  <si>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</si>
  <si>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</si>
  <si>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</si>
  <si>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</si>
  <si>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</si>
  <si>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</si>
  <si>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</si>
  <si>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</si>
  <si>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</si>
  <si>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</si>
  <si>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</si>
  <si>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</si>
  <si>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</si>
  <si>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</si>
  <si>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</si>
  <si>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</si>
  <si>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</si>
  <si>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</si>
  <si>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</si>
  <si>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</si>
  <si>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</si>
  <si>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</si>
  <si>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</si>
  <si>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</si>
  <si>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</si>
  <si>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</si>
  <si>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</si>
  <si>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</si>
  <si>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</si>
  <si>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</si>
  <si>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</si>
  <si>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</si>
  <si>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</si>
  <si>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</si>
  <si>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</si>
  <si>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</si>
  <si>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</si>
  <si>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</si>
  <si>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</si>
  <si>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</si>
  <si>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</si>
  <si>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</si>
  <si>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</si>
  <si>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</si>
  <si>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</si>
  <si>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</si>
  <si>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</si>
  <si>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</si>
  <si>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</si>
  <si>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</si>
  <si>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</si>
  <si>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</si>
  <si>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</si>
  <si>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</si>
  <si>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</si>
  <si>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</si>
  <si>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</si>
  <si>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</si>
  <si>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</si>
  <si>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</si>
  <si>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</si>
  <si>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</si>
  <si>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</si>
  <si>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</si>
  <si>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</si>
  <si>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</si>
  <si>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</si>
  <si>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</si>
  <si>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</si>
  <si>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</si>
  <si>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</si>
  <si>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</si>
  <si>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</si>
  <si>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</si>
  <si>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</si>
  <si>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</si>
  <si>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</si>
  <si>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</si>
  <si>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</si>
  <si>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</si>
  <si>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</si>
  <si>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</si>
  <si>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</si>
  <si>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</si>
  <si>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</si>
  <si>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</si>
  <si>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</si>
  <si>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</si>
  <si>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</si>
  <si>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</si>
  <si>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</si>
  <si>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</si>
  <si>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</si>
  <si>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</si>
  <si>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</si>
  <si>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</si>
  <si>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</si>
  <si>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</si>
  <si>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</si>
  <si>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</si>
  <si>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</si>
  <si>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</si>
  <si>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</si>
  <si>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</si>
  <si>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</si>
  <si>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</si>
  <si>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</si>
  <si>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</si>
  <si>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</si>
  <si>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</si>
  <si>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</si>
  <si>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</si>
  <si>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</si>
  <si>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</si>
  <si>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</si>
  <si>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</si>
  <si>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</si>
  <si>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</si>
  <si>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</si>
  <si>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</si>
  <si>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</si>
  <si>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</si>
  <si>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</si>
  <si>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</si>
  <si>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</si>
  <si>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</si>
  <si>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</si>
  <si>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</si>
  <si>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</si>
  <si>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</si>
  <si>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</si>
  <si>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</si>
  <si>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</si>
  <si>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</si>
  <si>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</si>
  <si>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</si>
  <si>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</si>
  <si>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</si>
  <si>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</si>
  <si>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</si>
  <si>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</si>
  <si>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</si>
  <si>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</si>
  <si>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</si>
  <si>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</si>
  <si>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</si>
  <si>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</si>
  <si>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</si>
  <si>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</si>
  <si>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</si>
  <si>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</si>
  <si>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</si>
  <si>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</si>
  <si>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</si>
  <si>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</si>
  <si>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</si>
  <si>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</si>
  <si>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</si>
  <si>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</si>
  <si>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</si>
  <si>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</si>
  <si>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</si>
  <si>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</si>
  <si>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</si>
  <si>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</si>
  <si>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</si>
  <si>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</si>
  <si>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</si>
  <si>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</si>
  <si>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</si>
  <si>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</si>
  <si>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</si>
  <si>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</si>
  <si>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</si>
  <si>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</si>
  <si>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Typhoid and paratyphoid fever</t>
  </si>
  <si>
    <t>Cerebrospinal (meningococcus) meningitis</t>
  </si>
  <si>
    <t>Tuberculosis (other forms)</t>
  </si>
  <si>
    <t>Poliomyelitis, polioencephalitis (acute)</t>
  </si>
  <si>
    <t>Cancer and other malignant tumors</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</si>
  <si>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</si>
  <si>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</si>
  <si>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</si>
  <si>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</si>
  <si>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</si>
  <si>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</si>
  <si>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</si>
  <si>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</si>
  <si>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</si>
  <si>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</si>
  <si>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</si>
  <si>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</si>
  <si>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</si>
  <si>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</si>
  <si>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</si>
  <si>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</si>
  <si>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</si>
  <si>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</si>
  <si>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</si>
  <si>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</si>
  <si>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</si>
  <si>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</si>
  <si>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</si>
  <si>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</si>
  <si>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</si>
  <si>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</si>
  <si>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</si>
  <si>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</si>
  <si>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</si>
  <si>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</si>
  <si>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</si>
  <si>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</si>
  <si>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</si>
  <si>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</si>
  <si>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</si>
  <si>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</si>
  <si>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</si>
  <si>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</si>
  <si>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</si>
  <si>
    <t>https://www.cdc.gov/nchs/data/vsushistorical/mortstatsh_1929.pdf</t>
  </si>
  <si>
    <t>167, 169, 171</t>
  </si>
  <si>
    <t>Epidemic, Endemic, and Infectious Diseases</t>
  </si>
  <si>
    <t>Relapsing fever (spirillium obermeieri)</t>
  </si>
  <si>
    <t>Malta Fever</t>
  </si>
  <si>
    <t>Influenza (with pulmonary complications)</t>
  </si>
  <si>
    <t>Influenza (other and unspecified)</t>
  </si>
  <si>
    <t>Mumps</t>
  </si>
  <si>
    <t>Spirochetal hemorrhagic jaundice</t>
  </si>
  <si>
    <t>Lethargic encephalitis</t>
  </si>
  <si>
    <t>Meningococcus meningitis</t>
  </si>
  <si>
    <t>Other epidemic and endemic diseases</t>
  </si>
  <si>
    <t>Tuberculosis of the respiratory system</t>
  </si>
  <si>
    <t>Tuberculosis of the meninges, central nervous system</t>
  </si>
  <si>
    <t>Tuberculosis of the intestines, peritoneum</t>
  </si>
  <si>
    <t>Tuberculosis of the vertebral column</t>
  </si>
  <si>
    <t>Tuberculosis of the joints</t>
  </si>
  <si>
    <t>Disseminated tuberculosis (acute)</t>
  </si>
  <si>
    <t>Disseminated tuberculosis (chronic or unspecified)</t>
  </si>
  <si>
    <t>Soft chancre</t>
  </si>
  <si>
    <t>Purulent infection, septicemia</t>
  </si>
  <si>
    <t>Other infectious diseases</t>
  </si>
  <si>
    <t>General Diseases not included in Class I</t>
  </si>
  <si>
    <t>Cancer and other malignant tumors of other or unspecified organs</t>
  </si>
  <si>
    <t>Tumors, benign and unqualified (tumors of the female genital organs excepted)</t>
  </si>
  <si>
    <t>Chronic rheumatism, osteoarthritis, gout</t>
  </si>
  <si>
    <t>Pernicious anemia</t>
  </si>
  <si>
    <t>Other anemias and chlorosis</t>
  </si>
  <si>
    <t>Diseases of the pituitary gland</t>
  </si>
  <si>
    <t>Other diseases of the thyroid gland</t>
  </si>
  <si>
    <t>Diseases of the parathyroid gland</t>
  </si>
  <si>
    <t>Diseases of the adrenals (Addison's disease)</t>
  </si>
  <si>
    <t>Other chronic mineral poisonings</t>
  </si>
  <si>
    <t>Chronic poisoning by organic substances</t>
  </si>
  <si>
    <t>Nonepidemic cerebrospinal meningitis</t>
  </si>
  <si>
    <t>Tabes dorsalis (locomotor ataxia)</t>
  </si>
  <si>
    <t>Convulsions (nonpuerperal; 5 years and over)</t>
  </si>
  <si>
    <t>Infantile convulsions (under 5 years)</t>
  </si>
  <si>
    <t>Diseases of the eye and annexa</t>
  </si>
  <si>
    <t>Diseases of the ear</t>
  </si>
  <si>
    <t>Diseases of the mastoid process</t>
  </si>
  <si>
    <t>Diseases of the circulatory system</t>
  </si>
  <si>
    <t>Endocarditis and myocarditis (acute)</t>
  </si>
  <si>
    <t>Other diseases of the heart</t>
  </si>
  <si>
    <t>Aneurysm</t>
  </si>
  <si>
    <t>Other diseases of the arteries</t>
  </si>
  <si>
    <t>Embolism and thrombosis (not cerebral)</t>
  </si>
  <si>
    <t>Diseases of the veins</t>
  </si>
  <si>
    <t>Diseases of the lymphatic system</t>
  </si>
  <si>
    <t>Hemorrhage without specified cause</t>
  </si>
  <si>
    <t>Other diseases of the circulatory system</t>
  </si>
  <si>
    <t>Diseases of the nasal fossae annexa</t>
  </si>
  <si>
    <t>Bronchitis (unspecified; under 5 years)</t>
  </si>
  <si>
    <t>Bronchitis (unspecified; 5 years and over)</t>
  </si>
  <si>
    <t>Broncho-pneumonia</t>
  </si>
  <si>
    <t>Capillary bronchitis</t>
  </si>
  <si>
    <t>Pneumonia (unspecified)</t>
  </si>
  <si>
    <t>Congestion and hemorrhagic infarct of the lung</t>
  </si>
  <si>
    <t>Other diseases of the upper respiratory system (tuberculosis excepted)</t>
  </si>
  <si>
    <t>Adenoid vegetations</t>
  </si>
  <si>
    <t>Other diseases of the pharynx, tonsils</t>
  </si>
  <si>
    <t>Ulcer of the duodenum</t>
  </si>
  <si>
    <t>Diseases due to other intestinal parasites</t>
  </si>
  <si>
    <t>Diseases of the pancreas</t>
  </si>
  <si>
    <t>Peritonitis without specified cause</t>
  </si>
  <si>
    <t>Acute nephritis (including unspecified under 10 years)</t>
  </si>
  <si>
    <t>Chronic nephritis (including unspecified under 10 years)</t>
  </si>
  <si>
    <t>Diseases of the urethra, etc.</t>
  </si>
  <si>
    <t>Cysts, other benign tumors of the ovary</t>
  </si>
  <si>
    <t>Salpingitis and pelvic abcess (female)</t>
  </si>
  <si>
    <t>Benign tumors of the uterus</t>
  </si>
  <si>
    <t>Nonpueperal uterine hemorrhage</t>
  </si>
  <si>
    <t>Other diseases of the female genital organs</t>
  </si>
  <si>
    <t>Puerperal phlegmasia alba dolens, embolus, etc.</t>
  </si>
  <si>
    <t>Following childbirth (undefined)</t>
  </si>
  <si>
    <t xml:space="preserve">Gangrene </t>
  </si>
  <si>
    <t>Congenital hydrocephalus</t>
  </si>
  <si>
    <t>Congenital debility, icterus, sclerema</t>
  </si>
  <si>
    <t>Injury at birth</t>
  </si>
  <si>
    <t>Other diseases peculiar to early infancy</t>
  </si>
  <si>
    <t>Old Age (Senility)</t>
  </si>
  <si>
    <t>Old age (senility)</t>
  </si>
  <si>
    <t>Suicide by poisons (gas or corrosives excepted)</t>
  </si>
  <si>
    <t>Suicide by corrosive substances</t>
  </si>
  <si>
    <t>Suicide by poisonous gas</t>
  </si>
  <si>
    <t>Suicide by other means</t>
  </si>
  <si>
    <t>Poisonong by food</t>
  </si>
  <si>
    <t>Poisoning by venomous animals</t>
  </si>
  <si>
    <t>Other acute poisonongs (gas excepted)</t>
  </si>
  <si>
    <t>Mechanical suffocation</t>
  </si>
  <si>
    <t>Absorption of irrespirable, irritating, or poisonous gases</t>
  </si>
  <si>
    <t>Drowning</t>
  </si>
  <si>
    <t>Traumatism by firearms (except in war)</t>
  </si>
  <si>
    <t>Railroad accidents - collision with automobiles</t>
  </si>
  <si>
    <t>Railroad accidents - other railroad accidents</t>
  </si>
  <si>
    <t>Street-car accidents - other street-car accidents</t>
  </si>
  <si>
    <t>Street-car accidents - collision with automobiles</t>
  </si>
  <si>
    <t>Automobile accidents (excluding collision with railroad trains and street-cars)</t>
  </si>
  <si>
    <t>Airplane and balloon accidents</t>
  </si>
  <si>
    <t>Injuries by animals (not poisoning)</t>
  </si>
  <si>
    <t>Wounds of war</t>
  </si>
  <si>
    <t>Starvation (deprivation of food or water)</t>
  </si>
  <si>
    <t>Excessive heat</t>
  </si>
  <si>
    <t>Other accidental electric shocks</t>
  </si>
  <si>
    <t>Fracture (cause not specified)</t>
  </si>
  <si>
    <t>Violent deaths of unknown causation</t>
  </si>
  <si>
    <t>Diseases of the Skin and of the Cellular Tissues</t>
  </si>
  <si>
    <t>Diseases of the arteries; atheroma, aneurysm, etc</t>
  </si>
  <si>
    <t>Table 6. - Deaths (Exclusive of Stillbirths) from each Cause, in Urban and Rural Districts: 1929</t>
  </si>
  <si>
    <t>Mortality Statistics 1929. Thirtieth Annual Report. 1932</t>
  </si>
  <si>
    <t>Number of deaths for 205 different causes of death (stratified into groups of similar causes of death) broken down by state, which is further broken down by registration area ("Cities" and "Rural districts").</t>
  </si>
  <si>
    <t>https://www.cdc.gov/nchs/data/vsus/VSUS_1939_1.pdf</t>
  </si>
  <si>
    <t>351, 353, 355, 357</t>
  </si>
  <si>
    <t>Undulant fever (brucellosis)</t>
  </si>
  <si>
    <t>Cerebrospinal (miningococcus) meningitis</t>
  </si>
  <si>
    <t>Anthrax (infection by Bacillus anthracis)</t>
  </si>
  <si>
    <t>Diphtheria (infection by C. diphtheriae)</t>
  </si>
  <si>
    <t>Tuberculosis of respiratory system, with mention of occupational disease of the lungs</t>
  </si>
  <si>
    <t>Tuberculosis of respiratory system, or unspecified site, without mention of occupational disease of the lungs</t>
  </si>
  <si>
    <t>Tuberculosis of intestines and peritoneum</t>
  </si>
  <si>
    <t>Tuberculosis of bones (except vertebral column)</t>
  </si>
  <si>
    <t>Tuberculosis of joints (except vertebral column)</t>
  </si>
  <si>
    <t>Tuberculosis of skin, etc.</t>
  </si>
  <si>
    <t>Tuberculosis of lymphatic system, etc.</t>
  </si>
  <si>
    <t>Tuberculosis of genito-urinary organs</t>
  </si>
  <si>
    <t>Disseminated tuberculosis (acute miliary)</t>
  </si>
  <si>
    <t>Disseminated tuberculosis (other and unspecified)</t>
  </si>
  <si>
    <t>Septicemia and purulent infection (nonpuerperal)</t>
  </si>
  <si>
    <t>Other diseases due to bacteria (except dysentery)</t>
  </si>
  <si>
    <t>Other diseases due to parasitic protozoa (except spirochetes)</t>
  </si>
  <si>
    <t>Locomoter ataxia (tabes dorsalis)</t>
  </si>
  <si>
    <t>Other syphilis of the central nervous system</t>
  </si>
  <si>
    <t>Other syphilis of the circulatory system</t>
  </si>
  <si>
    <t>Congenital, other and unspecified forms of syphilis</t>
  </si>
  <si>
    <t>Other diseases due to spirochetes</t>
  </si>
  <si>
    <t>Influenza, without respiratory complications specified</t>
  </si>
  <si>
    <t>Influenza, with respiratory complications specified</t>
  </si>
  <si>
    <t>Acute poliomyelitis and acute polioencephalitis</t>
  </si>
  <si>
    <t>Infectious encephalitis lethargica (acute and unqualified)</t>
  </si>
  <si>
    <t>Sequelae of encephalitis lethargica</t>
  </si>
  <si>
    <t>Other diseases due to filtrable viruses</t>
  </si>
  <si>
    <t>Typhus fever and typhus-like diseases (due to Rickettsia)</t>
  </si>
  <si>
    <t>Ankylstomiasis</t>
  </si>
  <si>
    <t>Other diseases caused by helminths</t>
  </si>
  <si>
    <t>Other infectious and parasitic (communicable) diseases</t>
  </si>
  <si>
    <t>Cancer and Other Tumors</t>
  </si>
  <si>
    <t>Cancer of buccal cavity</t>
  </si>
  <si>
    <t>Cancer of pharynx</t>
  </si>
  <si>
    <t>Cancer of esophagus</t>
  </si>
  <si>
    <t>Cancer of stomach and duodenum</t>
  </si>
  <si>
    <t>Cancer of liver and biliary passages</t>
  </si>
  <si>
    <t>Cancer of pancreas</t>
  </si>
  <si>
    <t>Cancer of other digestive organs and peritoneum</t>
  </si>
  <si>
    <t>Cancer of respiratory system</t>
  </si>
  <si>
    <t>Cancer of uterus</t>
  </si>
  <si>
    <t>Cancer of other female genital organs</t>
  </si>
  <si>
    <t>Cancer of breast</t>
  </si>
  <si>
    <t>Cancer of male genital organs</t>
  </si>
  <si>
    <t>Cancer of urinary organs (male and female)</t>
  </si>
  <si>
    <t>Cancer of skin (except vulva and scrotum)</t>
  </si>
  <si>
    <t>Cancer of central nervous system</t>
  </si>
  <si>
    <t>Cancer of other and unspecified organs</t>
  </si>
  <si>
    <t>Nonmalignant tumors of ovary</t>
  </si>
  <si>
    <t>Nonmalignant tumors of uterus</t>
  </si>
  <si>
    <t>Nonmalignant tumors of other female genital organs</t>
  </si>
  <si>
    <t>Nonmalignant tumors of other and unspecified organs</t>
  </si>
  <si>
    <t>Tumors of ovary (nature unspecified)</t>
  </si>
  <si>
    <t>Tumors of uterus (nature unspecified)</t>
  </si>
  <si>
    <t>Tumors of other female genital organs (nature unspecified)</t>
  </si>
  <si>
    <t>Tumors of other and unspecified organs (nature unspecified)</t>
  </si>
  <si>
    <t>Rheumatism, Diseases of Nutrition, etc.</t>
  </si>
  <si>
    <t>Acute rheumatic heart diseases</t>
  </si>
  <si>
    <t>Other forms of acute rheumatic fever, including rheumatism (unqualified)</t>
  </si>
  <si>
    <t>Chronic Rheumatism and other rheumatic diseases</t>
  </si>
  <si>
    <t>Gout</t>
  </si>
  <si>
    <t>Simple goiter</t>
  </si>
  <si>
    <t>Other diseases of thyroid and parathyroid glands</t>
  </si>
  <si>
    <t>Diseases of adrenal glands (not specified as tuberculosis)</t>
  </si>
  <si>
    <t>Other avitaminoses</t>
  </si>
  <si>
    <t>Diseases of the Blood and Blood-forming Organs</t>
  </si>
  <si>
    <t>Hemorrhagic conditions</t>
  </si>
  <si>
    <t>Other anemias (except splenic)</t>
  </si>
  <si>
    <t>Leukemias</t>
  </si>
  <si>
    <t>Aleukemias</t>
  </si>
  <si>
    <t>Other diseases of the blood and blood-forming organs</t>
  </si>
  <si>
    <t>Chronic Poisoning and Intoxication</t>
  </si>
  <si>
    <t>Alcoholic pellagra and other deficiency states associated with alcoholism</t>
  </si>
  <si>
    <t>Alcoholoism (acute, chronic, and unspecified)</t>
  </si>
  <si>
    <t>Lead poisoning</t>
  </si>
  <si>
    <t>Chronic poisoning by other mineral or organic substances</t>
  </si>
  <si>
    <t>Diseases of the Nervous System, etc.</t>
  </si>
  <si>
    <t>Encephalitis (nonepidemic)</t>
  </si>
  <si>
    <t>Meningitis (not due to meningococcus)</t>
  </si>
  <si>
    <t xml:space="preserve">Diseases of spinal cord </t>
  </si>
  <si>
    <t>Cerebral hemorrhage or effusion (excluding birth injuries)</t>
  </si>
  <si>
    <t>Cerebral softening</t>
  </si>
  <si>
    <t>Hemiplegia and other paralysis of unspecified origin</t>
  </si>
  <si>
    <t>Mental diseases and defficiency</t>
  </si>
  <si>
    <t>Convulsions (under 5 years)</t>
  </si>
  <si>
    <t>Other diseases of nervous system</t>
  </si>
  <si>
    <t>Diseases of organs of vision</t>
  </si>
  <si>
    <t>Otitis and other diseases of the ear</t>
  </si>
  <si>
    <t>Pericarditis (except acute rheumatic)</t>
  </si>
  <si>
    <t>Bacterial and other acute or subacute endocarditis</t>
  </si>
  <si>
    <t>Endocarditis (unspecified, 45 years and over)</t>
  </si>
  <si>
    <t>Acute myocarditis (except rheumatic)</t>
  </si>
  <si>
    <t>Endocarditis (unspecified, under 45 years)</t>
  </si>
  <si>
    <t>Chronic endocarditis and diseases of the valves</t>
  </si>
  <si>
    <t>Myocarditis (unspecified, under 45 years)</t>
  </si>
  <si>
    <t>Chronic myocarditis and myocardial degeneration</t>
  </si>
  <si>
    <t>Other myocarditis (unspecified)</t>
  </si>
  <si>
    <t>Diseases of the coronary arteries</t>
  </si>
  <si>
    <t>Functional diseases of the heart, etc.</t>
  </si>
  <si>
    <t>Other and unspecified diseases of the heart</t>
  </si>
  <si>
    <t>Aneurysm (except of heart and aorta)</t>
  </si>
  <si>
    <t>Arteriosclerosis (except coronary or renal sclerosis)</t>
  </si>
  <si>
    <t>Other diseases of arteries</t>
  </si>
  <si>
    <t>Diseases of veins</t>
  </si>
  <si>
    <t>Diseases of lymphatic system</t>
  </si>
  <si>
    <t>High blood pressure (idiopathic)</t>
  </si>
  <si>
    <t>Diseases of nasal fossae</t>
  </si>
  <si>
    <t>Diseases of accessory sinuses</t>
  </si>
  <si>
    <t>Diseases of larynx</t>
  </si>
  <si>
    <t>Bronchitis (unspecified)</t>
  </si>
  <si>
    <t>Bronchopneumonia (including capillary bronchitis)</t>
  </si>
  <si>
    <t>Pleurisy (not specified as tuberculous)</t>
  </si>
  <si>
    <t>Hemorrhagic infarction and thrombosis of lungs</t>
  </si>
  <si>
    <t>Acute edema, chronic and unspecified congestion of lungs</t>
  </si>
  <si>
    <t>Other diseases of respiratory system (except tuberculosis)</t>
  </si>
  <si>
    <t>Diseases of the buccal cavity and adnexa</t>
  </si>
  <si>
    <t>Diseases of pharynx and tonsils</t>
  </si>
  <si>
    <t>Diseases of esophagus</t>
  </si>
  <si>
    <t>Other diseases of the stomach (except cancer)</t>
  </si>
  <si>
    <t>Diarrhea, enteritis, and ulceration of intestines (2 years and over)</t>
  </si>
  <si>
    <t>Other diseases of intestines</t>
  </si>
  <si>
    <t>Cirrhosis of liver (without mention of alcoholism)</t>
  </si>
  <si>
    <t>Acute yellow atrophy of liver (nonpuerperal)</t>
  </si>
  <si>
    <t>Other diseases of liver</t>
  </si>
  <si>
    <t>Other diseases of gallbladder and biliary ducts</t>
  </si>
  <si>
    <t>Diseases of pancreas (except diabetes mellitus)</t>
  </si>
  <si>
    <t>Peritonitis (cause not stated)</t>
  </si>
  <si>
    <t>Arteriosclerotic kidney</t>
  </si>
  <si>
    <t>Other chronic nephritis</t>
  </si>
  <si>
    <t>Nephritis unspecified (10 years and over)</t>
  </si>
  <si>
    <t>Other diseases of kidneys and ureters, etc.</t>
  </si>
  <si>
    <t>Diseases of urinary bladder</t>
  </si>
  <si>
    <t>Diseases of urethra (except calculus)</t>
  </si>
  <si>
    <t>Diseases of prostate</t>
  </si>
  <si>
    <t>Diseases of other male genital organs (except venereal)</t>
  </si>
  <si>
    <t>Diseases of ovaries, fallopian tubes, and parametria</t>
  </si>
  <si>
    <t>Diseases of uterus</t>
  </si>
  <si>
    <t>Diseases of other and unspecified female genital organs</t>
  </si>
  <si>
    <t>Diseases of Pregnancy, Childbirth, and the Puerperium</t>
  </si>
  <si>
    <t>Abortion (septic), spontaneous or therapeutic</t>
  </si>
  <si>
    <t>Abortion (septic), self-induced or nontherapeutic</t>
  </si>
  <si>
    <t>Abortion (nonseptic), spontaneous, therapeutic, with toxemia</t>
  </si>
  <si>
    <t>Abortion (nonseptic), spontaneous, therapeutic, without toxemia</t>
  </si>
  <si>
    <t>Abortion (nonseptic), self-induced or nontherapeutic</t>
  </si>
  <si>
    <t>Ectopic gestation, with mention of infection</t>
  </si>
  <si>
    <t>Ectopic gestation, without mention of infection</t>
  </si>
  <si>
    <t>Placenta praevia (death before delivery)</t>
  </si>
  <si>
    <t>Other hemorrhages of pregnancy (death before delivery)</t>
  </si>
  <si>
    <t>Eclampsia and nephritis of pregnancy (death before delivery)</t>
  </si>
  <si>
    <t>Other toxemias of pregnancy (death before delivery)</t>
  </si>
  <si>
    <t>Other diseases and accidents of pregnancy (death before delivery)</t>
  </si>
  <si>
    <t>Placenta praevia (with childbirth)</t>
  </si>
  <si>
    <t>Other hemorrhages of childbirth and puerperium</t>
  </si>
  <si>
    <t>Puerperal pyelitis, other general or local puerperal infection</t>
  </si>
  <si>
    <t>Puerperal thrombophlebitis and embolism, and sudden death</t>
  </si>
  <si>
    <t>Puerperal eclampsia and nephritis</t>
  </si>
  <si>
    <t>Other puerperal toxemias</t>
  </si>
  <si>
    <t>Other accidents and specified conditions of childbirth</t>
  </si>
  <si>
    <t>Other and unspecified conditions of childbirth and puerperium</t>
  </si>
  <si>
    <t>Carbuncle and furuncle</t>
  </si>
  <si>
    <t>Phlegmon and acute abscess</t>
  </si>
  <si>
    <t xml:space="preserve">Other diseases of skin and cellular tissue </t>
  </si>
  <si>
    <t>Diseases of the Bones, etc.</t>
  </si>
  <si>
    <t>Other diseases of bones (except tuberculosis)</t>
  </si>
  <si>
    <t>Diseases of joints and other organs of movement</t>
  </si>
  <si>
    <t>Diseases Peculiar to the First Year of Life</t>
  </si>
  <si>
    <t>Congenital debility (cause not stated)</t>
  </si>
  <si>
    <t>Premature birth (cause not stated)</t>
  </si>
  <si>
    <t>Intracranial or spinal hemorrhage</t>
  </si>
  <si>
    <t>Other injuries at birth</t>
  </si>
  <si>
    <t>Other diseases peculiar to the first year of life</t>
  </si>
  <si>
    <t>Violent or Accidental Deaths</t>
  </si>
  <si>
    <t>Suicide by solid or liquid poisons</t>
  </si>
  <si>
    <t>Suicide by poisonous gases</t>
  </si>
  <si>
    <t>Suicide by other and unspecified means</t>
  </si>
  <si>
    <t>Railway accidents (except collisions with motor vehicles)</t>
  </si>
  <si>
    <t>Collisions between automobiles and trains</t>
  </si>
  <si>
    <t>Collisions between automobiles and streetcars</t>
  </si>
  <si>
    <t>Automobile accidents (except collisions with trains or streetcars)</t>
  </si>
  <si>
    <t>Motorcycle accidents (except collisions with automobiles)</t>
  </si>
  <si>
    <t>Streetcar accidents (except collisions with trains or motor vehicles)</t>
  </si>
  <si>
    <t>Other and unspecified road-transport accidents</t>
  </si>
  <si>
    <t>Air-transport accidents</t>
  </si>
  <si>
    <t>Accidents in mines and quarries</t>
  </si>
  <si>
    <t>Accidents involving agricultural machinery and vehicles</t>
  </si>
  <si>
    <t>Other agricultural accidents</t>
  </si>
  <si>
    <t>Accidents involving forestry machinery and vehicles</t>
  </si>
  <si>
    <t>Other forestry accidents</t>
  </si>
  <si>
    <t>Other accidents involving machinery</t>
  </si>
  <si>
    <t>Food poisoning</t>
  </si>
  <si>
    <t>Accidental absorption of poisonous gas</t>
  </si>
  <si>
    <t>Acute accidental poisoning by solids or liquids</t>
  </si>
  <si>
    <t>Accidental burns (except conflagration)</t>
  </si>
  <si>
    <t>Accidental mechanical suffocation</t>
  </si>
  <si>
    <t>Accidental injury by firearms</t>
  </si>
  <si>
    <t>Accidental injury by cutting or piercing instruments</t>
  </si>
  <si>
    <t>Accidental injury by fall</t>
  </si>
  <si>
    <t>Accidental injury by crushing</t>
  </si>
  <si>
    <t>Cataclysm, etc.</t>
  </si>
  <si>
    <t>Injury by animals (except in agriculture and forestry)</t>
  </si>
  <si>
    <t>Hunger or thirst</t>
  </si>
  <si>
    <t>Accidents due to electric currents (except lightning)</t>
  </si>
  <si>
    <t>Poisoning by venomous animals (except in agriculture and forestry)</t>
  </si>
  <si>
    <t>Accidents due to medical or surgical intervention</t>
  </si>
  <si>
    <t>Obstruction, suffocation, or puncture by ingested objects</t>
  </si>
  <si>
    <t>Other and unspecified accidents</t>
  </si>
  <si>
    <t>Deaths of military personnel during operations of war</t>
  </si>
  <si>
    <t>Deaths of civilians due to operations of war</t>
  </si>
  <si>
    <t>Legal executions</t>
  </si>
  <si>
    <t>Ill-Defined and Unknown Causes</t>
  </si>
  <si>
    <t>Found dead (cause unknown)</t>
  </si>
  <si>
    <t>Unknown or unspecified</t>
  </si>
  <si>
    <t>Cirrhosis of liver (with mention of alcoholism)</t>
  </si>
  <si>
    <t>Crude Death Rate per 100,000 Population</t>
  </si>
  <si>
    <t>https://data.census.gov/cedsci/</t>
  </si>
  <si>
    <t>year</t>
  </si>
  <si>
    <t>population</t>
  </si>
  <si>
    <t>nDeaths</t>
  </si>
  <si>
    <t>topLevel</t>
  </si>
  <si>
    <t>specificLevel</t>
  </si>
  <si>
    <t>troubleshooting</t>
  </si>
  <si>
    <t>displayLevel</t>
  </si>
  <si>
    <t xml:space="preserve">Other Respiratory </t>
  </si>
  <si>
    <t>The following query criteria were used in WONDER to attain the results found in y2018: States - California (06), Year/Month - 2018, Group By - (State; ICD-10 113 Cause List)</t>
  </si>
  <si>
    <t>The following query criteria were used in WONDER to attain the results found in y2010: States - California (06), Year/Month - 2010, Group By - (State; ICD-10 113 Cause List)</t>
  </si>
  <si>
    <t>CDC Data</t>
  </si>
  <si>
    <t>CCB Data</t>
  </si>
  <si>
    <t>causeCode</t>
  </si>
  <si>
    <t>causeName</t>
  </si>
  <si>
    <t>A01</t>
  </si>
  <si>
    <t>A02</t>
  </si>
  <si>
    <t>HIV/ and other Sexually transmitted diseases (STDs)</t>
  </si>
  <si>
    <t>A04</t>
  </si>
  <si>
    <t>A05</t>
  </si>
  <si>
    <t>A06</t>
  </si>
  <si>
    <t>Hepatitis</t>
  </si>
  <si>
    <t>A07</t>
  </si>
  <si>
    <t>Respiratory infections</t>
  </si>
  <si>
    <t>A08</t>
  </si>
  <si>
    <t>Maternal conditions</t>
  </si>
  <si>
    <t>A09</t>
  </si>
  <si>
    <t>Neonatal conditions</t>
  </si>
  <si>
    <t>A10</t>
  </si>
  <si>
    <t>COVID-19</t>
  </si>
  <si>
    <t>A99</t>
  </si>
  <si>
    <t>Other Infectious Diseases/Nutritional Deficiencies</t>
  </si>
  <si>
    <t>B01</t>
  </si>
  <si>
    <t>Mouth and oropharynx cancers</t>
  </si>
  <si>
    <t>B02</t>
  </si>
  <si>
    <t>Esophagus cancer</t>
  </si>
  <si>
    <t>B03</t>
  </si>
  <si>
    <t>Stomach cancer</t>
  </si>
  <si>
    <t>B04</t>
  </si>
  <si>
    <t>Colon and rectum cancers</t>
  </si>
  <si>
    <t>B05</t>
  </si>
  <si>
    <t>Liver cancer</t>
  </si>
  <si>
    <t>B06</t>
  </si>
  <si>
    <t>Pancreas cancer</t>
  </si>
  <si>
    <t>B07</t>
  </si>
  <si>
    <t>Trachea, bronchus and lung cancers</t>
  </si>
  <si>
    <t>B08</t>
  </si>
  <si>
    <t>Melanoma and other skin cancers</t>
  </si>
  <si>
    <t>B09</t>
  </si>
  <si>
    <t>Breast cancer</t>
  </si>
  <si>
    <t>B10</t>
  </si>
  <si>
    <t>Uterine cancer</t>
  </si>
  <si>
    <t>B11</t>
  </si>
  <si>
    <t>Ovary cancer</t>
  </si>
  <si>
    <t>B12</t>
  </si>
  <si>
    <t>Prostate cancer</t>
  </si>
  <si>
    <t>B13</t>
  </si>
  <si>
    <t>Kidney, renal pelvis and ureter cancer</t>
  </si>
  <si>
    <t>B14</t>
  </si>
  <si>
    <t>Bladder cancer</t>
  </si>
  <si>
    <t>B15</t>
  </si>
  <si>
    <t>Brain and nervous system cancers</t>
  </si>
  <si>
    <t>B16</t>
  </si>
  <si>
    <t>Lymphomas and multiple myeloma</t>
  </si>
  <si>
    <t>B17</t>
  </si>
  <si>
    <t>B99</t>
  </si>
  <si>
    <t>Other malignant neoplasms</t>
  </si>
  <si>
    <t>C01</t>
  </si>
  <si>
    <t>C02</t>
  </si>
  <si>
    <t>Ischemic heart disease</t>
  </si>
  <si>
    <t>C03</t>
  </si>
  <si>
    <t>C04</t>
  </si>
  <si>
    <t>Cardiomyopathy, myocarditis, endocarditis</t>
  </si>
  <si>
    <t>C05</t>
  </si>
  <si>
    <t>Congestive heart failure</t>
  </si>
  <si>
    <t>C99</t>
  </si>
  <si>
    <t>Other or unspecified cardiovascular diseases</t>
  </si>
  <si>
    <t>D01</t>
  </si>
  <si>
    <t>D02</t>
  </si>
  <si>
    <t>Endocrine, blood, immune disorders</t>
  </si>
  <si>
    <t>D03</t>
  </si>
  <si>
    <t>Sickle cell disorders and trait</t>
  </si>
  <si>
    <t>D04</t>
  </si>
  <si>
    <t>Mental Health disorders</t>
  </si>
  <si>
    <t>D06</t>
  </si>
  <si>
    <t>Alzheimer's disease and other dementias</t>
  </si>
  <si>
    <t>D07</t>
  </si>
  <si>
    <t>Other neurological conditions</t>
  </si>
  <si>
    <t>D09</t>
  </si>
  <si>
    <t>Digestive diseases (excluding cirrhosis)</t>
  </si>
  <si>
    <t>D10</t>
  </si>
  <si>
    <t>Kidney diseases</t>
  </si>
  <si>
    <t>D11</t>
  </si>
  <si>
    <t>D12</t>
  </si>
  <si>
    <t>Congenital anomalies</t>
  </si>
  <si>
    <t>D66</t>
  </si>
  <si>
    <t>Chronic obstructive pulmonary disease</t>
  </si>
  <si>
    <t>D67</t>
  </si>
  <si>
    <t>D68</t>
  </si>
  <si>
    <t>D99</t>
  </si>
  <si>
    <t>Other Chronic Conditions</t>
  </si>
  <si>
    <t>E01</t>
  </si>
  <si>
    <t>Road injury</t>
  </si>
  <si>
    <t>E02</t>
  </si>
  <si>
    <t>Drug overdose (poisoning/substance use disorders)</t>
  </si>
  <si>
    <t>E03</t>
  </si>
  <si>
    <t>Poisonings (non-drug)</t>
  </si>
  <si>
    <t>E04</t>
  </si>
  <si>
    <t>Falls</t>
  </si>
  <si>
    <t>E05</t>
  </si>
  <si>
    <t>Other unintentional injuries</t>
  </si>
  <si>
    <t>E07</t>
  </si>
  <si>
    <t>Suicide/Self-harm</t>
  </si>
  <si>
    <t>E08</t>
  </si>
  <si>
    <t>Homicide/Interpersonal violence</t>
  </si>
  <si>
    <t>E99</t>
  </si>
  <si>
    <t>Injuries of unknown intent (e.g., unintentional or self-harm), including overdoses and deaths by firearm</t>
  </si>
  <si>
    <t>Z01</t>
  </si>
  <si>
    <t>Symptoms, signs and ill-defined conditions, not elsewhere classified</t>
  </si>
  <si>
    <t>Z02</t>
  </si>
  <si>
    <t>Unknown/Missing Value</t>
  </si>
  <si>
    <t>Z03</t>
  </si>
  <si>
    <t>Code does not map</t>
  </si>
  <si>
    <t>Alzheimer's</t>
  </si>
  <si>
    <t>Mental Health</t>
  </si>
  <si>
    <t>Kidney Disease and Diabetes</t>
  </si>
  <si>
    <t>https://www.cdc.gov/nchs/data/vsus/mort80_2b.pdf</t>
  </si>
  <si>
    <t>Vital Statistics of the United States, 1980. Volume II, Mortality, Part B. 1985.</t>
  </si>
  <si>
    <t>Table 8-7. Deaths from 72 Selected Causes, by State of Occurrence: United States and Each State, 1980</t>
  </si>
  <si>
    <t>Shigellosis and amebiasis</t>
  </si>
  <si>
    <t>Certain other intestinal infections</t>
  </si>
  <si>
    <t>All other infectious and parasitic diseases</t>
  </si>
  <si>
    <t>Malignant neoplasms of lip, oral cavity, and pharynx</t>
  </si>
  <si>
    <t>Malignant neoplasms of digestive organs and peritoneum</t>
  </si>
  <si>
    <t>Malignant neoplasms of respiratory and intrathoracic organs</t>
  </si>
  <si>
    <t>Malignant neoplasms of genital organs</t>
  </si>
  <si>
    <t>Malignant neoplasms of urinary organs</t>
  </si>
  <si>
    <t>Other malignant neoplasms of lymphatic and hemopoietic tissues</t>
  </si>
  <si>
    <t>Benign neoplasms, carcinoma in situ, and neoplasms of uncertain behavior and of unspecified nature</t>
  </si>
  <si>
    <t>Nutritional deficiencies</t>
  </si>
  <si>
    <t>Anemias</t>
  </si>
  <si>
    <t>Rheumatic fever and rheumatic heart disease</t>
  </si>
  <si>
    <t>Other diseases of the endocardium</t>
  </si>
  <si>
    <t>Hypertension with or without renal disease</t>
  </si>
  <si>
    <t>All other and late effects of cerebrovascular diseases</t>
  </si>
  <si>
    <t>Other diseases of the arteries, arterioles, and capillaries</t>
  </si>
  <si>
    <t>Pneumonia</t>
  </si>
  <si>
    <t>Bronchitis, chronic and unspecified</t>
  </si>
  <si>
    <t>Other chronic obstructive pulmonary diseases and allied conditions</t>
  </si>
  <si>
    <t>Ulcer of stomach and duodenum</t>
  </si>
  <si>
    <t>Hernia of abdominal cavity and intestinal obstructions without mention of hernia</t>
  </si>
  <si>
    <t>Chronic liver disease and cirrhosis</t>
  </si>
  <si>
    <t>Acute glomerulonephritis and nephrotic syndrome</t>
  </si>
  <si>
    <t>Pregnancy with abortive outcome</t>
  </si>
  <si>
    <t>Other complications of pregnancy, childbirth, and the puerperium</t>
  </si>
  <si>
    <t>Birth trauma, intrauterine hypoxia, birth asphyxia, and respiratory distress syndrome</t>
  </si>
  <si>
    <t>Symptoms, signs, and ill-defined conditions</t>
  </si>
  <si>
    <t>All other diseases (residual)</t>
  </si>
  <si>
    <t>Motor vehicle accidents</t>
  </si>
  <si>
    <t>All other accidents and adverse effects</t>
  </si>
  <si>
    <t>Homicide and legal intervention</t>
  </si>
  <si>
    <t>All other external causes</t>
  </si>
  <si>
    <t>Influenza/Pneumonia</t>
  </si>
  <si>
    <t>Other Injury</t>
  </si>
  <si>
    <t>Aeroplane accidents and injuries</t>
  </si>
  <si>
    <t>https://www.cdc.gov/nchs/data/vsushistorical/mortstatsh_1919.pdf</t>
  </si>
  <si>
    <t>292, 293, 294</t>
  </si>
  <si>
    <t>Table 8.-Deaths (Exclusive of Stillbirths) in the Registration Area (Exclusive of Hawaii), all Registration States, and Each Registration State, from Each Cause and Class of Causes, by Age of Decedent: 1919</t>
  </si>
  <si>
    <t>Mortality Statistics 1919. Twentieth Annual Report. 1921</t>
  </si>
  <si>
    <t>https://www.census.gov/history/pdf/california_res_pop-jan2018.pdf</t>
  </si>
  <si>
    <t>https://www.cdc.gov/nchs/data/vsushistorical/mortstatsh_1911.pdf</t>
  </si>
  <si>
    <t>361, 362, 363, 364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</si>
</sst>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gray0625">
        <fgColor rgb="FF000000"/>
        <bgColor rgb="FFD8E4BC"/>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10" fillId="0" borderId="0" applyFont="0" applyFill="0" applyBorder="0" applyAlignment="0" applyProtection="0"/>
    <xf numFmtId="0" fontId="10" fillId="4" borderId="1" applyNumberFormat="0" applyFont="0" applyAlignment="0" applyProtection="0"/>
    <xf numFmtId="0" fontId="15" fillId="0" borderId="0" applyNumberFormat="0" applyFill="0" applyBorder="0" applyAlignment="0" applyProtection="0"/>
  </cellStyleXfs>
  <cellXfs count="214">
    <xf numFmtId="0" fontId="0" fillId="0" borderId="0" xfId="0"/>
    <xf numFmtId="0" fontId="0" fillId="2" borderId="0" xfId="0" applyFill="1"/>
    <xf numFmtId="0" fontId="0" fillId="0" borderId="0" xfId="0" applyFill="1"/>
    <xf numFmtId="0" fontId="13" fillId="0" borderId="0" xfId="0" applyFont="1"/>
    <xf numFmtId="0" fontId="0" fillId="3" borderId="0" xfId="0" applyFill="1"/>
    <xf numFmtId="0" fontId="14" fillId="0" borderId="0" xfId="0" applyFont="1"/>
    <xf numFmtId="164" fontId="14"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3" xfId="0" applyBorder="1"/>
    <xf numFmtId="0" fontId="0" fillId="0" borderId="0" xfId="0" applyAlignment="1">
      <alignment vertical="top"/>
    </xf>
    <xf numFmtId="0" fontId="0" fillId="0" borderId="0" xfId="0" applyAlignment="1">
      <alignment wrapText="1"/>
    </xf>
    <xf numFmtId="0" fontId="17" fillId="0" borderId="3" xfId="3" applyFont="1" applyBorder="1" applyAlignment="1">
      <alignment vertical="top" wrapText="1"/>
    </xf>
    <xf numFmtId="0" fontId="18" fillId="0" borderId="3" xfId="0" applyFont="1" applyBorder="1" applyAlignment="1">
      <alignment vertical="top" wrapText="1"/>
    </xf>
    <xf numFmtId="0" fontId="19" fillId="0" borderId="0" xfId="0" applyFont="1" applyAlignment="1">
      <alignment vertical="top" wrapText="1"/>
    </xf>
    <xf numFmtId="0" fontId="19" fillId="0" borderId="3" xfId="0" applyFont="1" applyBorder="1" applyAlignment="1">
      <alignment vertical="top" wrapText="1"/>
    </xf>
    <xf numFmtId="0" fontId="0" fillId="0" borderId="0" xfId="0" applyFill="1" applyAlignment="1">
      <alignment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9" fillId="0" borderId="3" xfId="0" applyFont="1" applyBorder="1" applyAlignment="1">
      <alignment vertical="top" wrapText="1"/>
    </xf>
    <xf numFmtId="0" fontId="0" fillId="0" borderId="0" xfId="0" applyAlignment="1">
      <alignment vertical="top" wrapText="1"/>
    </xf>
    <xf numFmtId="0" fontId="18" fillId="0" borderId="0" xfId="0" applyFont="1" applyAlignment="1">
      <alignment wrapText="1"/>
    </xf>
    <xf numFmtId="0" fontId="0" fillId="0" borderId="3" xfId="0" applyFont="1" applyFill="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165" fontId="0" fillId="0" borderId="0" xfId="0" applyNumberFormat="1" applyFill="1" applyAlignment="1">
      <alignment wrapText="1"/>
    </xf>
    <xf numFmtId="0" fontId="8" fillId="0" borderId="3" xfId="0" applyFont="1" applyBorder="1" applyAlignment="1">
      <alignment vertical="top"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6" fillId="0" borderId="0" xfId="0" applyFont="1" applyFill="1" applyAlignment="1">
      <alignment wrapText="1"/>
    </xf>
    <xf numFmtId="0" fontId="0" fillId="0" borderId="16" xfId="0" applyFont="1" applyFill="1" applyBorder="1" applyAlignment="1">
      <alignment wrapText="1"/>
    </xf>
    <xf numFmtId="0" fontId="16"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6" fillId="0" borderId="7" xfId="0" applyFont="1" applyFill="1" applyBorder="1" applyAlignment="1">
      <alignment wrapText="1"/>
    </xf>
    <xf numFmtId="0" fontId="16" fillId="0" borderId="3" xfId="0" applyFont="1" applyFill="1" applyBorder="1" applyAlignment="1">
      <alignment wrapText="1"/>
    </xf>
    <xf numFmtId="0" fontId="16" fillId="0" borderId="15" xfId="0" applyFont="1" applyFill="1" applyBorder="1" applyAlignment="1">
      <alignment wrapText="1"/>
    </xf>
    <xf numFmtId="0" fontId="16" fillId="0" borderId="16" xfId="0" applyFont="1" applyFill="1" applyBorder="1" applyAlignment="1">
      <alignment wrapText="1"/>
    </xf>
    <xf numFmtId="0" fontId="16" fillId="0" borderId="4" xfId="0" applyFont="1" applyFill="1" applyBorder="1" applyAlignment="1">
      <alignment wrapText="1"/>
    </xf>
    <xf numFmtId="0" fontId="16" fillId="0" borderId="13" xfId="0" applyFont="1" applyFill="1" applyBorder="1" applyAlignment="1">
      <alignment wrapText="1"/>
    </xf>
    <xf numFmtId="0" fontId="16" fillId="0" borderId="6" xfId="0" applyFont="1" applyFill="1" applyBorder="1" applyAlignment="1">
      <alignment wrapText="1"/>
    </xf>
    <xf numFmtId="3" fontId="16" fillId="0" borderId="3" xfId="0" applyNumberFormat="1" applyFont="1" applyFill="1" applyBorder="1" applyAlignment="1">
      <alignment wrapText="1"/>
    </xf>
    <xf numFmtId="0" fontId="16" fillId="0" borderId="2" xfId="0" applyFont="1" applyFill="1" applyBorder="1" applyAlignment="1">
      <alignment wrapText="1"/>
    </xf>
    <xf numFmtId="0" fontId="16" fillId="0" borderId="5" xfId="0" applyFont="1" applyFill="1" applyBorder="1" applyAlignment="1">
      <alignment wrapText="1"/>
    </xf>
    <xf numFmtId="0" fontId="16" fillId="0" borderId="0" xfId="0" applyFont="1" applyFill="1" applyBorder="1" applyAlignment="1">
      <alignment wrapText="1"/>
    </xf>
    <xf numFmtId="0" fontId="16" fillId="0" borderId="11" xfId="0" applyFont="1" applyFill="1" applyBorder="1" applyAlignment="1">
      <alignment wrapText="1"/>
    </xf>
    <xf numFmtId="0" fontId="0" fillId="0" borderId="13" xfId="0" applyFont="1" applyFill="1" applyBorder="1" applyAlignment="1">
      <alignment wrapText="1"/>
    </xf>
    <xf numFmtId="0" fontId="8" fillId="0" borderId="3" xfId="0" applyFont="1" applyFill="1" applyBorder="1" applyAlignment="1">
      <alignment vertical="top" wrapText="1"/>
    </xf>
    <xf numFmtId="0" fontId="7" fillId="0" borderId="3" xfId="0" applyFont="1" applyBorder="1" applyAlignment="1">
      <alignment vertical="top" wrapText="1"/>
    </xf>
    <xf numFmtId="0" fontId="0" fillId="0" borderId="0" xfId="0" applyFill="1" applyBorder="1" applyAlignment="1">
      <alignment wrapText="1"/>
    </xf>
    <xf numFmtId="0" fontId="0" fillId="0" borderId="16" xfId="0" applyFill="1" applyBorder="1" applyAlignment="1">
      <alignment wrapText="1"/>
    </xf>
    <xf numFmtId="0" fontId="0" fillId="0" borderId="13" xfId="0" applyFill="1" applyBorder="1" applyAlignment="1">
      <alignment wrapText="1"/>
    </xf>
    <xf numFmtId="0" fontId="6" fillId="0" borderId="3" xfId="0" applyFont="1" applyBorder="1" applyAlignment="1">
      <alignment vertical="top" wrapText="1"/>
    </xf>
    <xf numFmtId="0" fontId="15" fillId="0" borderId="3" xfId="3" applyBorder="1" applyAlignment="1">
      <alignment vertical="top" wrapText="1"/>
    </xf>
    <xf numFmtId="0" fontId="16"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5" fillId="0" borderId="3" xfId="0" applyFont="1" applyBorder="1" applyAlignment="1">
      <alignment vertical="top" wrapText="1"/>
    </xf>
    <xf numFmtId="0" fontId="16" fillId="0" borderId="9" xfId="0" applyFont="1" applyFill="1" applyBorder="1" applyAlignment="1">
      <alignment wrapText="1"/>
    </xf>
    <xf numFmtId="0" fontId="0" fillId="0" borderId="9" xfId="0" applyFill="1" applyBorder="1" applyAlignment="1">
      <alignment wrapText="1"/>
    </xf>
    <xf numFmtId="0" fontId="16" fillId="0" borderId="10" xfId="0" applyFont="1" applyFill="1" applyBorder="1" applyAlignment="1">
      <alignment wrapText="1"/>
    </xf>
    <xf numFmtId="0" fontId="0" fillId="0" borderId="10" xfId="0" applyFill="1" applyBorder="1" applyAlignment="1">
      <alignment wrapText="1"/>
    </xf>
    <xf numFmtId="0" fontId="0" fillId="0" borderId="8" xfId="0" applyFill="1" applyBorder="1" applyAlignment="1">
      <alignment wrapText="1"/>
    </xf>
    <xf numFmtId="0" fontId="0" fillId="0" borderId="12" xfId="0" applyFill="1" applyBorder="1" applyAlignment="1">
      <alignment wrapText="1"/>
    </xf>
    <xf numFmtId="0" fontId="0" fillId="0" borderId="7" xfId="0" applyFill="1" applyBorder="1" applyAlignment="1">
      <alignment wrapText="1"/>
    </xf>
    <xf numFmtId="0" fontId="0" fillId="0" borderId="12" xfId="0" applyFont="1" applyFill="1" applyBorder="1" applyAlignment="1">
      <alignment wrapText="1"/>
    </xf>
    <xf numFmtId="0" fontId="0" fillId="0" borderId="0" xfId="0" applyFont="1" applyFill="1" applyAlignment="1">
      <alignment wrapText="1"/>
    </xf>
    <xf numFmtId="0" fontId="0" fillId="0" borderId="8" xfId="0" applyFont="1" applyFill="1" applyBorder="1" applyAlignment="1">
      <alignment wrapText="1"/>
    </xf>
    <xf numFmtId="0" fontId="0" fillId="0" borderId="10" xfId="0" applyFont="1" applyFill="1" applyBorder="1" applyAlignment="1">
      <alignment wrapText="1"/>
    </xf>
    <xf numFmtId="0" fontId="0" fillId="0" borderId="9" xfId="0" applyFont="1" applyFill="1" applyBorder="1" applyAlignment="1">
      <alignment wrapText="1"/>
    </xf>
    <xf numFmtId="0" fontId="0" fillId="0" borderId="0" xfId="0" applyFont="1" applyFill="1" applyAlignment="1"/>
    <xf numFmtId="0" fontId="11" fillId="0" borderId="0" xfId="0" applyFont="1" applyFill="1" applyAlignment="1">
      <alignment vertical="top"/>
    </xf>
    <xf numFmtId="0" fontId="16" fillId="0" borderId="0" xfId="0" applyFont="1" applyFill="1" applyBorder="1"/>
    <xf numFmtId="0" fontId="16" fillId="0" borderId="5" xfId="0" applyFont="1" applyFill="1" applyBorder="1"/>
    <xf numFmtId="0" fontId="16" fillId="0" borderId="2" xfId="0" applyFont="1" applyFill="1" applyBorder="1"/>
    <xf numFmtId="0" fontId="0" fillId="0" borderId="15" xfId="0" applyFill="1" applyBorder="1" applyAlignment="1">
      <alignment wrapText="1"/>
    </xf>
    <xf numFmtId="0" fontId="16" fillId="0" borderId="10" xfId="0" applyFont="1" applyFill="1" applyBorder="1"/>
    <xf numFmtId="0" fontId="16" fillId="0" borderId="6" xfId="0" applyFont="1" applyFill="1" applyBorder="1"/>
    <xf numFmtId="0" fontId="16" fillId="0" borderId="11" xfId="0" applyFont="1" applyFill="1" applyBorder="1"/>
    <xf numFmtId="0" fontId="16" fillId="0" borderId="9" xfId="0" applyFont="1" applyFill="1" applyBorder="1"/>
    <xf numFmtId="0" fontId="16" fillId="0" borderId="13" xfId="0" applyFont="1" applyFill="1" applyBorder="1"/>
    <xf numFmtId="0" fontId="0" fillId="0" borderId="7" xfId="0" applyFill="1" applyBorder="1"/>
    <xf numFmtId="0" fontId="0" fillId="0" borderId="2" xfId="0" applyFill="1" applyBorder="1"/>
    <xf numFmtId="0" fontId="0" fillId="0" borderId="11" xfId="0" applyFill="1" applyBorder="1"/>
    <xf numFmtId="0" fontId="0" fillId="0" borderId="12" xfId="0" applyFill="1" applyBorder="1"/>
    <xf numFmtId="0" fontId="0" fillId="0" borderId="5" xfId="0" applyFill="1" applyBorder="1"/>
    <xf numFmtId="0" fontId="0" fillId="0" borderId="13" xfId="0" applyFill="1" applyBorder="1"/>
    <xf numFmtId="0" fontId="0" fillId="0" borderId="6" xfId="0" applyFill="1" applyBorder="1"/>
    <xf numFmtId="0" fontId="16" fillId="0" borderId="14" xfId="0" applyFont="1" applyFill="1" applyBorder="1" applyAlignment="1">
      <alignment wrapText="1"/>
    </xf>
    <xf numFmtId="0" fontId="16" fillId="0" borderId="12" xfId="0" applyFont="1" applyFill="1" applyBorder="1" applyAlignment="1">
      <alignment wrapText="1"/>
    </xf>
    <xf numFmtId="0" fontId="0" fillId="0" borderId="16" xfId="0" applyFill="1" applyBorder="1"/>
    <xf numFmtId="0" fontId="0" fillId="0" borderId="2" xfId="0" applyFill="1" applyBorder="1" applyAlignment="1">
      <alignment vertical="top" wrapText="1"/>
    </xf>
    <xf numFmtId="0" fontId="19" fillId="0" borderId="0" xfId="0" applyFont="1" applyBorder="1" applyAlignment="1">
      <alignment vertical="top" wrapText="1"/>
    </xf>
    <xf numFmtId="0" fontId="4" fillId="0" borderId="3" xfId="0" applyFont="1" applyBorder="1" applyAlignment="1">
      <alignment vertical="top" wrapText="1"/>
    </xf>
    <xf numFmtId="0" fontId="0" fillId="0" borderId="16" xfId="0" applyBorder="1"/>
    <xf numFmtId="0" fontId="0" fillId="0" borderId="0" xfId="0" applyBorder="1"/>
    <xf numFmtId="3" fontId="0" fillId="0" borderId="0" xfId="0" applyNumberFormat="1" applyFill="1" applyBorder="1" applyAlignment="1">
      <alignment wrapText="1"/>
    </xf>
    <xf numFmtId="3" fontId="0" fillId="0" borderId="0" xfId="0" applyNumberFormat="1"/>
    <xf numFmtId="0" fontId="0" fillId="0" borderId="5" xfId="0" applyBorder="1" applyAlignment="1">
      <alignment wrapText="1"/>
    </xf>
    <xf numFmtId="0" fontId="0" fillId="0" borderId="16"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13" xfId="0" applyBorder="1" applyAlignment="1">
      <alignment wrapText="1"/>
    </xf>
    <xf numFmtId="0" fontId="0" fillId="0" borderId="6" xfId="0" applyBorder="1" applyAlignment="1">
      <alignment wrapText="1"/>
    </xf>
    <xf numFmtId="0" fontId="0" fillId="0" borderId="14" xfId="0" applyBorder="1" applyAlignment="1">
      <alignment wrapText="1"/>
    </xf>
    <xf numFmtId="0" fontId="0" fillId="0" borderId="3" xfId="0" applyBorder="1" applyAlignment="1">
      <alignment wrapText="1"/>
    </xf>
    <xf numFmtId="0" fontId="16" fillId="0" borderId="5" xfId="0" applyFont="1" applyBorder="1" applyAlignment="1">
      <alignment wrapText="1"/>
    </xf>
    <xf numFmtId="0" fontId="16" fillId="0" borderId="2" xfId="0" applyFont="1" applyBorder="1" applyAlignment="1">
      <alignment wrapText="1"/>
    </xf>
    <xf numFmtId="0" fontId="0" fillId="0" borderId="10" xfId="0" applyBorder="1" applyAlignment="1">
      <alignment wrapText="1"/>
    </xf>
    <xf numFmtId="0" fontId="0" fillId="0" borderId="11" xfId="0" applyBorder="1" applyAlignment="1">
      <alignment wrapText="1"/>
    </xf>
    <xf numFmtId="0" fontId="16" fillId="0" borderId="9" xfId="0" applyFont="1" applyBorder="1" applyAlignment="1">
      <alignment wrapText="1"/>
    </xf>
    <xf numFmtId="0" fontId="0" fillId="0" borderId="9" xfId="0" applyBorder="1" applyAlignment="1">
      <alignment wrapText="1"/>
    </xf>
    <xf numFmtId="0" fontId="0" fillId="0" borderId="2" xfId="0" applyBorder="1" applyAlignment="1">
      <alignment wrapText="1"/>
    </xf>
    <xf numFmtId="0" fontId="16" fillId="0" borderId="6" xfId="0" applyFont="1" applyBorder="1" applyAlignment="1">
      <alignment wrapText="1"/>
    </xf>
    <xf numFmtId="0" fontId="16" fillId="0" borderId="11" xfId="0" applyFont="1" applyBorder="1" applyAlignment="1">
      <alignment wrapText="1"/>
    </xf>
    <xf numFmtId="0" fontId="0" fillId="0" borderId="0" xfId="0" applyFont="1" applyFill="1" applyBorder="1" applyAlignment="1"/>
    <xf numFmtId="0" fontId="0" fillId="0" borderId="0" xfId="0" applyFont="1" applyFill="1" applyBorder="1" applyAlignment="1">
      <alignment wrapText="1"/>
    </xf>
    <xf numFmtId="0" fontId="0" fillId="6" borderId="5" xfId="0" applyFont="1" applyFill="1" applyBorder="1" applyAlignment="1">
      <alignment wrapText="1"/>
    </xf>
    <xf numFmtId="0" fontId="16" fillId="6" borderId="0" xfId="0" applyFont="1" applyFill="1" applyAlignment="1">
      <alignment wrapText="1"/>
    </xf>
    <xf numFmtId="0" fontId="0" fillId="7" borderId="5" xfId="0" applyFont="1" applyFill="1" applyBorder="1" applyAlignment="1">
      <alignment wrapText="1"/>
    </xf>
    <xf numFmtId="3" fontId="0" fillId="7" borderId="5" xfId="0" applyNumberFormat="1" applyFont="1" applyFill="1" applyBorder="1" applyAlignment="1">
      <alignment wrapText="1"/>
    </xf>
    <xf numFmtId="0" fontId="16" fillId="7" borderId="0" xfId="0" applyFont="1" applyFill="1" applyAlignment="1">
      <alignment wrapText="1"/>
    </xf>
    <xf numFmtId="0" fontId="0" fillId="8" borderId="5" xfId="0" applyFont="1" applyFill="1" applyBorder="1" applyAlignment="1">
      <alignment wrapText="1"/>
    </xf>
    <xf numFmtId="0" fontId="16" fillId="8" borderId="0" xfId="0" applyFont="1" applyFill="1" applyAlignment="1">
      <alignment wrapText="1"/>
    </xf>
    <xf numFmtId="0" fontId="0" fillId="0" borderId="9" xfId="0" applyFont="1" applyFill="1" applyBorder="1" applyAlignment="1">
      <alignment vertical="center"/>
    </xf>
    <xf numFmtId="3" fontId="0" fillId="0" borderId="11" xfId="0" applyNumberFormat="1" applyFont="1" applyFill="1" applyBorder="1" applyAlignment="1">
      <alignment wrapText="1"/>
    </xf>
    <xf numFmtId="3" fontId="0" fillId="0" borderId="15" xfId="0" applyNumberFormat="1" applyFont="1" applyFill="1" applyBorder="1" applyAlignment="1">
      <alignment wrapText="1"/>
    </xf>
    <xf numFmtId="3" fontId="16" fillId="0" borderId="2" xfId="0" applyNumberFormat="1" applyFont="1" applyFill="1" applyBorder="1" applyAlignment="1">
      <alignment wrapText="1"/>
    </xf>
    <xf numFmtId="3" fontId="16" fillId="0" borderId="11" xfId="0" applyNumberFormat="1" applyFont="1" applyFill="1" applyBorder="1" applyAlignment="1">
      <alignment wrapText="1"/>
    </xf>
    <xf numFmtId="0" fontId="0" fillId="6" borderId="9" xfId="0" applyFont="1" applyFill="1" applyBorder="1" applyAlignment="1">
      <alignment wrapText="1"/>
    </xf>
    <xf numFmtId="3" fontId="0" fillId="7" borderId="9" xfId="0" applyNumberFormat="1" applyFont="1" applyFill="1" applyBorder="1" applyAlignment="1">
      <alignment wrapText="1"/>
    </xf>
    <xf numFmtId="0" fontId="0" fillId="8" borderId="9" xfId="0" applyFont="1" applyFill="1" applyBorder="1" applyAlignment="1">
      <alignment wrapText="1"/>
    </xf>
    <xf numFmtId="0" fontId="0" fillId="0" borderId="11" xfId="0" applyFont="1" applyFill="1" applyBorder="1" applyAlignment="1"/>
    <xf numFmtId="3" fontId="16" fillId="0" borderId="15" xfId="0" applyNumberFormat="1" applyFont="1" applyFill="1" applyBorder="1" applyAlignment="1">
      <alignment wrapText="1"/>
    </xf>
    <xf numFmtId="0" fontId="16" fillId="0" borderId="4" xfId="0" applyFont="1" applyFill="1" applyBorder="1"/>
    <xf numFmtId="0" fontId="14" fillId="0" borderId="6" xfId="0" applyFont="1" applyFill="1" applyBorder="1" applyAlignment="1">
      <alignment wrapText="1"/>
    </xf>
    <xf numFmtId="0" fontId="14" fillId="0" borderId="0" xfId="0" applyFont="1" applyFill="1" applyBorder="1" applyAlignment="1">
      <alignment wrapText="1"/>
    </xf>
    <xf numFmtId="0" fontId="3" fillId="0" borderId="3" xfId="0" applyFont="1" applyBorder="1" applyAlignment="1">
      <alignment vertical="top" wrapText="1"/>
    </xf>
    <xf numFmtId="0" fontId="0" fillId="0" borderId="15" xfId="0" applyBorder="1" applyAlignment="1">
      <alignment wrapText="1"/>
    </xf>
    <xf numFmtId="0" fontId="0" fillId="0" borderId="7" xfId="0" applyBorder="1" applyAlignment="1">
      <alignment wrapText="1"/>
    </xf>
    <xf numFmtId="0" fontId="16" fillId="0" borderId="4" xfId="0" applyFont="1" applyBorder="1" applyAlignment="1">
      <alignment wrapText="1"/>
    </xf>
    <xf numFmtId="0" fontId="16" fillId="0" borderId="15" xfId="0" applyFont="1" applyBorder="1"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0" xfId="0" applyFill="1" applyBorder="1" applyAlignment="1">
      <alignment horizontal="center" wrapText="1"/>
    </xf>
    <xf numFmtId="0" fontId="0" fillId="0" borderId="11" xfId="0" applyFont="1" applyFill="1" applyBorder="1" applyAlignment="1">
      <alignment horizontal="center"/>
    </xf>
    <xf numFmtId="0" fontId="0" fillId="0" borderId="0" xfId="0" applyFont="1" applyFill="1" applyBorder="1" applyAlignment="1">
      <alignment horizontal="center"/>
    </xf>
    <xf numFmtId="0" fontId="16" fillId="0" borderId="0" xfId="0" applyFont="1"/>
    <xf numFmtId="0" fontId="0" fillId="9" borderId="4" xfId="0" applyFont="1" applyFill="1" applyBorder="1" applyAlignment="1">
      <alignment wrapText="1"/>
    </xf>
    <xf numFmtId="0" fontId="0" fillId="9" borderId="3" xfId="0" applyFont="1" applyFill="1" applyBorder="1" applyAlignment="1">
      <alignment wrapText="1"/>
    </xf>
    <xf numFmtId="0" fontId="0" fillId="9" borderId="5" xfId="0" applyFill="1" applyBorder="1" applyAlignment="1">
      <alignment wrapText="1"/>
    </xf>
    <xf numFmtId="0" fontId="0" fillId="9" borderId="0" xfId="0" applyFill="1" applyAlignment="1">
      <alignment wrapText="1"/>
    </xf>
    <xf numFmtId="0" fontId="0" fillId="9" borderId="10" xfId="0" applyFont="1" applyFill="1" applyBorder="1" applyAlignment="1">
      <alignment wrapText="1"/>
    </xf>
    <xf numFmtId="0" fontId="0" fillId="9" borderId="9" xfId="0" applyFill="1" applyBorder="1" applyAlignment="1">
      <alignment wrapText="1"/>
    </xf>
    <xf numFmtId="0" fontId="0" fillId="9" borderId="4" xfId="0" applyFill="1" applyBorder="1" applyAlignment="1">
      <alignment wrapText="1"/>
    </xf>
    <xf numFmtId="0" fontId="2" fillId="0" borderId="0" xfId="0" applyFont="1" applyAlignment="1">
      <alignment vertical="top" wrapText="1"/>
    </xf>
    <xf numFmtId="0" fontId="8" fillId="0" borderId="3" xfId="0" applyFont="1" applyBorder="1" applyAlignment="1">
      <alignment horizontal="left" vertical="top" wrapText="1"/>
    </xf>
    <xf numFmtId="0" fontId="16" fillId="0" borderId="5" xfId="0" applyFont="1" applyBorder="1"/>
    <xf numFmtId="0" fontId="16" fillId="10" borderId="5" xfId="0" applyFont="1" applyFill="1" applyBorder="1" applyAlignment="1">
      <alignment wrapText="1"/>
    </xf>
    <xf numFmtId="0" fontId="0" fillId="0" borderId="0" xfId="0" applyFont="1" applyFill="1" applyAlignment="1">
      <alignment vertical="top" wrapText="1"/>
    </xf>
    <xf numFmtId="0" fontId="0" fillId="0" borderId="9" xfId="0" applyFont="1" applyFill="1" applyBorder="1" applyAlignment="1">
      <alignment horizontal="center" vertical="center"/>
    </xf>
    <xf numFmtId="0" fontId="0" fillId="6" borderId="16" xfId="0" applyFont="1" applyFill="1" applyBorder="1" applyAlignment="1">
      <alignment horizontal="center" vertical="center"/>
    </xf>
    <xf numFmtId="0" fontId="0" fillId="6" borderId="0" xfId="0" applyFont="1" applyFill="1" applyBorder="1" applyAlignment="1">
      <alignment horizontal="center" vertical="center"/>
    </xf>
    <xf numFmtId="0" fontId="0" fillId="8" borderId="0" xfId="0" applyFont="1" applyFill="1" applyBorder="1" applyAlignment="1">
      <alignment horizontal="center" vertical="center"/>
    </xf>
    <xf numFmtId="0" fontId="0" fillId="7"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6" borderId="15" xfId="0" applyFont="1" applyFill="1" applyBorder="1" applyAlignment="1">
      <alignment horizontal="center" vertical="center"/>
    </xf>
    <xf numFmtId="0" fontId="0" fillId="6"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8"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6" borderId="16" xfId="0" applyFill="1" applyBorder="1" applyAlignment="1">
      <alignment horizontal="center" vertical="center" wrapText="1"/>
    </xf>
    <xf numFmtId="0" fontId="0" fillId="6" borderId="0" xfId="0" applyFill="1" applyBorder="1" applyAlignment="1">
      <alignment horizontal="center" vertical="center" wrapText="1"/>
    </xf>
    <xf numFmtId="0" fontId="0" fillId="7" borderId="0" xfId="0" applyFill="1" applyBorder="1" applyAlignment="1">
      <alignment horizontal="center" vertical="center" wrapText="1"/>
    </xf>
    <xf numFmtId="0" fontId="0" fillId="8" borderId="0" xfId="0" applyFill="1" applyBorder="1" applyAlignment="1">
      <alignment horizontal="center" vertical="center" wrapText="1"/>
    </xf>
    <xf numFmtId="0" fontId="0" fillId="0" borderId="0" xfId="0" applyFill="1" applyBorder="1" applyAlignment="1">
      <alignment horizontal="center" vertical="center" wrapText="1"/>
    </xf>
    <xf numFmtId="3" fontId="0" fillId="6" borderId="15" xfId="0" applyNumberFormat="1" applyFill="1" applyBorder="1" applyAlignment="1">
      <alignment horizontal="center" vertical="center" wrapText="1"/>
    </xf>
    <xf numFmtId="0" fontId="0" fillId="6"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0" fontId="0" fillId="7" borderId="2" xfId="0" applyFill="1" applyBorder="1" applyAlignment="1">
      <alignment horizontal="center" vertical="center" wrapText="1"/>
    </xf>
    <xf numFmtId="3" fontId="0" fillId="8" borderId="2" xfId="0" applyNumberFormat="1" applyFill="1" applyBorder="1" applyAlignment="1">
      <alignment horizontal="center" vertical="center" wrapText="1"/>
    </xf>
    <xf numFmtId="0" fontId="0" fillId="8" borderId="2" xfId="0" applyFill="1" applyBorder="1" applyAlignment="1">
      <alignment horizontal="center" vertical="center" wrapText="1"/>
    </xf>
    <xf numFmtId="0" fontId="0" fillId="0" borderId="2"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7" borderId="9" xfId="0" applyFill="1" applyBorder="1" applyAlignment="1">
      <alignment horizontal="center" vertical="center" wrapText="1"/>
    </xf>
    <xf numFmtId="0" fontId="0" fillId="8" borderId="9" xfId="0" applyFill="1" applyBorder="1" applyAlignment="1">
      <alignment horizontal="center" vertical="center" wrapText="1"/>
    </xf>
    <xf numFmtId="0" fontId="0" fillId="0" borderId="4" xfId="0" applyBorder="1"/>
    <xf numFmtId="0" fontId="0" fillId="0" borderId="5" xfId="0" applyBorder="1"/>
    <xf numFmtId="0" fontId="0" fillId="0" borderId="6" xfId="0" applyBorder="1"/>
    <xf numFmtId="0" fontId="1" fillId="0" borderId="3" xfId="0" applyFont="1" applyBorder="1" applyAlignment="1">
      <alignment vertical="top" wrapText="1"/>
    </xf>
    <xf numFmtId="0" fontId="15" fillId="0" borderId="0" xfId="3"/>
  </cellXfs>
  <cellStyles count="4">
    <cellStyle name="Comma" xfId="1" builtinId="3"/>
    <cellStyle name="Hyperlink" xfId="3" builtinId="8"/>
    <cellStyle name="Normal" xfId="0" builtinId="0"/>
    <cellStyle name="Note" xfId="2" builtinId="10"/>
  </cellStyles>
  <dxfs count="290">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G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2:I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6.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3" Type="http://schemas.openxmlformats.org/officeDocument/2006/relationships/hyperlink" Target="https://www.cdc.gov/nchs/data/vsushistorical/mortstatsh_1920.pdf" TargetMode="External"/><Relationship Id="rId7" Type="http://schemas.openxmlformats.org/officeDocument/2006/relationships/hyperlink" Target="https://wonder.cdc.gov/ucd-icd10.html" TargetMode="External"/><Relationship Id="rId12" Type="http://schemas.openxmlformats.org/officeDocument/2006/relationships/printerSettings" Target="../printerSettings/printerSettings2.bin"/><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hyperlink" Target="https://www.cdc.gov/nchs/data/vsushistorical/mortstatsh_1929.pdf" TargetMode="External"/><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7.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ww.cdc.gov/nchs/data/vsushistorical/mortstatsh_1918.pdf"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https://www.census.gov/prod/www/decennial.html" TargetMode="External"/><Relationship Id="rId1" Type="http://schemas.openxmlformats.org/officeDocument/2006/relationships/hyperlink" Target="https://www.census.gov/history/pdf/california_res_pop-jan20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zoomScale="120" zoomScaleNormal="120" workbookViewId="0">
      <pane ySplit="1" topLeftCell="A35" activePane="bottomLeft" state="frozen"/>
      <selection pane="bottomLeft" activeCell="C52" sqref="C1:C1048576"/>
    </sheetView>
  </sheetViews>
  <sheetFormatPr baseColWidth="10" defaultColWidth="8.83203125" defaultRowHeight="15"/>
  <cols>
    <col min="1" max="1" width="55.83203125" bestFit="1" customWidth="1"/>
    <col min="2" max="2" width="30.5" bestFit="1" customWidth="1"/>
    <col min="3" max="6" width="24" customWidth="1"/>
    <col min="7" max="7" width="10.5" style="8" bestFit="1" customWidth="1"/>
    <col min="8" max="8" width="20.1640625" style="8" customWidth="1"/>
    <col min="9" max="9" width="15" style="8" customWidth="1"/>
    <col min="10" max="11" width="10.5" style="8" customWidth="1"/>
    <col min="12" max="12" width="22.1640625" bestFit="1" customWidth="1"/>
  </cols>
  <sheetData>
    <row r="1" spans="1:13" ht="20">
      <c r="A1" s="5" t="s">
        <v>59</v>
      </c>
      <c r="B1" s="5" t="s">
        <v>60</v>
      </c>
      <c r="C1" s="157" t="s">
        <v>1606</v>
      </c>
      <c r="D1" s="157" t="s">
        <v>1607</v>
      </c>
      <c r="E1" s="158" t="s">
        <v>1608</v>
      </c>
      <c r="F1" s="157" t="s">
        <v>1605</v>
      </c>
      <c r="G1" s="6" t="s">
        <v>61</v>
      </c>
      <c r="H1" s="6"/>
      <c r="I1" s="6"/>
      <c r="J1" s="6"/>
      <c r="K1" s="6"/>
      <c r="L1" s="5"/>
      <c r="M1" s="5" t="s">
        <v>0</v>
      </c>
    </row>
    <row r="2" spans="1:13">
      <c r="A2" s="1" t="s">
        <v>2</v>
      </c>
      <c r="B2" s="1" t="s">
        <v>4</v>
      </c>
      <c r="C2" s="1" t="s">
        <v>86</v>
      </c>
      <c r="D2" s="1" t="s">
        <v>86</v>
      </c>
      <c r="E2" s="1" t="s">
        <v>86</v>
      </c>
      <c r="F2" s="1" t="s">
        <v>88</v>
      </c>
      <c r="G2" s="7">
        <v>2762</v>
      </c>
      <c r="H2" s="11" t="s">
        <v>78</v>
      </c>
      <c r="I2" t="s">
        <v>80</v>
      </c>
      <c r="J2"/>
      <c r="K2" s="7"/>
      <c r="M2" t="s">
        <v>1</v>
      </c>
    </row>
    <row r="3" spans="1:13">
      <c r="A3" t="s">
        <v>3</v>
      </c>
      <c r="B3" t="s">
        <v>5</v>
      </c>
      <c r="C3" t="s">
        <v>1725</v>
      </c>
      <c r="D3" t="s">
        <v>5</v>
      </c>
      <c r="E3" t="s">
        <v>14</v>
      </c>
      <c r="F3" t="s">
        <v>14</v>
      </c>
      <c r="G3" s="17">
        <f>171+36</f>
        <v>207</v>
      </c>
      <c r="H3" s="12" t="s">
        <v>24</v>
      </c>
      <c r="I3" s="13">
        <v>1190</v>
      </c>
      <c r="J3"/>
      <c r="L3" s="8" t="s">
        <v>83</v>
      </c>
    </row>
    <row r="4" spans="1:13">
      <c r="B4" t="s">
        <v>6</v>
      </c>
      <c r="C4" t="s">
        <v>86</v>
      </c>
      <c r="D4" t="s">
        <v>86</v>
      </c>
      <c r="E4" t="s">
        <v>86</v>
      </c>
      <c r="F4" t="s">
        <v>88</v>
      </c>
      <c r="G4" s="8">
        <f>4+1</f>
        <v>5</v>
      </c>
      <c r="H4" s="12" t="s">
        <v>67</v>
      </c>
      <c r="I4" s="13">
        <v>3258</v>
      </c>
      <c r="J4"/>
      <c r="L4" s="8" t="s">
        <v>24</v>
      </c>
    </row>
    <row r="5" spans="1:13">
      <c r="B5" t="s">
        <v>7</v>
      </c>
      <c r="C5" s="4" t="s">
        <v>1764</v>
      </c>
      <c r="D5" s="4" t="s">
        <v>85</v>
      </c>
      <c r="E5" s="4" t="s">
        <v>85</v>
      </c>
      <c r="F5" s="4" t="s">
        <v>85</v>
      </c>
      <c r="G5" s="8">
        <f>1+1</f>
        <v>2</v>
      </c>
      <c r="H5" s="12" t="s">
        <v>85</v>
      </c>
      <c r="I5" s="13">
        <v>1862</v>
      </c>
      <c r="J5"/>
      <c r="L5" s="8" t="s">
        <v>85</v>
      </c>
    </row>
    <row r="6" spans="1:13">
      <c r="B6" t="s">
        <v>8</v>
      </c>
      <c r="C6" s="4" t="s">
        <v>1764</v>
      </c>
      <c r="D6" s="4" t="s">
        <v>85</v>
      </c>
      <c r="E6" s="4" t="s">
        <v>85</v>
      </c>
      <c r="F6" s="4" t="s">
        <v>85</v>
      </c>
      <c r="G6" s="8">
        <f>92+47</f>
        <v>139</v>
      </c>
      <c r="H6" s="12" t="s">
        <v>83</v>
      </c>
      <c r="I6" s="13">
        <v>1894</v>
      </c>
      <c r="J6"/>
      <c r="L6" s="8" t="s">
        <v>67</v>
      </c>
    </row>
    <row r="7" spans="1:13">
      <c r="B7" t="s">
        <v>11</v>
      </c>
      <c r="C7" s="14" t="s">
        <v>83</v>
      </c>
      <c r="D7" s="14" t="s">
        <v>83</v>
      </c>
      <c r="E7" s="14" t="s">
        <v>83</v>
      </c>
      <c r="F7" s="14" t="s">
        <v>83</v>
      </c>
      <c r="G7" s="17">
        <f>209+160</f>
        <v>369</v>
      </c>
      <c r="H7" s="12" t="s">
        <v>14</v>
      </c>
      <c r="I7" s="13">
        <v>5261</v>
      </c>
      <c r="J7"/>
      <c r="L7" s="8" t="s">
        <v>82</v>
      </c>
      <c r="M7" t="s">
        <v>9</v>
      </c>
    </row>
    <row r="8" spans="1:13">
      <c r="A8" s="1" t="s">
        <v>12</v>
      </c>
      <c r="B8" s="1" t="s">
        <v>13</v>
      </c>
      <c r="C8" s="1" t="s">
        <v>14</v>
      </c>
      <c r="D8" s="1" t="s">
        <v>14</v>
      </c>
      <c r="E8" s="1" t="s">
        <v>14</v>
      </c>
      <c r="F8" s="1" t="s">
        <v>14</v>
      </c>
      <c r="G8" s="7">
        <f>422+277</f>
        <v>699</v>
      </c>
      <c r="H8" s="12" t="s">
        <v>86</v>
      </c>
      <c r="I8" s="13">
        <v>2944</v>
      </c>
      <c r="J8"/>
      <c r="K8" s="7"/>
      <c r="L8" s="8" t="s">
        <v>86</v>
      </c>
    </row>
    <row r="9" spans="1:13">
      <c r="A9" s="1"/>
      <c r="B9" s="1" t="s">
        <v>15</v>
      </c>
      <c r="C9" s="1" t="s">
        <v>935</v>
      </c>
      <c r="D9" s="1" t="s">
        <v>935</v>
      </c>
      <c r="E9" s="1" t="s">
        <v>83</v>
      </c>
      <c r="F9" s="1" t="s">
        <v>83</v>
      </c>
      <c r="G9" s="17">
        <f>104+76</f>
        <v>180</v>
      </c>
      <c r="H9" s="12" t="s">
        <v>90</v>
      </c>
      <c r="I9" s="13">
        <v>2513</v>
      </c>
      <c r="J9"/>
      <c r="K9" s="7"/>
      <c r="L9" s="8" t="s">
        <v>64</v>
      </c>
      <c r="M9" t="s">
        <v>10</v>
      </c>
    </row>
    <row r="10" spans="1:13">
      <c r="A10" s="1"/>
      <c r="B10" s="1" t="s">
        <v>16</v>
      </c>
      <c r="C10" s="1" t="s">
        <v>935</v>
      </c>
      <c r="D10" s="1" t="s">
        <v>935</v>
      </c>
      <c r="E10" s="1" t="s">
        <v>83</v>
      </c>
      <c r="F10" s="1" t="s">
        <v>83</v>
      </c>
      <c r="G10" s="7">
        <f>25+24</f>
        <v>49</v>
      </c>
      <c r="H10" s="12" t="s">
        <v>64</v>
      </c>
      <c r="I10" s="13">
        <v>3584</v>
      </c>
      <c r="J10"/>
      <c r="K10" s="7"/>
      <c r="L10" s="8" t="s">
        <v>89</v>
      </c>
    </row>
    <row r="11" spans="1:13">
      <c r="A11" s="1"/>
      <c r="B11" s="1" t="s">
        <v>17</v>
      </c>
      <c r="C11" s="14" t="s">
        <v>14</v>
      </c>
      <c r="D11" s="14" t="s">
        <v>14</v>
      </c>
      <c r="E11" s="14" t="s">
        <v>14</v>
      </c>
      <c r="F11" s="14" t="s">
        <v>14</v>
      </c>
      <c r="G11" s="7">
        <f>135+91</f>
        <v>226</v>
      </c>
      <c r="H11" s="12" t="s">
        <v>79</v>
      </c>
      <c r="I11" s="13">
        <v>22506</v>
      </c>
      <c r="J11"/>
      <c r="K11" s="7"/>
      <c r="L11" s="8" t="s">
        <v>10</v>
      </c>
      <c r="M11" t="s">
        <v>18</v>
      </c>
    </row>
    <row r="12" spans="1:13">
      <c r="A12" s="1"/>
      <c r="B12" s="1" t="s">
        <v>19</v>
      </c>
      <c r="C12" s="14" t="s">
        <v>83</v>
      </c>
      <c r="D12" s="14" t="s">
        <v>83</v>
      </c>
      <c r="E12" s="14" t="s">
        <v>83</v>
      </c>
      <c r="F12" s="14" t="s">
        <v>83</v>
      </c>
      <c r="G12" s="7">
        <f>11+2</f>
        <v>13</v>
      </c>
      <c r="H12"/>
      <c r="I12"/>
      <c r="J12"/>
      <c r="K12" s="7"/>
      <c r="L12" s="8" t="s">
        <v>10</v>
      </c>
    </row>
    <row r="13" spans="1:13">
      <c r="A13" t="s">
        <v>20</v>
      </c>
      <c r="B13" t="s">
        <v>21</v>
      </c>
      <c r="C13" t="s">
        <v>14</v>
      </c>
      <c r="D13" t="s">
        <v>14</v>
      </c>
      <c r="E13" t="s">
        <v>14</v>
      </c>
      <c r="F13" s="16" t="s">
        <v>14</v>
      </c>
      <c r="G13" s="8">
        <f>76+67</f>
        <v>143</v>
      </c>
      <c r="H13"/>
      <c r="I13"/>
      <c r="J13"/>
      <c r="L13" s="8" t="s">
        <v>10</v>
      </c>
    </row>
    <row r="14" spans="1:13">
      <c r="B14" s="2" t="s">
        <v>74</v>
      </c>
      <c r="C14" t="s">
        <v>64</v>
      </c>
      <c r="D14" t="s">
        <v>64</v>
      </c>
      <c r="E14" t="s">
        <v>64</v>
      </c>
      <c r="F14" s="16" t="s">
        <v>88</v>
      </c>
      <c r="G14" s="8">
        <f>23+17</f>
        <v>40</v>
      </c>
      <c r="H14"/>
      <c r="I14"/>
      <c r="J14"/>
      <c r="L14" s="8" t="s">
        <v>10</v>
      </c>
      <c r="M14" t="s">
        <v>75</v>
      </c>
    </row>
    <row r="15" spans="1:13">
      <c r="B15" s="2" t="s">
        <v>76</v>
      </c>
      <c r="C15" s="2" t="s">
        <v>84</v>
      </c>
      <c r="D15" s="2" t="s">
        <v>84</v>
      </c>
      <c r="E15" s="2" t="s">
        <v>84</v>
      </c>
      <c r="F15" s="16" t="s">
        <v>14</v>
      </c>
      <c r="G15" s="10">
        <f>93+79</f>
        <v>172</v>
      </c>
      <c r="H15"/>
      <c r="I15"/>
      <c r="J15"/>
      <c r="K15" s="10"/>
      <c r="L15" s="8" t="s">
        <v>10</v>
      </c>
    </row>
    <row r="16" spans="1:13">
      <c r="B16" t="s">
        <v>22</v>
      </c>
      <c r="C16" t="s">
        <v>64</v>
      </c>
      <c r="D16" t="s">
        <v>64</v>
      </c>
      <c r="E16" t="s">
        <v>64</v>
      </c>
      <c r="F16" s="16" t="s">
        <v>88</v>
      </c>
      <c r="G16" s="8">
        <f>44+20</f>
        <v>64</v>
      </c>
      <c r="H16"/>
      <c r="I16"/>
      <c r="J16"/>
      <c r="L16" s="8" t="s">
        <v>10</v>
      </c>
    </row>
    <row r="17" spans="1:13">
      <c r="B17" t="s">
        <v>23</v>
      </c>
      <c r="C17" t="s">
        <v>64</v>
      </c>
      <c r="D17" t="s">
        <v>64</v>
      </c>
      <c r="E17" t="s">
        <v>64</v>
      </c>
      <c r="F17" s="16" t="s">
        <v>88</v>
      </c>
      <c r="G17" s="8">
        <f>2210+1270</f>
        <v>3480</v>
      </c>
      <c r="H17"/>
      <c r="I17"/>
      <c r="J17"/>
      <c r="L17" s="8" t="s">
        <v>10</v>
      </c>
    </row>
    <row r="18" spans="1:13">
      <c r="B18" t="s">
        <v>24</v>
      </c>
      <c r="C18" t="s">
        <v>930</v>
      </c>
      <c r="D18" t="s">
        <v>930</v>
      </c>
      <c r="E18" t="s">
        <v>930</v>
      </c>
      <c r="F18" s="16" t="s">
        <v>24</v>
      </c>
      <c r="G18" s="8">
        <f>524+502</f>
        <v>1026</v>
      </c>
      <c r="H18"/>
      <c r="I18"/>
      <c r="J18"/>
    </row>
    <row r="19" spans="1:13">
      <c r="B19" t="s">
        <v>25</v>
      </c>
      <c r="C19" t="s">
        <v>930</v>
      </c>
      <c r="D19" t="s">
        <v>930</v>
      </c>
      <c r="E19" t="s">
        <v>930</v>
      </c>
      <c r="F19" s="16" t="s">
        <v>24</v>
      </c>
      <c r="G19" s="8">
        <f>33+54</f>
        <v>87</v>
      </c>
      <c r="H19"/>
      <c r="I19"/>
      <c r="J19"/>
    </row>
    <row r="20" spans="1:13">
      <c r="B20" t="s">
        <v>77</v>
      </c>
      <c r="C20" t="s">
        <v>942</v>
      </c>
      <c r="D20" t="s">
        <v>942</v>
      </c>
      <c r="E20" t="s">
        <v>67</v>
      </c>
      <c r="F20" s="16" t="s">
        <v>67</v>
      </c>
      <c r="G20" s="8">
        <f>73+58</f>
        <v>131</v>
      </c>
    </row>
    <row r="21" spans="1:13">
      <c r="B21" t="s">
        <v>26</v>
      </c>
      <c r="C21" t="s">
        <v>14</v>
      </c>
      <c r="D21" t="s">
        <v>14</v>
      </c>
      <c r="E21" t="s">
        <v>14</v>
      </c>
      <c r="F21" s="16" t="s">
        <v>14</v>
      </c>
      <c r="G21" s="8">
        <f>5329-SUM(G13:G20)</f>
        <v>186</v>
      </c>
      <c r="M21" t="s">
        <v>81</v>
      </c>
    </row>
    <row r="22" spans="1:13">
      <c r="A22" s="1" t="s">
        <v>27</v>
      </c>
      <c r="B22" s="1" t="s">
        <v>65</v>
      </c>
      <c r="C22" s="14" t="s">
        <v>86</v>
      </c>
      <c r="D22" s="14" t="s">
        <v>86</v>
      </c>
      <c r="E22" s="14" t="s">
        <v>86</v>
      </c>
      <c r="F22" s="14" t="s">
        <v>88</v>
      </c>
      <c r="G22" s="7">
        <f>58+49</f>
        <v>107</v>
      </c>
      <c r="H22" s="7"/>
      <c r="I22" s="7"/>
      <c r="J22" s="7"/>
      <c r="K22" s="7"/>
      <c r="M22" s="1" t="s">
        <v>73</v>
      </c>
    </row>
    <row r="23" spans="1:13">
      <c r="A23" s="1"/>
      <c r="B23" s="1" t="s">
        <v>30</v>
      </c>
      <c r="C23" s="1" t="s">
        <v>30</v>
      </c>
      <c r="D23" s="1" t="s">
        <v>86</v>
      </c>
      <c r="E23" s="1" t="s">
        <v>86</v>
      </c>
      <c r="F23" s="1" t="s">
        <v>88</v>
      </c>
      <c r="G23" s="7">
        <f>240+156</f>
        <v>396</v>
      </c>
      <c r="H23" s="7"/>
      <c r="I23" s="7"/>
      <c r="J23" s="7"/>
      <c r="K23" s="7"/>
    </row>
    <row r="24" spans="1:13">
      <c r="A24" s="1"/>
      <c r="B24" s="1" t="s">
        <v>28</v>
      </c>
      <c r="C24" s="1" t="s">
        <v>29</v>
      </c>
      <c r="D24" s="1" t="s">
        <v>29</v>
      </c>
      <c r="E24" s="1" t="s">
        <v>67</v>
      </c>
      <c r="F24" s="1" t="s">
        <v>67</v>
      </c>
      <c r="G24" s="7">
        <f>486+280</f>
        <v>766</v>
      </c>
      <c r="H24" s="7"/>
      <c r="I24" s="7"/>
      <c r="J24" s="7"/>
      <c r="K24" s="7"/>
    </row>
    <row r="25" spans="1:13">
      <c r="A25" s="1"/>
      <c r="B25" s="1" t="s">
        <v>31</v>
      </c>
      <c r="C25" s="14" t="s">
        <v>14</v>
      </c>
      <c r="D25" s="14" t="s">
        <v>14</v>
      </c>
      <c r="E25" s="14" t="s">
        <v>14</v>
      </c>
      <c r="F25" s="14" t="s">
        <v>14</v>
      </c>
      <c r="G25" s="7">
        <f>304+160</f>
        <v>464</v>
      </c>
      <c r="H25" s="7"/>
      <c r="I25" s="7"/>
      <c r="J25" s="7"/>
      <c r="K25" s="7"/>
    </row>
    <row r="26" spans="1:13">
      <c r="A26" s="1"/>
      <c r="B26" s="1" t="s">
        <v>32</v>
      </c>
      <c r="C26" s="14" t="s">
        <v>495</v>
      </c>
      <c r="D26" s="14" t="s">
        <v>495</v>
      </c>
      <c r="E26" s="14" t="s">
        <v>86</v>
      </c>
      <c r="F26" s="14" t="s">
        <v>88</v>
      </c>
      <c r="G26" s="7">
        <f>55+10</f>
        <v>65</v>
      </c>
      <c r="H26" s="7"/>
      <c r="I26" s="7"/>
      <c r="J26" s="7"/>
      <c r="K26" s="7"/>
    </row>
    <row r="27" spans="1:13">
      <c r="A27" s="1"/>
      <c r="B27" s="1" t="s">
        <v>66</v>
      </c>
      <c r="C27" s="1" t="s">
        <v>86</v>
      </c>
      <c r="D27" s="1" t="s">
        <v>86</v>
      </c>
      <c r="E27" s="1" t="s">
        <v>86</v>
      </c>
      <c r="F27" s="1" t="s">
        <v>88</v>
      </c>
      <c r="G27" s="7">
        <f>26+10</f>
        <v>36</v>
      </c>
      <c r="H27" s="7"/>
      <c r="I27" s="7"/>
      <c r="J27" s="7"/>
      <c r="K27" s="7"/>
    </row>
    <row r="28" spans="1:13">
      <c r="A28" s="1"/>
      <c r="B28" s="1" t="s">
        <v>33</v>
      </c>
      <c r="C28" s="1" t="s">
        <v>84</v>
      </c>
      <c r="D28" s="1" t="s">
        <v>84</v>
      </c>
      <c r="E28" s="1" t="s">
        <v>84</v>
      </c>
      <c r="F28" s="1" t="s">
        <v>14</v>
      </c>
      <c r="G28" s="7">
        <v>1</v>
      </c>
      <c r="H28" s="7"/>
      <c r="I28" s="7"/>
      <c r="J28" s="7"/>
      <c r="K28" s="7"/>
    </row>
    <row r="29" spans="1:13">
      <c r="A29" s="1"/>
      <c r="B29" s="1" t="s">
        <v>34</v>
      </c>
      <c r="C29" s="1" t="s">
        <v>84</v>
      </c>
      <c r="D29" s="1" t="s">
        <v>84</v>
      </c>
      <c r="E29" s="1" t="s">
        <v>84</v>
      </c>
      <c r="F29" s="1" t="s">
        <v>14</v>
      </c>
      <c r="G29" s="7">
        <f>52+22</f>
        <v>74</v>
      </c>
      <c r="H29" s="7"/>
      <c r="I29" s="7"/>
      <c r="J29" s="7"/>
      <c r="K29" s="7"/>
    </row>
    <row r="30" spans="1:13">
      <c r="A30" s="1"/>
      <c r="B30" s="1" t="s">
        <v>35</v>
      </c>
      <c r="C30" s="1" t="s">
        <v>84</v>
      </c>
      <c r="D30" s="1" t="s">
        <v>84</v>
      </c>
      <c r="E30" s="1" t="s">
        <v>84</v>
      </c>
      <c r="F30" s="1" t="s">
        <v>14</v>
      </c>
      <c r="G30" s="7">
        <f>103+69</f>
        <v>172</v>
      </c>
      <c r="H30" s="7"/>
      <c r="I30" s="7"/>
      <c r="J30" s="7"/>
      <c r="K30" s="7"/>
    </row>
    <row r="31" spans="1:13">
      <c r="A31" s="1"/>
      <c r="B31" s="1" t="s">
        <v>36</v>
      </c>
      <c r="C31" s="14" t="s">
        <v>83</v>
      </c>
      <c r="D31" s="14" t="s">
        <v>83</v>
      </c>
      <c r="E31" s="14" t="s">
        <v>83</v>
      </c>
      <c r="F31" s="14" t="s">
        <v>83</v>
      </c>
      <c r="G31" s="17">
        <f>62+34</f>
        <v>96</v>
      </c>
      <c r="H31" s="7" t="s">
        <v>91</v>
      </c>
      <c r="I31" s="7"/>
      <c r="J31" s="7"/>
      <c r="K31" s="7"/>
    </row>
    <row r="32" spans="1:13">
      <c r="A32" s="1"/>
      <c r="B32" s="1" t="s">
        <v>37</v>
      </c>
      <c r="C32" s="1" t="s">
        <v>84</v>
      </c>
      <c r="D32" s="1" t="s">
        <v>84</v>
      </c>
      <c r="E32" s="1" t="s">
        <v>84</v>
      </c>
      <c r="F32" s="1" t="s">
        <v>14</v>
      </c>
      <c r="G32" s="7">
        <f>194+113</f>
        <v>307</v>
      </c>
      <c r="H32" s="7"/>
      <c r="I32" s="7"/>
      <c r="J32" s="7"/>
      <c r="K32" s="7"/>
    </row>
    <row r="33" spans="1:13">
      <c r="A33" s="1"/>
      <c r="B33" s="1" t="s">
        <v>38</v>
      </c>
      <c r="C33" s="1" t="s">
        <v>84</v>
      </c>
      <c r="D33" s="1" t="s">
        <v>84</v>
      </c>
      <c r="E33" s="1" t="s">
        <v>84</v>
      </c>
      <c r="F33" s="1" t="s">
        <v>14</v>
      </c>
      <c r="G33" s="7">
        <f>24+18</f>
        <v>42</v>
      </c>
      <c r="H33" s="7"/>
      <c r="I33" s="7"/>
      <c r="J33" s="7"/>
      <c r="K33" s="7"/>
    </row>
    <row r="34" spans="1:13">
      <c r="A34" s="1"/>
      <c r="B34" s="1" t="s">
        <v>62</v>
      </c>
      <c r="C34" s="1" t="s">
        <v>84</v>
      </c>
      <c r="D34" s="1" t="s">
        <v>84</v>
      </c>
      <c r="E34" s="1" t="s">
        <v>84</v>
      </c>
      <c r="F34" s="1" t="s">
        <v>14</v>
      </c>
      <c r="G34" s="7">
        <f>16+6</f>
        <v>22</v>
      </c>
      <c r="H34" s="7"/>
      <c r="I34" s="7"/>
      <c r="J34" s="7"/>
      <c r="K34" s="7"/>
    </row>
    <row r="35" spans="1:13">
      <c r="A35" s="1"/>
      <c r="B35" s="1" t="s">
        <v>39</v>
      </c>
      <c r="C35" s="1" t="s">
        <v>84</v>
      </c>
      <c r="D35" s="1" t="s">
        <v>84</v>
      </c>
      <c r="E35" s="1" t="s">
        <v>84</v>
      </c>
      <c r="F35" s="1" t="s">
        <v>14</v>
      </c>
      <c r="G35" s="7">
        <f>26+27</f>
        <v>53</v>
      </c>
      <c r="H35" s="7"/>
      <c r="I35" s="7"/>
      <c r="J35" s="7"/>
      <c r="K35" s="7"/>
    </row>
    <row r="36" spans="1:13">
      <c r="A36" t="s">
        <v>40</v>
      </c>
      <c r="B36" t="s">
        <v>4</v>
      </c>
      <c r="C36" t="s">
        <v>942</v>
      </c>
      <c r="D36" t="s">
        <v>942</v>
      </c>
      <c r="E36" t="s">
        <v>67</v>
      </c>
      <c r="F36" s="16" t="s">
        <v>67</v>
      </c>
      <c r="G36" s="8">
        <v>2361</v>
      </c>
    </row>
    <row r="37" spans="1:13">
      <c r="A37" s="1" t="s">
        <v>41</v>
      </c>
      <c r="B37" s="1" t="s">
        <v>68</v>
      </c>
      <c r="C37" s="1" t="s">
        <v>14</v>
      </c>
      <c r="D37" s="1" t="s">
        <v>14</v>
      </c>
      <c r="E37" s="1" t="s">
        <v>14</v>
      </c>
      <c r="F37" s="1" t="s">
        <v>14</v>
      </c>
      <c r="G37" s="7">
        <f>52+23</f>
        <v>75</v>
      </c>
      <c r="H37" s="7"/>
      <c r="I37" s="7"/>
      <c r="J37" s="7"/>
      <c r="K37" s="7"/>
    </row>
    <row r="38" spans="1:13">
      <c r="A38" s="1"/>
      <c r="B38" s="1" t="s">
        <v>42</v>
      </c>
      <c r="C38" s="1" t="s">
        <v>82</v>
      </c>
      <c r="D38" s="1" t="s">
        <v>82</v>
      </c>
      <c r="E38" s="1" t="s">
        <v>82</v>
      </c>
      <c r="F38" s="1" t="s">
        <v>88</v>
      </c>
      <c r="G38" s="7">
        <f>2588-SUM(G37)</f>
        <v>2513</v>
      </c>
      <c r="H38" s="7"/>
      <c r="I38" s="7"/>
      <c r="J38" s="7"/>
      <c r="K38" s="7"/>
    </row>
    <row r="39" spans="1:13">
      <c r="A39" t="s">
        <v>43</v>
      </c>
      <c r="B39" s="2" t="s">
        <v>4</v>
      </c>
      <c r="C39" s="2" t="s">
        <v>14</v>
      </c>
      <c r="D39" s="2" t="s">
        <v>14</v>
      </c>
      <c r="E39" s="2" t="s">
        <v>14</v>
      </c>
      <c r="F39" s="1" t="s">
        <v>14</v>
      </c>
      <c r="G39" s="8">
        <v>1355</v>
      </c>
      <c r="M39" t="s">
        <v>69</v>
      </c>
    </row>
    <row r="40" spans="1:13" ht="16">
      <c r="A40" s="1" t="s">
        <v>70</v>
      </c>
      <c r="B40" s="1" t="s">
        <v>4</v>
      </c>
      <c r="C40" s="1" t="s">
        <v>14</v>
      </c>
      <c r="D40" s="1" t="s">
        <v>14</v>
      </c>
      <c r="E40" s="1" t="s">
        <v>14</v>
      </c>
      <c r="F40" s="1" t="s">
        <v>14</v>
      </c>
      <c r="G40" s="9">
        <v>1133</v>
      </c>
      <c r="H40" s="9"/>
      <c r="I40" s="9"/>
      <c r="J40" s="9"/>
      <c r="K40" s="9"/>
      <c r="M40" s="3" t="s">
        <v>44</v>
      </c>
    </row>
    <row r="41" spans="1:13">
      <c r="A41" s="2" t="s">
        <v>45</v>
      </c>
      <c r="B41" s="2" t="s">
        <v>4</v>
      </c>
      <c r="C41" s="2" t="s">
        <v>930</v>
      </c>
      <c r="D41" s="2" t="s">
        <v>930</v>
      </c>
      <c r="E41" s="2" t="s">
        <v>930</v>
      </c>
      <c r="F41" s="1" t="s">
        <v>24</v>
      </c>
      <c r="G41" s="10">
        <v>77</v>
      </c>
      <c r="H41" s="10"/>
      <c r="I41" s="10"/>
      <c r="J41" s="10"/>
      <c r="K41" s="10"/>
    </row>
    <row r="42" spans="1:13">
      <c r="A42" s="4" t="s">
        <v>47</v>
      </c>
      <c r="B42" s="4" t="s">
        <v>4</v>
      </c>
      <c r="C42" s="14" t="s">
        <v>83</v>
      </c>
      <c r="D42" s="14" t="s">
        <v>83</v>
      </c>
      <c r="E42" s="14" t="s">
        <v>83</v>
      </c>
      <c r="F42" s="14" t="s">
        <v>83</v>
      </c>
      <c r="G42" s="17">
        <v>118</v>
      </c>
      <c r="H42" s="9"/>
      <c r="I42" s="9"/>
      <c r="J42" s="9"/>
      <c r="K42" s="9"/>
    </row>
    <row r="43" spans="1:13" s="2" customFormat="1">
      <c r="A43" s="2" t="s">
        <v>48</v>
      </c>
      <c r="B43" s="2" t="s">
        <v>4</v>
      </c>
      <c r="C43" s="2" t="s">
        <v>14</v>
      </c>
      <c r="D43" s="2" t="s">
        <v>14</v>
      </c>
      <c r="E43" s="2" t="s">
        <v>14</v>
      </c>
      <c r="F43" s="15" t="s">
        <v>14</v>
      </c>
      <c r="G43" s="10">
        <v>52</v>
      </c>
      <c r="H43" s="10"/>
      <c r="I43" s="10"/>
      <c r="J43" s="10"/>
      <c r="K43" s="10"/>
    </row>
    <row r="44" spans="1:13">
      <c r="A44" s="4" t="s">
        <v>49</v>
      </c>
      <c r="B44" s="4" t="s">
        <v>4</v>
      </c>
      <c r="C44" s="4" t="s">
        <v>86</v>
      </c>
      <c r="D44" s="4" t="s">
        <v>86</v>
      </c>
      <c r="E44" s="4" t="s">
        <v>86</v>
      </c>
      <c r="F44" s="4" t="s">
        <v>88</v>
      </c>
      <c r="G44" s="9">
        <v>34</v>
      </c>
      <c r="H44" s="9"/>
      <c r="I44" s="9"/>
      <c r="J44" s="9"/>
      <c r="K44" s="9"/>
      <c r="M44" t="s">
        <v>50</v>
      </c>
    </row>
    <row r="45" spans="1:13" s="2" customFormat="1">
      <c r="A45" s="2" t="s">
        <v>51</v>
      </c>
      <c r="B45" s="2" t="s">
        <v>4</v>
      </c>
      <c r="C45" s="2" t="s">
        <v>14</v>
      </c>
      <c r="D45" s="2" t="s">
        <v>14</v>
      </c>
      <c r="E45" s="2" t="s">
        <v>14</v>
      </c>
      <c r="F45" s="15" t="s">
        <v>14</v>
      </c>
      <c r="G45" s="10">
        <v>20</v>
      </c>
      <c r="H45" s="10"/>
      <c r="I45" s="10"/>
      <c r="J45" s="10"/>
      <c r="K45" s="10"/>
      <c r="M45" s="2" t="s">
        <v>71</v>
      </c>
    </row>
    <row r="46" spans="1:13">
      <c r="A46" s="4" t="s">
        <v>52</v>
      </c>
      <c r="B46" s="4" t="s">
        <v>53</v>
      </c>
      <c r="C46" s="4" t="s">
        <v>54</v>
      </c>
      <c r="D46" s="4" t="s">
        <v>54</v>
      </c>
      <c r="E46" s="4" t="s">
        <v>85</v>
      </c>
      <c r="F46" s="4" t="s">
        <v>85</v>
      </c>
      <c r="G46" s="9">
        <f>98+10</f>
        <v>108</v>
      </c>
      <c r="H46" s="9"/>
      <c r="I46" s="9"/>
      <c r="J46" s="9"/>
      <c r="K46" s="9"/>
    </row>
    <row r="47" spans="1:13">
      <c r="A47" s="4"/>
      <c r="B47" s="4" t="s">
        <v>54</v>
      </c>
      <c r="C47" s="4" t="s">
        <v>54</v>
      </c>
      <c r="D47" s="4" t="s">
        <v>54</v>
      </c>
      <c r="E47" s="4" t="s">
        <v>85</v>
      </c>
      <c r="F47" s="4" t="s">
        <v>85</v>
      </c>
      <c r="G47" s="9">
        <f>66+16</f>
        <v>82</v>
      </c>
      <c r="H47" s="9"/>
      <c r="I47" s="9"/>
      <c r="J47" s="9"/>
      <c r="K47" s="9"/>
    </row>
    <row r="48" spans="1:13">
      <c r="A48" s="4"/>
      <c r="B48" s="4" t="s">
        <v>72</v>
      </c>
      <c r="C48" s="4" t="s">
        <v>63</v>
      </c>
      <c r="D48" s="4" t="s">
        <v>63</v>
      </c>
      <c r="E48" s="4" t="s">
        <v>85</v>
      </c>
      <c r="F48" s="4" t="s">
        <v>85</v>
      </c>
      <c r="G48" s="9">
        <f>84+8</f>
        <v>92</v>
      </c>
      <c r="H48" s="9"/>
      <c r="I48" s="9"/>
      <c r="J48" s="9"/>
      <c r="K48" s="9"/>
    </row>
    <row r="49" spans="1:11">
      <c r="A49" s="4"/>
      <c r="B49" s="4" t="s">
        <v>55</v>
      </c>
      <c r="C49" s="4" t="s">
        <v>63</v>
      </c>
      <c r="D49" s="4" t="s">
        <v>63</v>
      </c>
      <c r="E49" s="4" t="s">
        <v>85</v>
      </c>
      <c r="F49" s="4" t="s">
        <v>85</v>
      </c>
      <c r="G49" s="9">
        <f>6+3</f>
        <v>9</v>
      </c>
      <c r="H49" s="9"/>
      <c r="I49" s="9"/>
      <c r="J49" s="9"/>
      <c r="K49" s="9"/>
    </row>
    <row r="50" spans="1:11">
      <c r="A50" s="4"/>
      <c r="B50" s="4" t="s">
        <v>56</v>
      </c>
      <c r="C50" s="4" t="s">
        <v>63</v>
      </c>
      <c r="D50" s="4" t="s">
        <v>63</v>
      </c>
      <c r="E50" s="4" t="s">
        <v>85</v>
      </c>
      <c r="F50" s="4" t="s">
        <v>85</v>
      </c>
      <c r="G50" s="9">
        <f>56+34</f>
        <v>90</v>
      </c>
      <c r="H50" s="9"/>
      <c r="I50" s="9"/>
      <c r="J50" s="9"/>
      <c r="K50" s="9"/>
    </row>
    <row r="51" spans="1:11">
      <c r="A51" s="4"/>
      <c r="B51" s="4" t="s">
        <v>57</v>
      </c>
      <c r="C51" s="4" t="s">
        <v>63</v>
      </c>
      <c r="D51" s="4" t="s">
        <v>63</v>
      </c>
      <c r="E51" s="4" t="s">
        <v>85</v>
      </c>
      <c r="F51" s="4" t="s">
        <v>85</v>
      </c>
      <c r="G51" s="9">
        <f>144+26</f>
        <v>170</v>
      </c>
      <c r="H51" s="9"/>
      <c r="I51" s="9"/>
      <c r="J51" s="9"/>
      <c r="K51" s="9"/>
    </row>
    <row r="52" spans="1:11">
      <c r="A52" s="4"/>
      <c r="B52" s="4" t="s">
        <v>58</v>
      </c>
      <c r="C52" s="4" t="s">
        <v>1764</v>
      </c>
      <c r="D52" s="4" t="s">
        <v>85</v>
      </c>
      <c r="E52" s="4" t="s">
        <v>85</v>
      </c>
      <c r="F52" s="4" t="s">
        <v>85</v>
      </c>
      <c r="G52" s="9">
        <f>1721-SUM(G46:G51)</f>
        <v>1170</v>
      </c>
      <c r="H52" s="9"/>
      <c r="I52" s="9"/>
      <c r="J52" s="9"/>
      <c r="K52" s="9"/>
    </row>
    <row r="53" spans="1:11">
      <c r="A53" s="4" t="s">
        <v>46</v>
      </c>
      <c r="B53" s="4"/>
      <c r="C53" s="4" t="s">
        <v>83</v>
      </c>
      <c r="D53" s="4" t="s">
        <v>83</v>
      </c>
      <c r="E53" s="4" t="s">
        <v>83</v>
      </c>
      <c r="F53" s="4" t="s">
        <v>83</v>
      </c>
      <c r="G53" s="9">
        <v>466</v>
      </c>
      <c r="H53" s="9"/>
      <c r="I53" s="9"/>
      <c r="J53" s="9"/>
      <c r="K53" s="9"/>
    </row>
    <row r="54" spans="1:11" s="2" customFormat="1">
      <c r="G54" s="10"/>
      <c r="H54" s="10"/>
      <c r="I54" s="10"/>
      <c r="J54" s="10"/>
      <c r="K54" s="10"/>
    </row>
  </sheetData>
  <phoneticPr fontId="20" type="noConversion"/>
  <conditionalFormatting sqref="F1">
    <cfRule type="containsText" dxfId="289" priority="5" operator="containsText" text="Cardiovascular">
      <formula>NOT(ISERROR(SEARCH("Cardiovascular",F1)))</formula>
    </cfRule>
  </conditionalFormatting>
  <conditionalFormatting sqref="F1">
    <cfRule type="containsText" dxfId="288" priority="1" operator="containsText" text="Injury">
      <formula>NOT(ISERROR(SEARCH("Injury",F1)))</formula>
    </cfRule>
    <cfRule type="containsText" dxfId="287" priority="2" operator="containsText" text="Other Chronic">
      <formula>NOT(ISERROR(SEARCH("Other Chronic",F1)))</formula>
    </cfRule>
    <cfRule type="containsText" dxfId="286" priority="3" operator="containsText" text="Communicable">
      <formula>NOT(ISERROR(SEARCH("Communicable",F1)))</formula>
    </cfRule>
    <cfRule type="containsText" dxfId="285" priority="4" operator="containsText" text="Cancer">
      <formula>NOT(ISERROR(SEARCH("Cancer",F1)))</formula>
    </cfRule>
  </conditionalFormatting>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I206"/>
  <sheetViews>
    <sheetView zoomScale="120" zoomScaleNormal="120" workbookViewId="0">
      <pane ySplit="1" topLeftCell="A171" activePane="bottomLeft" state="frozen"/>
      <selection pane="bottomLeft" activeCell="A186" sqref="A186"/>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7" width="10.83203125" style="25" customWidth="1"/>
    <col min="8" max="8" width="10.83203125" style="25"/>
    <col min="9" max="9" width="14.6640625" style="25" bestFit="1" customWidth="1"/>
    <col min="10" max="16384" width="10.83203125" style="25"/>
  </cols>
  <sheetData>
    <row r="1" spans="1:9" ht="16">
      <c r="A1" s="111" t="s">
        <v>59</v>
      </c>
      <c r="B1" s="57" t="s">
        <v>60</v>
      </c>
      <c r="C1" s="40" t="s">
        <v>1606</v>
      </c>
      <c r="D1" s="40" t="s">
        <v>1607</v>
      </c>
      <c r="E1" s="138" t="s">
        <v>1608</v>
      </c>
      <c r="F1" s="43" t="s">
        <v>1605</v>
      </c>
      <c r="G1" s="64" t="s">
        <v>61</v>
      </c>
      <c r="H1" s="25">
        <f>SUM(G2:G205)</f>
        <v>56488</v>
      </c>
      <c r="I1" s="25" t="s">
        <v>1223</v>
      </c>
    </row>
    <row r="2" spans="1:9" ht="16">
      <c r="A2" s="25" t="s">
        <v>504</v>
      </c>
      <c r="B2" s="27" t="s">
        <v>116</v>
      </c>
      <c r="C2" s="76" t="s">
        <v>86</v>
      </c>
      <c r="D2" s="60" t="s">
        <v>86</v>
      </c>
      <c r="E2" s="60" t="s">
        <v>86</v>
      </c>
      <c r="F2" s="45" t="s">
        <v>88</v>
      </c>
      <c r="G2" s="26">
        <v>196</v>
      </c>
    </row>
    <row r="3" spans="1:9" ht="16">
      <c r="B3" s="27" t="s">
        <v>506</v>
      </c>
      <c r="C3" s="80" t="s">
        <v>86</v>
      </c>
      <c r="D3" s="65" t="s">
        <v>86</v>
      </c>
      <c r="E3" s="65" t="s">
        <v>86</v>
      </c>
      <c r="F3" s="49" t="s">
        <v>88</v>
      </c>
      <c r="G3" s="26">
        <v>0</v>
      </c>
    </row>
    <row r="4" spans="1:9" ht="16">
      <c r="B4" s="27" t="s">
        <v>507</v>
      </c>
      <c r="C4" s="80" t="s">
        <v>86</v>
      </c>
      <c r="D4" s="65" t="s">
        <v>86</v>
      </c>
      <c r="E4" s="65" t="s">
        <v>86</v>
      </c>
      <c r="F4" s="49" t="s">
        <v>88</v>
      </c>
      <c r="G4" s="26">
        <v>0</v>
      </c>
    </row>
    <row r="5" spans="1:9" ht="16">
      <c r="B5" s="27" t="s">
        <v>143</v>
      </c>
      <c r="C5" s="80" t="s">
        <v>86</v>
      </c>
      <c r="D5" s="65" t="s">
        <v>86</v>
      </c>
      <c r="E5" s="65" t="s">
        <v>86</v>
      </c>
      <c r="F5" s="49" t="s">
        <v>88</v>
      </c>
      <c r="G5" s="26">
        <v>41</v>
      </c>
    </row>
    <row r="6" spans="1:9" ht="16">
      <c r="B6" s="27" t="s">
        <v>137</v>
      </c>
      <c r="C6" s="80" t="s">
        <v>86</v>
      </c>
      <c r="D6" s="65" t="s">
        <v>86</v>
      </c>
      <c r="E6" s="65" t="s">
        <v>86</v>
      </c>
      <c r="F6" s="49" t="s">
        <v>88</v>
      </c>
      <c r="G6" s="26">
        <v>3</v>
      </c>
    </row>
    <row r="7" spans="1:9" ht="16">
      <c r="B7" s="27" t="s">
        <v>138</v>
      </c>
      <c r="C7" s="80" t="s">
        <v>86</v>
      </c>
      <c r="D7" s="65" t="s">
        <v>86</v>
      </c>
      <c r="E7" s="65" t="s">
        <v>86</v>
      </c>
      <c r="F7" s="49" t="s">
        <v>88</v>
      </c>
      <c r="G7" s="26">
        <v>163</v>
      </c>
    </row>
    <row r="8" spans="1:9" ht="16">
      <c r="B8" s="27" t="s">
        <v>121</v>
      </c>
      <c r="C8" s="80" t="s">
        <v>86</v>
      </c>
      <c r="D8" s="65" t="s">
        <v>86</v>
      </c>
      <c r="E8" s="65" t="s">
        <v>86</v>
      </c>
      <c r="F8" s="49" t="s">
        <v>88</v>
      </c>
      <c r="G8" s="26">
        <v>59</v>
      </c>
    </row>
    <row r="9" spans="1:9" ht="16">
      <c r="B9" s="27" t="s">
        <v>126</v>
      </c>
      <c r="C9" s="80" t="s">
        <v>86</v>
      </c>
      <c r="D9" s="65" t="s">
        <v>86</v>
      </c>
      <c r="E9" s="65" t="s">
        <v>86</v>
      </c>
      <c r="F9" s="49" t="s">
        <v>88</v>
      </c>
      <c r="G9" s="26">
        <v>307</v>
      </c>
    </row>
    <row r="10" spans="1:9" ht="16">
      <c r="B10" s="27" t="s">
        <v>493</v>
      </c>
      <c r="C10" s="80" t="s">
        <v>86</v>
      </c>
      <c r="D10" s="65" t="s">
        <v>86</v>
      </c>
      <c r="E10" s="65" t="s">
        <v>86</v>
      </c>
      <c r="F10" s="49" t="s">
        <v>88</v>
      </c>
      <c r="G10" s="26">
        <v>231</v>
      </c>
    </row>
    <row r="11" spans="1:9" ht="16">
      <c r="B11" s="27" t="s">
        <v>186</v>
      </c>
      <c r="C11" s="80" t="s">
        <v>186</v>
      </c>
      <c r="D11" s="65" t="s">
        <v>86</v>
      </c>
      <c r="E11" s="65" t="s">
        <v>186</v>
      </c>
      <c r="F11" s="49" t="s">
        <v>88</v>
      </c>
      <c r="G11" s="26">
        <v>9675</v>
      </c>
    </row>
    <row r="12" spans="1:9" ht="16">
      <c r="B12" s="27" t="s">
        <v>508</v>
      </c>
      <c r="C12" s="80" t="s">
        <v>86</v>
      </c>
      <c r="D12" s="65" t="s">
        <v>86</v>
      </c>
      <c r="E12" s="65" t="s">
        <v>86</v>
      </c>
      <c r="F12" s="49" t="s">
        <v>88</v>
      </c>
      <c r="G12" s="26">
        <v>0</v>
      </c>
    </row>
    <row r="13" spans="1:9" ht="16">
      <c r="B13" s="27" t="s">
        <v>509</v>
      </c>
      <c r="C13" s="80" t="s">
        <v>86</v>
      </c>
      <c r="D13" s="65" t="s">
        <v>86</v>
      </c>
      <c r="E13" s="65" t="s">
        <v>86</v>
      </c>
      <c r="F13" s="49" t="s">
        <v>88</v>
      </c>
      <c r="G13" s="26">
        <v>0</v>
      </c>
    </row>
    <row r="14" spans="1:9" ht="16">
      <c r="B14" s="27" t="s">
        <v>510</v>
      </c>
      <c r="C14" s="80" t="s">
        <v>86</v>
      </c>
      <c r="D14" s="65" t="s">
        <v>86</v>
      </c>
      <c r="E14" s="65" t="s">
        <v>86</v>
      </c>
      <c r="F14" s="49" t="s">
        <v>88</v>
      </c>
      <c r="G14" s="26">
        <v>1</v>
      </c>
    </row>
    <row r="15" spans="1:9" ht="16">
      <c r="B15" s="27" t="s">
        <v>891</v>
      </c>
      <c r="C15" s="80" t="s">
        <v>86</v>
      </c>
      <c r="D15" s="65" t="s">
        <v>86</v>
      </c>
      <c r="E15" s="65" t="s">
        <v>86</v>
      </c>
      <c r="F15" s="49" t="s">
        <v>88</v>
      </c>
      <c r="G15" s="26">
        <v>99</v>
      </c>
    </row>
    <row r="16" spans="1:9" ht="16">
      <c r="B16" s="27" t="s">
        <v>128</v>
      </c>
      <c r="C16" s="80" t="s">
        <v>86</v>
      </c>
      <c r="D16" s="65" t="s">
        <v>86</v>
      </c>
      <c r="E16" s="65" t="s">
        <v>86</v>
      </c>
      <c r="F16" s="49" t="s">
        <v>88</v>
      </c>
      <c r="G16" s="26">
        <v>0</v>
      </c>
    </row>
    <row r="17" spans="2:7" ht="16">
      <c r="B17" s="27" t="s">
        <v>139</v>
      </c>
      <c r="C17" s="80" t="s">
        <v>86</v>
      </c>
      <c r="D17" s="65" t="s">
        <v>86</v>
      </c>
      <c r="E17" s="65" t="s">
        <v>86</v>
      </c>
      <c r="F17" s="49" t="s">
        <v>88</v>
      </c>
      <c r="G17" s="26">
        <v>0</v>
      </c>
    </row>
    <row r="18" spans="2:7" ht="16">
      <c r="B18" s="27" t="s">
        <v>130</v>
      </c>
      <c r="C18" s="80" t="s">
        <v>86</v>
      </c>
      <c r="D18" s="65" t="s">
        <v>86</v>
      </c>
      <c r="E18" s="65" t="s">
        <v>86</v>
      </c>
      <c r="F18" s="49" t="s">
        <v>88</v>
      </c>
      <c r="G18" s="26">
        <v>5</v>
      </c>
    </row>
    <row r="19" spans="2:7" ht="16">
      <c r="B19" s="27" t="s">
        <v>123</v>
      </c>
      <c r="C19" s="80" t="s">
        <v>86</v>
      </c>
      <c r="D19" s="65" t="s">
        <v>86</v>
      </c>
      <c r="E19" s="65" t="s">
        <v>86</v>
      </c>
      <c r="F19" s="49" t="s">
        <v>88</v>
      </c>
      <c r="G19" s="26">
        <v>58</v>
      </c>
    </row>
    <row r="20" spans="2:7" ht="16">
      <c r="B20" s="27" t="s">
        <v>512</v>
      </c>
      <c r="C20" s="80" t="s">
        <v>86</v>
      </c>
      <c r="D20" s="65" t="s">
        <v>86</v>
      </c>
      <c r="E20" s="65" t="s">
        <v>86</v>
      </c>
      <c r="F20" s="49" t="s">
        <v>88</v>
      </c>
      <c r="G20" s="26">
        <v>22</v>
      </c>
    </row>
    <row r="21" spans="2:7" ht="16">
      <c r="B21" s="27" t="s">
        <v>513</v>
      </c>
      <c r="C21" s="80" t="s">
        <v>86</v>
      </c>
      <c r="D21" s="65" t="s">
        <v>86</v>
      </c>
      <c r="E21" s="65" t="s">
        <v>86</v>
      </c>
      <c r="F21" s="49" t="s">
        <v>88</v>
      </c>
      <c r="G21" s="26">
        <v>56</v>
      </c>
    </row>
    <row r="22" spans="2:7" ht="16">
      <c r="B22" s="27" t="s">
        <v>494</v>
      </c>
      <c r="C22" s="80" t="s">
        <v>86</v>
      </c>
      <c r="D22" s="65" t="s">
        <v>86</v>
      </c>
      <c r="E22" s="65" t="s">
        <v>86</v>
      </c>
      <c r="F22" s="49" t="s">
        <v>88</v>
      </c>
      <c r="G22" s="26">
        <v>2</v>
      </c>
    </row>
    <row r="23" spans="2:7" ht="16">
      <c r="B23" s="27" t="s">
        <v>132</v>
      </c>
      <c r="C23" s="80" t="s">
        <v>86</v>
      </c>
      <c r="D23" s="65" t="s">
        <v>86</v>
      </c>
      <c r="E23" s="65" t="s">
        <v>86</v>
      </c>
      <c r="F23" s="49" t="s">
        <v>88</v>
      </c>
      <c r="G23" s="26">
        <v>3</v>
      </c>
    </row>
    <row r="24" spans="2:7" ht="16">
      <c r="B24" s="27" t="s">
        <v>141</v>
      </c>
      <c r="C24" s="80" t="s">
        <v>86</v>
      </c>
      <c r="D24" s="65" t="s">
        <v>86</v>
      </c>
      <c r="E24" s="65" t="s">
        <v>86</v>
      </c>
      <c r="F24" s="49" t="s">
        <v>88</v>
      </c>
      <c r="G24" s="26">
        <v>0</v>
      </c>
    </row>
    <row r="25" spans="2:7" ht="16">
      <c r="B25" s="27" t="s">
        <v>131</v>
      </c>
      <c r="C25" s="80" t="s">
        <v>86</v>
      </c>
      <c r="D25" s="65" t="s">
        <v>86</v>
      </c>
      <c r="E25" s="65" t="s">
        <v>86</v>
      </c>
      <c r="F25" s="49" t="s">
        <v>88</v>
      </c>
      <c r="G25" s="26">
        <v>44</v>
      </c>
    </row>
    <row r="26" spans="2:7" ht="16">
      <c r="B26" s="27" t="s">
        <v>514</v>
      </c>
      <c r="C26" s="80" t="s">
        <v>86</v>
      </c>
      <c r="D26" s="65" t="s">
        <v>86</v>
      </c>
      <c r="E26" s="65" t="s">
        <v>86</v>
      </c>
      <c r="F26" s="49" t="s">
        <v>88</v>
      </c>
      <c r="G26" s="26">
        <v>3</v>
      </c>
    </row>
    <row r="27" spans="2:7" ht="16">
      <c r="B27" s="27" t="s">
        <v>161</v>
      </c>
      <c r="C27" s="80" t="s">
        <v>937</v>
      </c>
      <c r="D27" s="65" t="s">
        <v>83</v>
      </c>
      <c r="E27" s="65" t="s">
        <v>83</v>
      </c>
      <c r="F27" s="49" t="s">
        <v>83</v>
      </c>
      <c r="G27" s="26">
        <v>22</v>
      </c>
    </row>
    <row r="28" spans="2:7" ht="16">
      <c r="B28" s="27" t="s">
        <v>515</v>
      </c>
      <c r="C28" s="80" t="s">
        <v>937</v>
      </c>
      <c r="D28" s="65" t="s">
        <v>83</v>
      </c>
      <c r="E28" s="65" t="s">
        <v>83</v>
      </c>
      <c r="F28" s="49" t="s">
        <v>83</v>
      </c>
      <c r="G28" s="26">
        <v>5</v>
      </c>
    </row>
    <row r="29" spans="2:7" ht="16">
      <c r="B29" s="27" t="s">
        <v>499</v>
      </c>
      <c r="C29" s="80" t="s">
        <v>64</v>
      </c>
      <c r="D29" s="65" t="s">
        <v>64</v>
      </c>
      <c r="E29" s="65" t="s">
        <v>64</v>
      </c>
      <c r="F29" s="49" t="s">
        <v>88</v>
      </c>
      <c r="G29" s="26">
        <v>5308</v>
      </c>
    </row>
    <row r="30" spans="2:7" ht="16">
      <c r="B30" s="27" t="s">
        <v>519</v>
      </c>
      <c r="C30" s="80" t="s">
        <v>64</v>
      </c>
      <c r="D30" s="65" t="s">
        <v>64</v>
      </c>
      <c r="E30" s="65" t="s">
        <v>64</v>
      </c>
      <c r="F30" s="49" t="s">
        <v>88</v>
      </c>
      <c r="G30" s="26">
        <v>121</v>
      </c>
    </row>
    <row r="31" spans="2:7" ht="16">
      <c r="B31" s="27" t="s">
        <v>516</v>
      </c>
      <c r="C31" s="80" t="s">
        <v>64</v>
      </c>
      <c r="D31" s="65" t="s">
        <v>64</v>
      </c>
      <c r="E31" s="65" t="s">
        <v>64</v>
      </c>
      <c r="F31" s="49" t="s">
        <v>88</v>
      </c>
      <c r="G31" s="26">
        <v>281</v>
      </c>
    </row>
    <row r="32" spans="2:7" ht="16">
      <c r="B32" s="27" t="s">
        <v>517</v>
      </c>
      <c r="C32" s="80" t="s">
        <v>64</v>
      </c>
      <c r="D32" s="65" t="s">
        <v>64</v>
      </c>
      <c r="E32" s="65" t="s">
        <v>64</v>
      </c>
      <c r="F32" s="49" t="s">
        <v>88</v>
      </c>
      <c r="G32" s="26">
        <v>170</v>
      </c>
    </row>
    <row r="33" spans="2:7" ht="16">
      <c r="B33" s="27" t="s">
        <v>518</v>
      </c>
      <c r="C33" s="51" t="s">
        <v>64</v>
      </c>
      <c r="D33" s="65" t="s">
        <v>64</v>
      </c>
      <c r="E33" s="65" t="s">
        <v>64</v>
      </c>
      <c r="F33" s="49" t="s">
        <v>88</v>
      </c>
      <c r="G33" s="26">
        <v>41</v>
      </c>
    </row>
    <row r="34" spans="2:7" ht="16">
      <c r="B34" s="27" t="s">
        <v>520</v>
      </c>
      <c r="C34" s="80" t="s">
        <v>64</v>
      </c>
      <c r="D34" s="65" t="s">
        <v>64</v>
      </c>
      <c r="E34" s="65" t="s">
        <v>64</v>
      </c>
      <c r="F34" s="49" t="s">
        <v>88</v>
      </c>
      <c r="G34" s="26">
        <v>20</v>
      </c>
    </row>
    <row r="35" spans="2:7" ht="16">
      <c r="B35" s="27" t="s">
        <v>521</v>
      </c>
      <c r="C35" s="80" t="s">
        <v>64</v>
      </c>
      <c r="D35" s="65" t="s">
        <v>64</v>
      </c>
      <c r="E35" s="65" t="s">
        <v>64</v>
      </c>
      <c r="F35" s="49" t="s">
        <v>88</v>
      </c>
      <c r="G35" s="26">
        <v>83</v>
      </c>
    </row>
    <row r="36" spans="2:7" ht="16">
      <c r="B36" s="27" t="s">
        <v>210</v>
      </c>
      <c r="C36" s="80" t="s">
        <v>64</v>
      </c>
      <c r="D36" s="65" t="s">
        <v>64</v>
      </c>
      <c r="E36" s="65" t="s">
        <v>64</v>
      </c>
      <c r="F36" s="49" t="s">
        <v>88</v>
      </c>
      <c r="G36" s="26">
        <v>22</v>
      </c>
    </row>
    <row r="37" spans="2:7" ht="16">
      <c r="B37" s="27" t="s">
        <v>522</v>
      </c>
      <c r="C37" s="132" t="s">
        <v>937</v>
      </c>
      <c r="D37" s="128" t="s">
        <v>83</v>
      </c>
      <c r="E37" s="128" t="s">
        <v>83</v>
      </c>
      <c r="F37" s="49" t="s">
        <v>83</v>
      </c>
      <c r="G37" s="26">
        <v>6</v>
      </c>
    </row>
    <row r="38" spans="2:7" ht="16">
      <c r="B38" s="27" t="s">
        <v>495</v>
      </c>
      <c r="C38" s="80" t="s">
        <v>495</v>
      </c>
      <c r="D38" s="65" t="s">
        <v>495</v>
      </c>
      <c r="E38" s="65" t="s">
        <v>86</v>
      </c>
      <c r="F38" s="49" t="s">
        <v>88</v>
      </c>
      <c r="G38" s="26">
        <v>348</v>
      </c>
    </row>
    <row r="39" spans="2:7" ht="16">
      <c r="B39" s="27" t="s">
        <v>523</v>
      </c>
      <c r="C39" s="80" t="s">
        <v>86</v>
      </c>
      <c r="D39" s="65" t="s">
        <v>86</v>
      </c>
      <c r="E39" s="65" t="s">
        <v>86</v>
      </c>
      <c r="F39" s="49" t="s">
        <v>88</v>
      </c>
      <c r="G39" s="26">
        <v>19</v>
      </c>
    </row>
    <row r="40" spans="2:7" ht="16">
      <c r="B40" s="27" t="s">
        <v>892</v>
      </c>
      <c r="C40" s="81" t="s">
        <v>930</v>
      </c>
      <c r="D40" s="27" t="s">
        <v>930</v>
      </c>
      <c r="E40" s="27" t="s">
        <v>930</v>
      </c>
      <c r="F40" s="49" t="s">
        <v>24</v>
      </c>
      <c r="G40" s="26">
        <v>113</v>
      </c>
    </row>
    <row r="41" spans="2:7" ht="16">
      <c r="B41" s="27" t="s">
        <v>893</v>
      </c>
      <c r="C41" s="25" t="s">
        <v>1218</v>
      </c>
      <c r="D41" s="27" t="s">
        <v>1218</v>
      </c>
      <c r="E41" s="27" t="s">
        <v>930</v>
      </c>
      <c r="F41" s="49" t="s">
        <v>24</v>
      </c>
      <c r="G41" s="26">
        <v>1252</v>
      </c>
    </row>
    <row r="42" spans="2:7" ht="32">
      <c r="B42" s="27" t="s">
        <v>894</v>
      </c>
      <c r="C42" s="80" t="s">
        <v>1219</v>
      </c>
      <c r="D42" s="65" t="s">
        <v>1219</v>
      </c>
      <c r="E42" s="27" t="s">
        <v>930</v>
      </c>
      <c r="F42" s="49" t="s">
        <v>24</v>
      </c>
      <c r="G42" s="26">
        <v>474</v>
      </c>
    </row>
    <row r="43" spans="2:7" ht="16">
      <c r="B43" s="27" t="s">
        <v>895</v>
      </c>
      <c r="C43" s="80" t="s">
        <v>930</v>
      </c>
      <c r="D43" s="65" t="s">
        <v>930</v>
      </c>
      <c r="E43" s="27" t="s">
        <v>930</v>
      </c>
      <c r="F43" s="49" t="s">
        <v>24</v>
      </c>
      <c r="G43" s="26">
        <v>453</v>
      </c>
    </row>
    <row r="44" spans="2:7" ht="16">
      <c r="B44" s="27" t="s">
        <v>896</v>
      </c>
      <c r="C44" s="80" t="s">
        <v>932</v>
      </c>
      <c r="D44" s="65" t="s">
        <v>932</v>
      </c>
      <c r="E44" s="65" t="s">
        <v>932</v>
      </c>
      <c r="F44" s="49" t="s">
        <v>24</v>
      </c>
      <c r="G44" s="26">
        <v>289</v>
      </c>
    </row>
    <row r="45" spans="2:7" ht="16">
      <c r="B45" s="27" t="s">
        <v>897</v>
      </c>
      <c r="C45" s="80" t="s">
        <v>930</v>
      </c>
      <c r="D45" s="65" t="s">
        <v>930</v>
      </c>
      <c r="E45" s="65" t="s">
        <v>930</v>
      </c>
      <c r="F45" s="49" t="s">
        <v>24</v>
      </c>
      <c r="G45" s="26">
        <v>76</v>
      </c>
    </row>
    <row r="46" spans="2:7" ht="32">
      <c r="B46" s="27" t="s">
        <v>898</v>
      </c>
      <c r="C46" s="80" t="s">
        <v>930</v>
      </c>
      <c r="D46" s="65" t="s">
        <v>930</v>
      </c>
      <c r="E46" s="65" t="s">
        <v>930</v>
      </c>
      <c r="F46" s="49" t="s">
        <v>24</v>
      </c>
      <c r="G46" s="26">
        <v>648</v>
      </c>
    </row>
    <row r="47" spans="2:7" ht="16">
      <c r="B47" s="27" t="s">
        <v>531</v>
      </c>
      <c r="C47" s="80" t="s">
        <v>930</v>
      </c>
      <c r="D47" s="65" t="s">
        <v>930</v>
      </c>
      <c r="E47" s="65" t="s">
        <v>930</v>
      </c>
      <c r="F47" s="49" t="s">
        <v>24</v>
      </c>
      <c r="G47" s="26">
        <v>9</v>
      </c>
    </row>
    <row r="48" spans="2:7" ht="16">
      <c r="B48" s="27" t="s">
        <v>1269</v>
      </c>
      <c r="C48" s="81" t="s">
        <v>83</v>
      </c>
      <c r="D48" s="27" t="s">
        <v>83</v>
      </c>
      <c r="E48" s="27" t="s">
        <v>83</v>
      </c>
      <c r="F48" s="49" t="s">
        <v>83</v>
      </c>
      <c r="G48" s="26">
        <v>81</v>
      </c>
    </row>
    <row r="49" spans="1:7" ht="16">
      <c r="B49" s="27" t="s">
        <v>533</v>
      </c>
      <c r="C49" s="81" t="s">
        <v>14</v>
      </c>
      <c r="D49" s="27" t="s">
        <v>14</v>
      </c>
      <c r="E49" s="27" t="s">
        <v>14</v>
      </c>
      <c r="F49" s="49" t="s">
        <v>14</v>
      </c>
      <c r="G49" s="26">
        <v>39</v>
      </c>
    </row>
    <row r="50" spans="1:7" ht="16">
      <c r="B50" s="27" t="s">
        <v>534</v>
      </c>
      <c r="C50" s="81" t="s">
        <v>937</v>
      </c>
      <c r="D50" s="27" t="s">
        <v>83</v>
      </c>
      <c r="E50" s="27" t="s">
        <v>83</v>
      </c>
      <c r="F50" s="49" t="s">
        <v>83</v>
      </c>
      <c r="G50" s="26">
        <v>2</v>
      </c>
    </row>
    <row r="51" spans="1:7" ht="16">
      <c r="B51" s="27" t="s">
        <v>21</v>
      </c>
      <c r="C51" s="81" t="s">
        <v>1726</v>
      </c>
      <c r="D51" s="27" t="s">
        <v>21</v>
      </c>
      <c r="E51" s="27" t="s">
        <v>14</v>
      </c>
      <c r="F51" s="49" t="s">
        <v>14</v>
      </c>
      <c r="G51" s="26">
        <v>535</v>
      </c>
    </row>
    <row r="52" spans="1:7" ht="16">
      <c r="B52" s="27" t="s">
        <v>535</v>
      </c>
      <c r="C52" s="80" t="s">
        <v>14</v>
      </c>
      <c r="D52" s="65" t="s">
        <v>14</v>
      </c>
      <c r="E52" s="65" t="s">
        <v>14</v>
      </c>
      <c r="F52" s="49" t="s">
        <v>14</v>
      </c>
      <c r="G52" s="26">
        <v>43</v>
      </c>
    </row>
    <row r="53" spans="1:7" ht="16">
      <c r="B53" s="27" t="s">
        <v>71</v>
      </c>
      <c r="C53" s="80" t="s">
        <v>14</v>
      </c>
      <c r="D53" s="65" t="s">
        <v>14</v>
      </c>
      <c r="E53" s="65" t="s">
        <v>14</v>
      </c>
      <c r="F53" s="49" t="s">
        <v>14</v>
      </c>
      <c r="G53" s="26">
        <v>17</v>
      </c>
    </row>
    <row r="54" spans="1:7" ht="16">
      <c r="B54" s="27" t="s">
        <v>536</v>
      </c>
      <c r="C54" s="80" t="s">
        <v>536</v>
      </c>
      <c r="D54" s="65" t="s">
        <v>536</v>
      </c>
      <c r="E54" s="65" t="s">
        <v>930</v>
      </c>
      <c r="F54" s="49" t="s">
        <v>24</v>
      </c>
      <c r="G54" s="26">
        <v>72</v>
      </c>
    </row>
    <row r="55" spans="1:7" ht="16">
      <c r="B55" s="27" t="s">
        <v>537</v>
      </c>
      <c r="C55" s="80" t="s">
        <v>14</v>
      </c>
      <c r="D55" s="65" t="s">
        <v>14</v>
      </c>
      <c r="E55" s="65" t="s">
        <v>14</v>
      </c>
      <c r="F55" s="49" t="s">
        <v>14</v>
      </c>
      <c r="G55" s="26">
        <v>203</v>
      </c>
    </row>
    <row r="56" spans="1:7" ht="16">
      <c r="B56" s="27" t="s">
        <v>538</v>
      </c>
      <c r="C56" s="80" t="s">
        <v>83</v>
      </c>
      <c r="D56" s="65" t="s">
        <v>83</v>
      </c>
      <c r="E56" s="65" t="s">
        <v>83</v>
      </c>
      <c r="F56" s="49" t="s">
        <v>83</v>
      </c>
      <c r="G56" s="26">
        <v>27</v>
      </c>
    </row>
    <row r="57" spans="1:7" ht="16">
      <c r="B57" s="27" t="s">
        <v>539</v>
      </c>
      <c r="C57" s="80" t="s">
        <v>5</v>
      </c>
      <c r="D57" s="65" t="s">
        <v>5</v>
      </c>
      <c r="E57" s="65" t="s">
        <v>14</v>
      </c>
      <c r="F57" s="49" t="s">
        <v>14</v>
      </c>
      <c r="G57" s="26">
        <v>139</v>
      </c>
    </row>
    <row r="58" spans="1:7" ht="16">
      <c r="B58" s="27" t="s">
        <v>540</v>
      </c>
      <c r="C58" s="80" t="s">
        <v>1764</v>
      </c>
      <c r="D58" s="65" t="s">
        <v>85</v>
      </c>
      <c r="E58" s="65" t="s">
        <v>85</v>
      </c>
      <c r="F58" s="49" t="s">
        <v>85</v>
      </c>
      <c r="G58" s="26">
        <v>2</v>
      </c>
    </row>
    <row r="59" spans="1:7" ht="16">
      <c r="B59" s="27" t="s">
        <v>541</v>
      </c>
      <c r="C59" s="80" t="s">
        <v>1764</v>
      </c>
      <c r="D59" s="65" t="s">
        <v>85</v>
      </c>
      <c r="E59" s="65" t="s">
        <v>85</v>
      </c>
      <c r="F59" s="49" t="s">
        <v>85</v>
      </c>
      <c r="G59" s="26">
        <v>3</v>
      </c>
    </row>
    <row r="60" spans="1:7" ht="16">
      <c r="A60" s="73"/>
      <c r="B60" s="29" t="s">
        <v>542</v>
      </c>
      <c r="C60" s="82" t="s">
        <v>1764</v>
      </c>
      <c r="D60" s="62" t="s">
        <v>85</v>
      </c>
      <c r="E60" s="62" t="s">
        <v>85</v>
      </c>
      <c r="F60" s="40" t="s">
        <v>85</v>
      </c>
      <c r="G60" s="26">
        <v>10</v>
      </c>
    </row>
    <row r="61" spans="1:7" ht="16">
      <c r="A61" s="25" t="s">
        <v>505</v>
      </c>
      <c r="B61" s="27" t="s">
        <v>73</v>
      </c>
      <c r="C61" s="80" t="s">
        <v>83</v>
      </c>
      <c r="D61" s="65" t="s">
        <v>83</v>
      </c>
      <c r="E61" s="65" t="s">
        <v>83</v>
      </c>
      <c r="F61" s="45" t="s">
        <v>83</v>
      </c>
      <c r="G61" s="97">
        <v>23</v>
      </c>
    </row>
    <row r="62" spans="1:7" ht="16">
      <c r="B62" s="27" t="s">
        <v>543</v>
      </c>
      <c r="C62" s="80" t="s">
        <v>30</v>
      </c>
      <c r="D62" s="65" t="s">
        <v>86</v>
      </c>
      <c r="E62" s="65" t="s">
        <v>86</v>
      </c>
      <c r="F62" s="49" t="s">
        <v>88</v>
      </c>
      <c r="G62" s="26">
        <v>105</v>
      </c>
    </row>
    <row r="63" spans="1:7" ht="16">
      <c r="B63" s="27" t="s">
        <v>544</v>
      </c>
      <c r="C63" s="80" t="s">
        <v>30</v>
      </c>
      <c r="D63" s="65" t="s">
        <v>86</v>
      </c>
      <c r="E63" s="65" t="s">
        <v>86</v>
      </c>
      <c r="F63" s="49" t="s">
        <v>88</v>
      </c>
      <c r="G63" s="26">
        <v>62</v>
      </c>
    </row>
    <row r="64" spans="1:7" ht="16">
      <c r="B64" s="27" t="s">
        <v>545</v>
      </c>
      <c r="C64" s="80" t="s">
        <v>30</v>
      </c>
      <c r="D64" s="65" t="s">
        <v>86</v>
      </c>
      <c r="E64" s="65" t="s">
        <v>86</v>
      </c>
      <c r="F64" s="49" t="s">
        <v>88</v>
      </c>
      <c r="G64" s="26">
        <v>85</v>
      </c>
    </row>
    <row r="65" spans="1:7" ht="16">
      <c r="B65" s="27" t="s">
        <v>62</v>
      </c>
      <c r="C65" s="80" t="s">
        <v>1049</v>
      </c>
      <c r="D65" s="65" t="s">
        <v>84</v>
      </c>
      <c r="E65" s="65" t="s">
        <v>86</v>
      </c>
      <c r="F65" s="49" t="s">
        <v>88</v>
      </c>
      <c r="G65" s="26">
        <v>101</v>
      </c>
    </row>
    <row r="66" spans="1:7" ht="16">
      <c r="B66" s="27" t="s">
        <v>496</v>
      </c>
      <c r="C66" s="80" t="s">
        <v>86</v>
      </c>
      <c r="D66" s="65" t="s">
        <v>86</v>
      </c>
      <c r="E66" s="65" t="s">
        <v>86</v>
      </c>
      <c r="F66" s="49" t="s">
        <v>88</v>
      </c>
      <c r="G66" s="26">
        <v>20</v>
      </c>
    </row>
    <row r="67" spans="1:7" ht="16">
      <c r="B67" s="27" t="s">
        <v>546</v>
      </c>
      <c r="C67" s="80" t="s">
        <v>83</v>
      </c>
      <c r="D67" s="65" t="s">
        <v>83</v>
      </c>
      <c r="E67" s="65" t="s">
        <v>83</v>
      </c>
      <c r="F67" s="49" t="s">
        <v>83</v>
      </c>
      <c r="G67" s="26">
        <v>185</v>
      </c>
    </row>
    <row r="68" spans="1:7" ht="16">
      <c r="B68" s="27" t="s">
        <v>547</v>
      </c>
      <c r="C68" s="80" t="s">
        <v>29</v>
      </c>
      <c r="D68" s="65" t="s">
        <v>29</v>
      </c>
      <c r="E68" s="65" t="s">
        <v>67</v>
      </c>
      <c r="F68" s="49" t="s">
        <v>67</v>
      </c>
      <c r="G68" s="26">
        <v>2771</v>
      </c>
    </row>
    <row r="69" spans="1:7" ht="16">
      <c r="B69" s="27" t="s">
        <v>548</v>
      </c>
      <c r="C69" s="80" t="s">
        <v>84</v>
      </c>
      <c r="D69" s="65" t="s">
        <v>84</v>
      </c>
      <c r="E69" s="65" t="s">
        <v>84</v>
      </c>
      <c r="F69" s="49" t="s">
        <v>14</v>
      </c>
      <c r="G69" s="26">
        <v>46</v>
      </c>
    </row>
    <row r="70" spans="1:7" ht="16">
      <c r="B70" s="27" t="s">
        <v>549</v>
      </c>
      <c r="C70" s="80" t="s">
        <v>84</v>
      </c>
      <c r="D70" s="65" t="s">
        <v>84</v>
      </c>
      <c r="E70" s="65" t="s">
        <v>84</v>
      </c>
      <c r="F70" s="49" t="s">
        <v>14</v>
      </c>
      <c r="G70" s="26">
        <v>181</v>
      </c>
    </row>
    <row r="71" spans="1:7" ht="16">
      <c r="B71" s="27" t="s">
        <v>550</v>
      </c>
      <c r="C71" s="80" t="s">
        <v>495</v>
      </c>
      <c r="D71" s="65" t="s">
        <v>495</v>
      </c>
      <c r="E71" s="65" t="s">
        <v>86</v>
      </c>
      <c r="F71" s="49" t="s">
        <v>88</v>
      </c>
      <c r="G71" s="26">
        <v>380</v>
      </c>
    </row>
    <row r="72" spans="1:7" ht="16">
      <c r="B72" s="27" t="s">
        <v>551</v>
      </c>
      <c r="C72" s="80" t="s">
        <v>84</v>
      </c>
      <c r="D72" s="65" t="s">
        <v>84</v>
      </c>
      <c r="E72" s="65" t="s">
        <v>84</v>
      </c>
      <c r="F72" s="49" t="s">
        <v>14</v>
      </c>
      <c r="G72" s="26">
        <v>78</v>
      </c>
    </row>
    <row r="73" spans="1:7" ht="16">
      <c r="B73" s="27" t="s">
        <v>34</v>
      </c>
      <c r="C73" s="80" t="s">
        <v>84</v>
      </c>
      <c r="D73" s="65" t="s">
        <v>84</v>
      </c>
      <c r="E73" s="65" t="s">
        <v>84</v>
      </c>
      <c r="F73" s="49" t="s">
        <v>14</v>
      </c>
      <c r="G73" s="26">
        <v>118</v>
      </c>
    </row>
    <row r="74" spans="1:7" ht="16">
      <c r="B74" s="27" t="s">
        <v>552</v>
      </c>
      <c r="C74" s="80" t="s">
        <v>84</v>
      </c>
      <c r="D74" s="65" t="s">
        <v>84</v>
      </c>
      <c r="E74" s="65" t="s">
        <v>84</v>
      </c>
      <c r="F74" s="49" t="s">
        <v>14</v>
      </c>
      <c r="G74" s="26">
        <v>1</v>
      </c>
    </row>
    <row r="75" spans="1:7" ht="16">
      <c r="B75" s="27" t="s">
        <v>553</v>
      </c>
      <c r="C75" s="81" t="s">
        <v>84</v>
      </c>
      <c r="D75" s="27" t="s">
        <v>84</v>
      </c>
      <c r="E75" s="27" t="s">
        <v>84</v>
      </c>
      <c r="F75" s="49" t="s">
        <v>83</v>
      </c>
      <c r="G75" s="26">
        <v>40</v>
      </c>
    </row>
    <row r="76" spans="1:7" ht="16">
      <c r="A76" s="71"/>
      <c r="B76" s="27" t="s">
        <v>33</v>
      </c>
      <c r="C76" s="80" t="s">
        <v>84</v>
      </c>
      <c r="D76" s="65" t="s">
        <v>84</v>
      </c>
      <c r="E76" s="65" t="s">
        <v>84</v>
      </c>
      <c r="F76" s="49" t="s">
        <v>14</v>
      </c>
      <c r="G76" s="26">
        <v>7</v>
      </c>
    </row>
    <row r="77" spans="1:7" ht="16">
      <c r="A77" s="71"/>
      <c r="B77" s="27" t="s">
        <v>554</v>
      </c>
      <c r="C77" s="80" t="s">
        <v>84</v>
      </c>
      <c r="D77" s="65" t="s">
        <v>84</v>
      </c>
      <c r="E77" s="65" t="s">
        <v>84</v>
      </c>
      <c r="F77" s="49" t="s">
        <v>14</v>
      </c>
      <c r="G77" s="26">
        <v>5</v>
      </c>
    </row>
    <row r="78" spans="1:7" ht="16">
      <c r="A78" s="71"/>
      <c r="B78" s="27" t="s">
        <v>555</v>
      </c>
      <c r="C78" s="91" t="s">
        <v>84</v>
      </c>
      <c r="D78" s="49" t="s">
        <v>84</v>
      </c>
      <c r="E78" s="91" t="s">
        <v>84</v>
      </c>
      <c r="F78" s="49" t="s">
        <v>83</v>
      </c>
      <c r="G78" s="26">
        <v>120</v>
      </c>
    </row>
    <row r="79" spans="1:7" ht="16">
      <c r="A79" s="71"/>
      <c r="B79" s="27" t="s">
        <v>556</v>
      </c>
      <c r="C79" s="80" t="s">
        <v>83</v>
      </c>
      <c r="D79" s="65" t="s">
        <v>83</v>
      </c>
      <c r="E79" s="65" t="s">
        <v>83</v>
      </c>
      <c r="F79" s="49" t="s">
        <v>83</v>
      </c>
      <c r="G79" s="26">
        <v>5</v>
      </c>
    </row>
    <row r="80" spans="1:7" ht="16">
      <c r="A80" s="73"/>
      <c r="B80" s="29" t="s">
        <v>557</v>
      </c>
      <c r="C80" s="82" t="s">
        <v>83</v>
      </c>
      <c r="D80" s="62" t="s">
        <v>83</v>
      </c>
      <c r="E80" s="62" t="s">
        <v>83</v>
      </c>
      <c r="F80" s="40" t="s">
        <v>83</v>
      </c>
      <c r="G80" s="26">
        <v>49</v>
      </c>
    </row>
    <row r="81" spans="1:7" ht="16">
      <c r="A81" s="25" t="s">
        <v>103</v>
      </c>
      <c r="B81" s="27" t="s">
        <v>558</v>
      </c>
      <c r="C81" s="51" t="s">
        <v>942</v>
      </c>
      <c r="D81" s="65" t="s">
        <v>942</v>
      </c>
      <c r="E81" s="65" t="s">
        <v>67</v>
      </c>
      <c r="F81" s="45" t="s">
        <v>67</v>
      </c>
      <c r="G81" s="97">
        <v>41</v>
      </c>
    </row>
    <row r="82" spans="1:7" ht="16">
      <c r="B82" s="27" t="s">
        <v>559</v>
      </c>
      <c r="C82" s="51" t="s">
        <v>942</v>
      </c>
      <c r="D82" s="65" t="s">
        <v>942</v>
      </c>
      <c r="E82" s="65" t="s">
        <v>67</v>
      </c>
      <c r="F82" s="49" t="s">
        <v>67</v>
      </c>
      <c r="G82" s="26">
        <v>263</v>
      </c>
    </row>
    <row r="83" spans="1:7" ht="16">
      <c r="B83" s="27" t="s">
        <v>497</v>
      </c>
      <c r="C83" s="51" t="s">
        <v>942</v>
      </c>
      <c r="D83" s="65" t="s">
        <v>942</v>
      </c>
      <c r="E83" s="65" t="s">
        <v>67</v>
      </c>
      <c r="F83" s="49" t="s">
        <v>67</v>
      </c>
      <c r="G83" s="26">
        <v>6150</v>
      </c>
    </row>
    <row r="84" spans="1:7" ht="16">
      <c r="A84" s="71"/>
      <c r="B84" s="27" t="s">
        <v>560</v>
      </c>
      <c r="C84" s="51" t="s">
        <v>1224</v>
      </c>
      <c r="D84" s="65" t="s">
        <v>1224</v>
      </c>
      <c r="E84" s="65" t="s">
        <v>67</v>
      </c>
      <c r="F84" s="49" t="s">
        <v>67</v>
      </c>
      <c r="G84" s="26">
        <v>303</v>
      </c>
    </row>
    <row r="85" spans="1:7" ht="16">
      <c r="A85" s="71"/>
      <c r="B85" s="27" t="s">
        <v>1222</v>
      </c>
      <c r="C85" s="51" t="s">
        <v>942</v>
      </c>
      <c r="D85" s="65" t="s">
        <v>942</v>
      </c>
      <c r="E85" s="65" t="s">
        <v>67</v>
      </c>
      <c r="F85" s="49" t="s">
        <v>67</v>
      </c>
      <c r="G85" s="26">
        <v>896</v>
      </c>
    </row>
    <row r="86" spans="1:7" ht="16">
      <c r="A86" s="71"/>
      <c r="B86" s="27" t="s">
        <v>561</v>
      </c>
      <c r="C86" s="51" t="s">
        <v>942</v>
      </c>
      <c r="D86" s="65" t="s">
        <v>942</v>
      </c>
      <c r="E86" s="65" t="s">
        <v>67</v>
      </c>
      <c r="F86" s="49" t="s">
        <v>67</v>
      </c>
      <c r="G86" s="26">
        <v>167</v>
      </c>
    </row>
    <row r="87" spans="1:7" ht="16">
      <c r="A87" s="71"/>
      <c r="B87" s="27" t="s">
        <v>562</v>
      </c>
      <c r="C87" s="51" t="s">
        <v>942</v>
      </c>
      <c r="D87" s="65" t="s">
        <v>942</v>
      </c>
      <c r="E87" s="65" t="s">
        <v>67</v>
      </c>
      <c r="F87" s="49" t="s">
        <v>67</v>
      </c>
      <c r="G87" s="26">
        <v>21</v>
      </c>
    </row>
    <row r="88" spans="1:7" ht="16">
      <c r="A88" s="71"/>
      <c r="B88" s="27" t="s">
        <v>670</v>
      </c>
      <c r="C88" s="51" t="s">
        <v>942</v>
      </c>
      <c r="D88" s="65" t="s">
        <v>942</v>
      </c>
      <c r="E88" s="65" t="s">
        <v>67</v>
      </c>
      <c r="F88" s="49" t="s">
        <v>67</v>
      </c>
      <c r="G88" s="26">
        <v>19</v>
      </c>
    </row>
    <row r="89" spans="1:7" ht="16">
      <c r="A89" s="73"/>
      <c r="B89" s="29" t="s">
        <v>563</v>
      </c>
      <c r="C89" s="82" t="s">
        <v>942</v>
      </c>
      <c r="D89" s="62" t="s">
        <v>942</v>
      </c>
      <c r="E89" s="62" t="s">
        <v>67</v>
      </c>
      <c r="F89" s="40" t="s">
        <v>67</v>
      </c>
      <c r="G89" s="26">
        <v>9</v>
      </c>
    </row>
    <row r="90" spans="1:7" ht="16">
      <c r="A90" s="25" t="s">
        <v>104</v>
      </c>
      <c r="B90" s="27" t="s">
        <v>564</v>
      </c>
      <c r="C90" s="81" t="s">
        <v>1217</v>
      </c>
      <c r="D90" s="27" t="s">
        <v>1217</v>
      </c>
      <c r="E90" s="27" t="s">
        <v>1217</v>
      </c>
      <c r="F90" s="45" t="s">
        <v>83</v>
      </c>
      <c r="G90" s="97">
        <v>2</v>
      </c>
    </row>
    <row r="91" spans="1:7" ht="16">
      <c r="B91" s="27" t="s">
        <v>565</v>
      </c>
      <c r="C91" s="81" t="s">
        <v>1217</v>
      </c>
      <c r="D91" s="27" t="s">
        <v>1217</v>
      </c>
      <c r="E91" s="27" t="s">
        <v>1217</v>
      </c>
      <c r="F91" s="49" t="s">
        <v>83</v>
      </c>
      <c r="G91" s="26">
        <v>22</v>
      </c>
    </row>
    <row r="92" spans="1:7" ht="16">
      <c r="B92" s="27" t="s">
        <v>566</v>
      </c>
      <c r="C92" s="81" t="s">
        <v>83</v>
      </c>
      <c r="D92" s="27" t="s">
        <v>83</v>
      </c>
      <c r="E92" s="27" t="s">
        <v>83</v>
      </c>
      <c r="F92" s="49" t="s">
        <v>83</v>
      </c>
      <c r="G92" s="26">
        <v>18</v>
      </c>
    </row>
    <row r="93" spans="1:7" ht="16">
      <c r="B93" s="27" t="s">
        <v>187</v>
      </c>
      <c r="C93" s="81" t="s">
        <v>1217</v>
      </c>
      <c r="D93" s="27" t="s">
        <v>1217</v>
      </c>
      <c r="E93" s="27" t="s">
        <v>1217</v>
      </c>
      <c r="F93" s="49" t="s">
        <v>83</v>
      </c>
      <c r="G93" s="26">
        <v>162</v>
      </c>
    </row>
    <row r="94" spans="1:7" ht="16">
      <c r="B94" s="27" t="s">
        <v>567</v>
      </c>
      <c r="C94" s="81" t="s">
        <v>14</v>
      </c>
      <c r="D94" s="27" t="s">
        <v>14</v>
      </c>
      <c r="E94" s="27" t="s">
        <v>1217</v>
      </c>
      <c r="F94" s="49" t="s">
        <v>14</v>
      </c>
      <c r="G94" s="26">
        <v>168</v>
      </c>
    </row>
    <row r="95" spans="1:7" ht="16">
      <c r="B95" s="27" t="s">
        <v>298</v>
      </c>
      <c r="C95" s="81" t="s">
        <v>82</v>
      </c>
      <c r="D95" s="27" t="s">
        <v>82</v>
      </c>
      <c r="E95" s="27" t="s">
        <v>82</v>
      </c>
      <c r="F95" s="49" t="s">
        <v>88</v>
      </c>
      <c r="G95" s="26">
        <v>1693</v>
      </c>
    </row>
    <row r="96" spans="1:7" ht="16">
      <c r="B96" s="27" t="s">
        <v>297</v>
      </c>
      <c r="C96" s="81" t="s">
        <v>82</v>
      </c>
      <c r="D96" s="27" t="s">
        <v>82</v>
      </c>
      <c r="E96" s="27" t="s">
        <v>82</v>
      </c>
      <c r="F96" s="49" t="s">
        <v>88</v>
      </c>
      <c r="G96" s="26">
        <v>4941</v>
      </c>
    </row>
    <row r="97" spans="1:7" ht="16">
      <c r="B97" s="27" t="s">
        <v>568</v>
      </c>
      <c r="C97" s="81" t="s">
        <v>82</v>
      </c>
      <c r="D97" s="27" t="s">
        <v>82</v>
      </c>
      <c r="E97" s="27" t="s">
        <v>82</v>
      </c>
      <c r="F97" s="49" t="s">
        <v>88</v>
      </c>
      <c r="G97" s="26">
        <v>464</v>
      </c>
    </row>
    <row r="98" spans="1:7" ht="16">
      <c r="B98" s="27" t="s">
        <v>191</v>
      </c>
      <c r="C98" s="81" t="s">
        <v>1217</v>
      </c>
      <c r="D98" s="27" t="s">
        <v>1217</v>
      </c>
      <c r="E98" s="27" t="s">
        <v>1217</v>
      </c>
      <c r="F98" s="49" t="s">
        <v>83</v>
      </c>
      <c r="G98" s="26">
        <v>113</v>
      </c>
    </row>
    <row r="99" spans="1:7" ht="16">
      <c r="B99" s="27" t="s">
        <v>569</v>
      </c>
      <c r="C99" s="81" t="s">
        <v>1217</v>
      </c>
      <c r="D99" s="27" t="s">
        <v>1217</v>
      </c>
      <c r="E99" s="27" t="s">
        <v>1217</v>
      </c>
      <c r="F99" s="49" t="s">
        <v>83</v>
      </c>
      <c r="G99" s="26">
        <v>72</v>
      </c>
    </row>
    <row r="100" spans="1:7" ht="16">
      <c r="B100" s="27" t="s">
        <v>570</v>
      </c>
      <c r="C100" s="81" t="s">
        <v>1217</v>
      </c>
      <c r="D100" s="27" t="s">
        <v>1217</v>
      </c>
      <c r="E100" s="27" t="s">
        <v>1217</v>
      </c>
      <c r="F100" s="49" t="s">
        <v>83</v>
      </c>
      <c r="G100" s="26">
        <v>21</v>
      </c>
    </row>
    <row r="101" spans="1:7" ht="16">
      <c r="A101" s="71"/>
      <c r="B101" s="27" t="s">
        <v>68</v>
      </c>
      <c r="C101" s="81" t="s">
        <v>14</v>
      </c>
      <c r="D101" s="27" t="s">
        <v>14</v>
      </c>
      <c r="E101" s="27" t="s">
        <v>1217</v>
      </c>
      <c r="F101" s="49" t="s">
        <v>14</v>
      </c>
      <c r="G101" s="26">
        <v>82</v>
      </c>
    </row>
    <row r="102" spans="1:7" ht="16">
      <c r="A102" s="71"/>
      <c r="B102" s="27" t="s">
        <v>571</v>
      </c>
      <c r="C102" s="81" t="s">
        <v>14</v>
      </c>
      <c r="D102" s="27" t="s">
        <v>14</v>
      </c>
      <c r="E102" s="27" t="s">
        <v>1217</v>
      </c>
      <c r="F102" s="49" t="s">
        <v>14</v>
      </c>
      <c r="G102" s="26">
        <v>6</v>
      </c>
    </row>
    <row r="103" spans="1:7" ht="16">
      <c r="A103" s="73"/>
      <c r="B103" s="29" t="s">
        <v>572</v>
      </c>
      <c r="C103" s="83" t="s">
        <v>1217</v>
      </c>
      <c r="D103" s="29" t="s">
        <v>1217</v>
      </c>
      <c r="E103" s="29" t="s">
        <v>1217</v>
      </c>
      <c r="F103" s="40" t="s">
        <v>83</v>
      </c>
      <c r="G103" s="26">
        <v>34</v>
      </c>
    </row>
    <row r="104" spans="1:7" ht="16">
      <c r="A104" s="25" t="s">
        <v>105</v>
      </c>
      <c r="B104" s="27" t="s">
        <v>899</v>
      </c>
      <c r="C104" s="81" t="s">
        <v>945</v>
      </c>
      <c r="D104" s="27" t="s">
        <v>945</v>
      </c>
      <c r="E104" s="27" t="s">
        <v>83</v>
      </c>
      <c r="F104" s="45" t="s">
        <v>83</v>
      </c>
      <c r="G104" s="97">
        <v>32</v>
      </c>
    </row>
    <row r="105" spans="1:7" ht="16">
      <c r="B105" s="27" t="s">
        <v>573</v>
      </c>
      <c r="C105" s="81" t="s">
        <v>945</v>
      </c>
      <c r="D105" s="27" t="s">
        <v>945</v>
      </c>
      <c r="E105" s="27" t="s">
        <v>83</v>
      </c>
      <c r="F105" s="49" t="s">
        <v>83</v>
      </c>
      <c r="G105" s="26">
        <v>93</v>
      </c>
    </row>
    <row r="106" spans="1:7" ht="16">
      <c r="B106" s="27" t="s">
        <v>574</v>
      </c>
      <c r="C106" s="81" t="s">
        <v>945</v>
      </c>
      <c r="D106" s="27" t="s">
        <v>945</v>
      </c>
      <c r="E106" s="27" t="s">
        <v>83</v>
      </c>
      <c r="F106" s="49" t="s">
        <v>83</v>
      </c>
      <c r="G106" s="26">
        <v>2</v>
      </c>
    </row>
    <row r="107" spans="1:7" ht="16">
      <c r="B107" s="27" t="s">
        <v>575</v>
      </c>
      <c r="C107" s="81" t="s">
        <v>945</v>
      </c>
      <c r="D107" s="27" t="s">
        <v>945</v>
      </c>
      <c r="E107" s="27" t="s">
        <v>83</v>
      </c>
      <c r="F107" s="49" t="s">
        <v>83</v>
      </c>
      <c r="G107" s="26">
        <v>209</v>
      </c>
    </row>
    <row r="108" spans="1:7" ht="16">
      <c r="B108" s="27" t="s">
        <v>900</v>
      </c>
      <c r="C108" s="81" t="s">
        <v>945</v>
      </c>
      <c r="D108" s="27" t="s">
        <v>945</v>
      </c>
      <c r="E108" s="27" t="s">
        <v>83</v>
      </c>
      <c r="F108" s="49" t="s">
        <v>83</v>
      </c>
      <c r="G108" s="26">
        <v>260</v>
      </c>
    </row>
    <row r="109" spans="1:7" ht="16">
      <c r="B109" s="27" t="s">
        <v>498</v>
      </c>
      <c r="C109" s="81" t="s">
        <v>86</v>
      </c>
      <c r="D109" s="27" t="s">
        <v>86</v>
      </c>
      <c r="E109" s="27" t="s">
        <v>86</v>
      </c>
      <c r="F109" s="49" t="s">
        <v>88</v>
      </c>
      <c r="G109" s="26">
        <v>1063</v>
      </c>
    </row>
    <row r="110" spans="1:7" ht="16">
      <c r="B110" s="27" t="s">
        <v>577</v>
      </c>
      <c r="C110" s="81" t="s">
        <v>86</v>
      </c>
      <c r="D110" s="27" t="s">
        <v>86</v>
      </c>
      <c r="E110" s="27" t="s">
        <v>86</v>
      </c>
      <c r="F110" s="49" t="s">
        <v>88</v>
      </c>
      <c r="G110" s="26">
        <v>368</v>
      </c>
    </row>
    <row r="111" spans="1:7" ht="16">
      <c r="B111" s="27" t="s">
        <v>147</v>
      </c>
      <c r="C111" s="81" t="s">
        <v>86</v>
      </c>
      <c r="D111" s="27" t="s">
        <v>86</v>
      </c>
      <c r="E111" s="27" t="s">
        <v>86</v>
      </c>
      <c r="F111" s="49" t="s">
        <v>88</v>
      </c>
      <c r="G111" s="26">
        <v>0</v>
      </c>
    </row>
    <row r="112" spans="1:7" ht="16">
      <c r="B112" s="27" t="s">
        <v>578</v>
      </c>
      <c r="C112" s="81" t="s">
        <v>86</v>
      </c>
      <c r="D112" s="27" t="s">
        <v>86</v>
      </c>
      <c r="E112" s="27" t="s">
        <v>86</v>
      </c>
      <c r="F112" s="49" t="s">
        <v>88</v>
      </c>
      <c r="G112" s="26">
        <v>4</v>
      </c>
    </row>
    <row r="113" spans="1:7" ht="16">
      <c r="B113" s="27" t="s">
        <v>501</v>
      </c>
      <c r="C113" s="81" t="s">
        <v>945</v>
      </c>
      <c r="D113" s="27" t="s">
        <v>945</v>
      </c>
      <c r="E113" s="27" t="s">
        <v>83</v>
      </c>
      <c r="F113" s="49" t="s">
        <v>83</v>
      </c>
      <c r="G113" s="26">
        <v>397</v>
      </c>
    </row>
    <row r="114" spans="1:7" ht="16">
      <c r="B114" s="27" t="s">
        <v>579</v>
      </c>
      <c r="C114" s="81" t="s">
        <v>945</v>
      </c>
      <c r="D114" s="27" t="s">
        <v>945</v>
      </c>
      <c r="E114" s="27" t="s">
        <v>83</v>
      </c>
      <c r="F114" s="49" t="s">
        <v>83</v>
      </c>
      <c r="G114" s="26">
        <v>130</v>
      </c>
    </row>
    <row r="115" spans="1:7" ht="16">
      <c r="B115" s="27" t="s">
        <v>580</v>
      </c>
      <c r="C115" s="81" t="s">
        <v>945</v>
      </c>
      <c r="D115" s="27" t="s">
        <v>945</v>
      </c>
      <c r="E115" s="27" t="s">
        <v>83</v>
      </c>
      <c r="F115" s="49" t="s">
        <v>83</v>
      </c>
      <c r="G115" s="26">
        <v>258</v>
      </c>
    </row>
    <row r="116" spans="1:7" ht="16">
      <c r="B116" s="27" t="s">
        <v>581</v>
      </c>
      <c r="C116" s="81" t="s">
        <v>945</v>
      </c>
      <c r="D116" s="27" t="s">
        <v>945</v>
      </c>
      <c r="E116" s="27" t="s">
        <v>83</v>
      </c>
      <c r="F116" s="49" t="s">
        <v>83</v>
      </c>
      <c r="G116" s="26">
        <v>88</v>
      </c>
    </row>
    <row r="117" spans="1:7" ht="16">
      <c r="B117" s="27" t="s">
        <v>582</v>
      </c>
      <c r="C117" s="81" t="s">
        <v>1028</v>
      </c>
      <c r="D117" s="27" t="s">
        <v>1028</v>
      </c>
      <c r="E117" s="27" t="s">
        <v>14</v>
      </c>
      <c r="F117" s="49" t="s">
        <v>14</v>
      </c>
      <c r="G117" s="26">
        <v>14</v>
      </c>
    </row>
    <row r="118" spans="1:7" ht="16">
      <c r="B118" s="27" t="s">
        <v>583</v>
      </c>
      <c r="C118" s="81" t="s">
        <v>1272</v>
      </c>
      <c r="D118" s="27" t="s">
        <v>1272</v>
      </c>
      <c r="E118" s="27" t="s">
        <v>930</v>
      </c>
      <c r="F118" s="49" t="s">
        <v>24</v>
      </c>
      <c r="G118" s="26">
        <v>3</v>
      </c>
    </row>
    <row r="119" spans="1:7" ht="16">
      <c r="A119" s="71"/>
      <c r="B119" s="27" t="s">
        <v>502</v>
      </c>
      <c r="C119" s="81" t="s">
        <v>1028</v>
      </c>
      <c r="D119" s="27" t="s">
        <v>1028</v>
      </c>
      <c r="E119" s="27" t="s">
        <v>14</v>
      </c>
      <c r="F119" s="49" t="s">
        <v>14</v>
      </c>
      <c r="G119" s="26">
        <v>461</v>
      </c>
    </row>
    <row r="120" spans="1:7" ht="16">
      <c r="A120" s="71"/>
      <c r="B120" s="27" t="s">
        <v>584</v>
      </c>
      <c r="C120" s="81" t="s">
        <v>1028</v>
      </c>
      <c r="D120" s="27" t="s">
        <v>1028</v>
      </c>
      <c r="E120" s="27" t="s">
        <v>14</v>
      </c>
      <c r="F120" s="49" t="s">
        <v>14</v>
      </c>
      <c r="G120" s="26">
        <v>75</v>
      </c>
    </row>
    <row r="121" spans="1:7" ht="16">
      <c r="A121" s="71"/>
      <c r="B121" s="27" t="s">
        <v>585</v>
      </c>
      <c r="C121" s="81" t="s">
        <v>1028</v>
      </c>
      <c r="D121" s="27" t="s">
        <v>1028</v>
      </c>
      <c r="E121" s="27" t="s">
        <v>14</v>
      </c>
      <c r="F121" s="49" t="s">
        <v>14</v>
      </c>
      <c r="G121" s="26">
        <v>143</v>
      </c>
    </row>
    <row r="122" spans="1:7" ht="16">
      <c r="A122" s="71"/>
      <c r="B122" s="27" t="s">
        <v>586</v>
      </c>
      <c r="C122" s="81" t="s">
        <v>945</v>
      </c>
      <c r="D122" s="27" t="s">
        <v>945</v>
      </c>
      <c r="E122" s="27" t="s">
        <v>83</v>
      </c>
      <c r="F122" s="49" t="s">
        <v>83</v>
      </c>
      <c r="G122" s="26">
        <v>7</v>
      </c>
    </row>
    <row r="123" spans="1:7" ht="16">
      <c r="A123" s="71"/>
      <c r="B123" s="27" t="s">
        <v>587</v>
      </c>
      <c r="C123" s="81" t="s">
        <v>86</v>
      </c>
      <c r="D123" s="27" t="s">
        <v>945</v>
      </c>
      <c r="E123" s="27" t="s">
        <v>86</v>
      </c>
      <c r="F123" s="49" t="s">
        <v>88</v>
      </c>
      <c r="G123" s="26">
        <v>55</v>
      </c>
    </row>
    <row r="124" spans="1:7" ht="32">
      <c r="A124" s="73"/>
      <c r="B124" s="29" t="s">
        <v>901</v>
      </c>
      <c r="C124" s="83" t="s">
        <v>945</v>
      </c>
      <c r="D124" s="29" t="s">
        <v>945</v>
      </c>
      <c r="E124" s="29" t="s">
        <v>83</v>
      </c>
      <c r="F124" s="40" t="s">
        <v>83</v>
      </c>
      <c r="G124" s="26">
        <v>34</v>
      </c>
    </row>
    <row r="125" spans="1:7" ht="16">
      <c r="A125" s="25" t="s">
        <v>889</v>
      </c>
      <c r="B125" s="27" t="s">
        <v>301</v>
      </c>
      <c r="C125" s="80" t="s">
        <v>1726</v>
      </c>
      <c r="D125" s="65" t="s">
        <v>933</v>
      </c>
      <c r="E125" s="65" t="s">
        <v>14</v>
      </c>
      <c r="F125" s="45" t="s">
        <v>14</v>
      </c>
      <c r="G125" s="97">
        <v>218</v>
      </c>
    </row>
    <row r="126" spans="1:7" ht="16">
      <c r="B126" s="27" t="s">
        <v>588</v>
      </c>
      <c r="C126" s="80" t="s">
        <v>1726</v>
      </c>
      <c r="D126" s="65" t="s">
        <v>933</v>
      </c>
      <c r="E126" s="65" t="s">
        <v>14</v>
      </c>
      <c r="F126" s="49" t="s">
        <v>14</v>
      </c>
      <c r="G126" s="26">
        <v>2884</v>
      </c>
    </row>
    <row r="127" spans="1:7" ht="16">
      <c r="B127" s="27" t="s">
        <v>589</v>
      </c>
      <c r="C127" s="80" t="s">
        <v>1726</v>
      </c>
      <c r="D127" s="65" t="s">
        <v>933</v>
      </c>
      <c r="E127" s="65" t="s">
        <v>14</v>
      </c>
      <c r="F127" s="49" t="s">
        <v>14</v>
      </c>
      <c r="G127" s="26">
        <v>0</v>
      </c>
    </row>
    <row r="128" spans="1:7" ht="16">
      <c r="B128" s="27" t="s">
        <v>590</v>
      </c>
      <c r="C128" s="80" t="s">
        <v>1726</v>
      </c>
      <c r="D128" s="65" t="s">
        <v>933</v>
      </c>
      <c r="E128" s="65" t="s">
        <v>14</v>
      </c>
      <c r="F128" s="49" t="s">
        <v>14</v>
      </c>
      <c r="G128" s="26">
        <v>80</v>
      </c>
    </row>
    <row r="129" spans="1:7" ht="16">
      <c r="B129" s="27" t="s">
        <v>1270</v>
      </c>
      <c r="C129" s="80" t="s">
        <v>934</v>
      </c>
      <c r="D129" s="65" t="s">
        <v>934</v>
      </c>
      <c r="E129" s="65" t="s">
        <v>83</v>
      </c>
      <c r="F129" s="49" t="s">
        <v>83</v>
      </c>
      <c r="G129" s="26">
        <v>26</v>
      </c>
    </row>
    <row r="130" spans="1:7" ht="16">
      <c r="B130" s="27" t="s">
        <v>592</v>
      </c>
      <c r="C130" s="80" t="s">
        <v>934</v>
      </c>
      <c r="D130" s="65" t="s">
        <v>934</v>
      </c>
      <c r="E130" s="65" t="s">
        <v>83</v>
      </c>
      <c r="F130" s="49" t="s">
        <v>83</v>
      </c>
      <c r="G130" s="26">
        <v>60</v>
      </c>
    </row>
    <row r="131" spans="1:7" ht="16">
      <c r="B131" s="27" t="s">
        <v>903</v>
      </c>
      <c r="C131" s="80" t="s">
        <v>934</v>
      </c>
      <c r="D131" s="65" t="s">
        <v>934</v>
      </c>
      <c r="E131" s="65" t="s">
        <v>83</v>
      </c>
      <c r="F131" s="49" t="s">
        <v>83</v>
      </c>
      <c r="G131" s="26">
        <v>8</v>
      </c>
    </row>
    <row r="132" spans="1:7" ht="16">
      <c r="B132" s="27" t="s">
        <v>594</v>
      </c>
      <c r="C132" s="80" t="s">
        <v>934</v>
      </c>
      <c r="D132" s="65" t="s">
        <v>934</v>
      </c>
      <c r="E132" s="65" t="s">
        <v>83</v>
      </c>
      <c r="F132" s="49" t="s">
        <v>83</v>
      </c>
      <c r="G132" s="26">
        <v>182</v>
      </c>
    </row>
    <row r="133" spans="1:7" ht="16">
      <c r="B133" s="27" t="s">
        <v>595</v>
      </c>
      <c r="C133" s="80" t="s">
        <v>86</v>
      </c>
      <c r="D133" s="65" t="s">
        <v>934</v>
      </c>
      <c r="E133" s="65" t="s">
        <v>86</v>
      </c>
      <c r="F133" s="49" t="s">
        <v>88</v>
      </c>
      <c r="G133" s="26">
        <v>4</v>
      </c>
    </row>
    <row r="134" spans="1:7" ht="16">
      <c r="B134" s="27" t="s">
        <v>596</v>
      </c>
      <c r="C134" s="80" t="s">
        <v>934</v>
      </c>
      <c r="D134" s="65" t="s">
        <v>934</v>
      </c>
      <c r="E134" s="65" t="s">
        <v>83</v>
      </c>
      <c r="F134" s="49" t="s">
        <v>83</v>
      </c>
      <c r="G134" s="26">
        <v>5</v>
      </c>
    </row>
    <row r="135" spans="1:7" ht="16">
      <c r="A135" s="71"/>
      <c r="B135" s="27" t="s">
        <v>597</v>
      </c>
      <c r="C135" s="80" t="s">
        <v>14</v>
      </c>
      <c r="D135" s="80" t="s">
        <v>938</v>
      </c>
      <c r="E135" s="65" t="s">
        <v>14</v>
      </c>
      <c r="F135" s="49" t="s">
        <v>14</v>
      </c>
      <c r="G135" s="26">
        <v>57</v>
      </c>
    </row>
    <row r="136" spans="1:7" ht="16">
      <c r="A136" s="71"/>
      <c r="B136" s="27" t="s">
        <v>598</v>
      </c>
      <c r="C136" s="80" t="s">
        <v>934</v>
      </c>
      <c r="D136" s="65" t="s">
        <v>934</v>
      </c>
      <c r="E136" s="65" t="s">
        <v>83</v>
      </c>
      <c r="F136" s="49" t="s">
        <v>83</v>
      </c>
      <c r="G136" s="26">
        <v>31</v>
      </c>
    </row>
    <row r="137" spans="1:7" ht="16">
      <c r="A137" s="71"/>
      <c r="B137" s="27" t="s">
        <v>599</v>
      </c>
      <c r="C137" s="80" t="s">
        <v>934</v>
      </c>
      <c r="D137" s="65" t="s">
        <v>934</v>
      </c>
      <c r="E137" s="65" t="s">
        <v>83</v>
      </c>
      <c r="F137" s="49" t="s">
        <v>83</v>
      </c>
      <c r="G137" s="26">
        <v>24</v>
      </c>
    </row>
    <row r="138" spans="1:7" ht="16">
      <c r="A138" s="71"/>
      <c r="B138" s="27" t="s">
        <v>600</v>
      </c>
      <c r="C138" s="80" t="s">
        <v>934</v>
      </c>
      <c r="D138" s="65" t="s">
        <v>934</v>
      </c>
      <c r="E138" s="65" t="s">
        <v>83</v>
      </c>
      <c r="F138" s="49" t="s">
        <v>83</v>
      </c>
      <c r="G138" s="26">
        <v>62</v>
      </c>
    </row>
    <row r="139" spans="1:7" ht="16">
      <c r="A139" s="71"/>
      <c r="B139" s="27" t="s">
        <v>601</v>
      </c>
      <c r="C139" s="82" t="s">
        <v>934</v>
      </c>
      <c r="D139" s="62" t="s">
        <v>934</v>
      </c>
      <c r="E139" s="62" t="s">
        <v>83</v>
      </c>
      <c r="F139" s="40" t="s">
        <v>83</v>
      </c>
      <c r="G139" s="26">
        <v>2</v>
      </c>
    </row>
    <row r="140" spans="1:7" ht="16">
      <c r="A140" s="72" t="s">
        <v>1271</v>
      </c>
      <c r="B140" s="77" t="s">
        <v>603</v>
      </c>
      <c r="C140" s="84" t="s">
        <v>935</v>
      </c>
      <c r="D140" s="77" t="s">
        <v>935</v>
      </c>
      <c r="E140" s="77" t="s">
        <v>85</v>
      </c>
      <c r="F140" s="45" t="s">
        <v>85</v>
      </c>
      <c r="G140" s="97">
        <v>119</v>
      </c>
    </row>
    <row r="141" spans="1:7" ht="16">
      <c r="A141" s="71"/>
      <c r="B141" s="27" t="s">
        <v>604</v>
      </c>
      <c r="C141" s="81" t="s">
        <v>935</v>
      </c>
      <c r="D141" s="27" t="s">
        <v>935</v>
      </c>
      <c r="E141" s="27" t="s">
        <v>83</v>
      </c>
      <c r="F141" s="49" t="s">
        <v>83</v>
      </c>
      <c r="G141" s="26">
        <v>60</v>
      </c>
    </row>
    <row r="142" spans="1:7" ht="16">
      <c r="A142" s="71"/>
      <c r="B142" s="27" t="s">
        <v>605</v>
      </c>
      <c r="C142" s="81" t="s">
        <v>935</v>
      </c>
      <c r="D142" s="27" t="s">
        <v>935</v>
      </c>
      <c r="E142" s="27" t="s">
        <v>85</v>
      </c>
      <c r="F142" s="49" t="s">
        <v>85</v>
      </c>
      <c r="G142" s="26">
        <v>87</v>
      </c>
    </row>
    <row r="143" spans="1:7" ht="16">
      <c r="A143" s="71"/>
      <c r="B143" s="27" t="s">
        <v>503</v>
      </c>
      <c r="C143" s="81" t="s">
        <v>935</v>
      </c>
      <c r="D143" s="27" t="s">
        <v>935</v>
      </c>
      <c r="E143" s="27" t="s">
        <v>86</v>
      </c>
      <c r="F143" s="49" t="s">
        <v>88</v>
      </c>
      <c r="G143" s="26">
        <v>175</v>
      </c>
    </row>
    <row r="144" spans="1:7" ht="16">
      <c r="A144" s="71"/>
      <c r="B144" s="27" t="s">
        <v>606</v>
      </c>
      <c r="C144" s="81" t="s">
        <v>935</v>
      </c>
      <c r="D144" s="27" t="s">
        <v>935</v>
      </c>
      <c r="E144" s="27" t="s">
        <v>83</v>
      </c>
      <c r="F144" s="49" t="s">
        <v>83</v>
      </c>
      <c r="G144" s="26">
        <v>109</v>
      </c>
    </row>
    <row r="145" spans="1:7" ht="16">
      <c r="A145" s="71"/>
      <c r="B145" s="27" t="s">
        <v>607</v>
      </c>
      <c r="C145" s="81" t="s">
        <v>935</v>
      </c>
      <c r="D145" s="27" t="s">
        <v>935</v>
      </c>
      <c r="E145" s="27" t="s">
        <v>83</v>
      </c>
      <c r="F145" s="49" t="s">
        <v>83</v>
      </c>
      <c r="G145" s="26">
        <v>16</v>
      </c>
    </row>
    <row r="146" spans="1:7" ht="16">
      <c r="A146" s="71"/>
      <c r="B146" s="27" t="s">
        <v>608</v>
      </c>
      <c r="C146" s="81" t="s">
        <v>935</v>
      </c>
      <c r="D146" s="27" t="s">
        <v>935</v>
      </c>
      <c r="E146" s="27" t="s">
        <v>83</v>
      </c>
      <c r="F146" s="49" t="s">
        <v>83</v>
      </c>
      <c r="G146" s="26">
        <v>2</v>
      </c>
    </row>
    <row r="147" spans="1:7" ht="16">
      <c r="A147" s="73"/>
      <c r="B147" s="29" t="s">
        <v>609</v>
      </c>
      <c r="C147" s="83" t="s">
        <v>935</v>
      </c>
      <c r="D147" s="29" t="s">
        <v>935</v>
      </c>
      <c r="E147" s="29" t="s">
        <v>83</v>
      </c>
      <c r="F147" s="40" t="s">
        <v>83</v>
      </c>
      <c r="G147" s="26">
        <v>1</v>
      </c>
    </row>
    <row r="148" spans="1:7" ht="16">
      <c r="A148" s="72" t="s">
        <v>890</v>
      </c>
      <c r="B148" s="77" t="s">
        <v>610</v>
      </c>
      <c r="C148" s="81" t="s">
        <v>942</v>
      </c>
      <c r="D148" s="27" t="s">
        <v>942</v>
      </c>
      <c r="E148" s="27" t="s">
        <v>67</v>
      </c>
      <c r="F148" s="45" t="s">
        <v>67</v>
      </c>
      <c r="G148" s="97">
        <v>55</v>
      </c>
    </row>
    <row r="149" spans="1:7" ht="16">
      <c r="A149" s="71"/>
      <c r="B149" s="27" t="s">
        <v>611</v>
      </c>
      <c r="C149" s="81" t="s">
        <v>86</v>
      </c>
      <c r="D149" s="27" t="s">
        <v>86</v>
      </c>
      <c r="E149" s="27" t="s">
        <v>86</v>
      </c>
      <c r="F149" s="49" t="s">
        <v>88</v>
      </c>
      <c r="G149" s="26">
        <v>8</v>
      </c>
    </row>
    <row r="150" spans="1:7" ht="16">
      <c r="A150" s="71"/>
      <c r="B150" s="27" t="s">
        <v>1260</v>
      </c>
      <c r="C150" s="81" t="s">
        <v>86</v>
      </c>
      <c r="D150" s="27" t="s">
        <v>86</v>
      </c>
      <c r="E150" s="27" t="s">
        <v>86</v>
      </c>
      <c r="F150" s="49" t="s">
        <v>88</v>
      </c>
      <c r="G150" s="26">
        <v>22</v>
      </c>
    </row>
    <row r="151" spans="1:7" ht="16">
      <c r="A151" s="73"/>
      <c r="B151" s="29" t="s">
        <v>612</v>
      </c>
      <c r="C151" s="83" t="s">
        <v>83</v>
      </c>
      <c r="D151" s="29" t="s">
        <v>83</v>
      </c>
      <c r="E151" s="29" t="s">
        <v>83</v>
      </c>
      <c r="F151" s="40" t="s">
        <v>83</v>
      </c>
      <c r="G151" s="26">
        <v>24</v>
      </c>
    </row>
    <row r="152" spans="1:7" ht="16">
      <c r="A152" s="25" t="s">
        <v>613</v>
      </c>
      <c r="B152" s="27" t="s">
        <v>614</v>
      </c>
      <c r="C152" s="81" t="s">
        <v>83</v>
      </c>
      <c r="D152" s="27" t="s">
        <v>83</v>
      </c>
      <c r="E152" s="27" t="s">
        <v>83</v>
      </c>
      <c r="F152" s="45" t="s">
        <v>83</v>
      </c>
      <c r="G152" s="97">
        <v>87</v>
      </c>
    </row>
    <row r="153" spans="1:7" ht="16">
      <c r="B153" s="27" t="s">
        <v>615</v>
      </c>
      <c r="C153" s="81" t="s">
        <v>83</v>
      </c>
      <c r="D153" s="27" t="s">
        <v>83</v>
      </c>
      <c r="E153" s="27" t="s">
        <v>83</v>
      </c>
      <c r="F153" s="49" t="s">
        <v>83</v>
      </c>
      <c r="G153" s="26">
        <v>10</v>
      </c>
    </row>
    <row r="154" spans="1:7" ht="16">
      <c r="B154" s="27" t="s">
        <v>616</v>
      </c>
      <c r="C154" s="81" t="s">
        <v>83</v>
      </c>
      <c r="D154" s="27" t="s">
        <v>83</v>
      </c>
      <c r="E154" s="27" t="s">
        <v>83</v>
      </c>
      <c r="F154" s="49" t="s">
        <v>83</v>
      </c>
      <c r="G154" s="26">
        <v>0</v>
      </c>
    </row>
    <row r="155" spans="1:7" ht="16">
      <c r="B155" s="27" t="s">
        <v>617</v>
      </c>
      <c r="C155" s="83" t="s">
        <v>83</v>
      </c>
      <c r="D155" s="29" t="s">
        <v>83</v>
      </c>
      <c r="E155" s="29" t="s">
        <v>83</v>
      </c>
      <c r="F155" s="40" t="s">
        <v>83</v>
      </c>
      <c r="G155" s="26">
        <v>3</v>
      </c>
    </row>
    <row r="156" spans="1:7" ht="16">
      <c r="A156" s="72" t="s">
        <v>618</v>
      </c>
      <c r="B156" s="77" t="s">
        <v>76</v>
      </c>
      <c r="C156" s="81" t="s">
        <v>83</v>
      </c>
      <c r="D156" s="27" t="s">
        <v>83</v>
      </c>
      <c r="E156" s="27" t="s">
        <v>83</v>
      </c>
      <c r="F156" s="45" t="s">
        <v>83</v>
      </c>
      <c r="G156" s="97">
        <v>40</v>
      </c>
    </row>
    <row r="157" spans="1:7" ht="16">
      <c r="B157" s="27" t="s">
        <v>619</v>
      </c>
      <c r="C157" s="81" t="s">
        <v>14</v>
      </c>
      <c r="D157" s="27" t="s">
        <v>14</v>
      </c>
      <c r="E157" s="27" t="s">
        <v>14</v>
      </c>
      <c r="F157" s="49" t="s">
        <v>14</v>
      </c>
      <c r="G157" s="26">
        <v>239</v>
      </c>
    </row>
    <row r="158" spans="1:7" ht="16">
      <c r="B158" s="27" t="s">
        <v>322</v>
      </c>
      <c r="C158" s="83" t="s">
        <v>14</v>
      </c>
      <c r="D158" s="29" t="s">
        <v>14</v>
      </c>
      <c r="E158" s="29" t="s">
        <v>14</v>
      </c>
      <c r="F158" s="40" t="s">
        <v>14</v>
      </c>
      <c r="G158" s="26">
        <v>83</v>
      </c>
    </row>
    <row r="159" spans="1:7" ht="16">
      <c r="A159" s="72" t="s">
        <v>620</v>
      </c>
      <c r="B159" s="77" t="s">
        <v>621</v>
      </c>
      <c r="C159" s="84" t="s">
        <v>935</v>
      </c>
      <c r="D159" s="77" t="s">
        <v>935</v>
      </c>
      <c r="E159" s="77" t="s">
        <v>83</v>
      </c>
      <c r="F159" s="45" t="s">
        <v>83</v>
      </c>
      <c r="G159" s="97">
        <v>1014</v>
      </c>
    </row>
    <row r="160" spans="1:7" ht="16">
      <c r="B160" s="27" t="s">
        <v>1261</v>
      </c>
      <c r="C160" s="81" t="s">
        <v>935</v>
      </c>
      <c r="D160" s="27" t="s">
        <v>935</v>
      </c>
      <c r="E160" s="27" t="s">
        <v>83</v>
      </c>
      <c r="F160" s="49" t="s">
        <v>83</v>
      </c>
      <c r="G160" s="26">
        <v>240</v>
      </c>
    </row>
    <row r="161" spans="1:7" ht="16">
      <c r="B161" s="27" t="s">
        <v>623</v>
      </c>
      <c r="C161" s="81" t="s">
        <v>935</v>
      </c>
      <c r="D161" s="27" t="s">
        <v>935</v>
      </c>
      <c r="E161" s="27" t="s">
        <v>85</v>
      </c>
      <c r="F161" s="49" t="s">
        <v>85</v>
      </c>
      <c r="G161" s="26">
        <v>170</v>
      </c>
    </row>
    <row r="162" spans="1:7" ht="16">
      <c r="B162" s="27" t="s">
        <v>905</v>
      </c>
      <c r="C162" s="81" t="s">
        <v>935</v>
      </c>
      <c r="D162" s="27" t="s">
        <v>935</v>
      </c>
      <c r="E162" s="27" t="s">
        <v>83</v>
      </c>
      <c r="F162" s="49" t="s">
        <v>83</v>
      </c>
      <c r="G162" s="26">
        <v>138</v>
      </c>
    </row>
    <row r="163" spans="1:7" ht="16">
      <c r="B163" s="27" t="s">
        <v>625</v>
      </c>
      <c r="C163" s="83" t="s">
        <v>935</v>
      </c>
      <c r="D163" s="29" t="s">
        <v>935</v>
      </c>
      <c r="E163" s="29" t="s">
        <v>85</v>
      </c>
      <c r="F163" s="40" t="s">
        <v>85</v>
      </c>
      <c r="G163" s="26">
        <v>8</v>
      </c>
    </row>
    <row r="164" spans="1:7" ht="16">
      <c r="A164" s="72" t="s">
        <v>13</v>
      </c>
      <c r="B164" s="77" t="s">
        <v>626</v>
      </c>
      <c r="C164" s="85" t="s">
        <v>14</v>
      </c>
      <c r="D164" s="78" t="s">
        <v>14</v>
      </c>
      <c r="E164" s="78" t="s">
        <v>14</v>
      </c>
      <c r="F164" s="43" t="s">
        <v>14</v>
      </c>
      <c r="G164" s="86">
        <v>350</v>
      </c>
    </row>
    <row r="165" spans="1:7" ht="16">
      <c r="A165" s="72" t="s">
        <v>627</v>
      </c>
      <c r="B165" s="77" t="s">
        <v>56</v>
      </c>
      <c r="C165" s="81" t="s">
        <v>63</v>
      </c>
      <c r="D165" s="27" t="s">
        <v>63</v>
      </c>
      <c r="E165" s="27" t="s">
        <v>85</v>
      </c>
      <c r="F165" s="45" t="s">
        <v>85</v>
      </c>
      <c r="G165" s="97">
        <v>101</v>
      </c>
    </row>
    <row r="166" spans="1:7" ht="16">
      <c r="B166" s="27" t="s">
        <v>629</v>
      </c>
      <c r="C166" s="81" t="s">
        <v>63</v>
      </c>
      <c r="D166" s="27" t="s">
        <v>63</v>
      </c>
      <c r="E166" s="27" t="s">
        <v>85</v>
      </c>
      <c r="F166" s="49" t="s">
        <v>85</v>
      </c>
      <c r="G166" s="26">
        <v>108</v>
      </c>
    </row>
    <row r="167" spans="1:7" ht="16">
      <c r="B167" s="27" t="s">
        <v>630</v>
      </c>
      <c r="C167" s="81" t="s">
        <v>63</v>
      </c>
      <c r="D167" s="27" t="s">
        <v>63</v>
      </c>
      <c r="E167" s="27" t="s">
        <v>85</v>
      </c>
      <c r="F167" s="49" t="s">
        <v>85</v>
      </c>
      <c r="G167" s="26">
        <v>67</v>
      </c>
    </row>
    <row r="168" spans="1:7" ht="16">
      <c r="B168" s="27" t="s">
        <v>631</v>
      </c>
      <c r="C168" s="81" t="s">
        <v>63</v>
      </c>
      <c r="D168" s="27" t="s">
        <v>63</v>
      </c>
      <c r="E168" s="27" t="s">
        <v>85</v>
      </c>
      <c r="F168" s="49" t="s">
        <v>85</v>
      </c>
      <c r="G168" s="26">
        <v>36</v>
      </c>
    </row>
    <row r="169" spans="1:7" ht="16">
      <c r="B169" s="27" t="s">
        <v>632</v>
      </c>
      <c r="C169" s="81" t="s">
        <v>63</v>
      </c>
      <c r="D169" s="27" t="s">
        <v>63</v>
      </c>
      <c r="E169" s="27" t="s">
        <v>85</v>
      </c>
      <c r="F169" s="49" t="s">
        <v>85</v>
      </c>
      <c r="G169" s="26">
        <v>349</v>
      </c>
    </row>
    <row r="170" spans="1:7" ht="16">
      <c r="B170" s="27" t="s">
        <v>633</v>
      </c>
      <c r="C170" s="81" t="s">
        <v>63</v>
      </c>
      <c r="D170" s="27" t="s">
        <v>63</v>
      </c>
      <c r="E170" s="27" t="s">
        <v>85</v>
      </c>
      <c r="F170" s="49" t="s">
        <v>85</v>
      </c>
      <c r="G170" s="26">
        <v>75</v>
      </c>
    </row>
    <row r="171" spans="1:7" ht="16">
      <c r="B171" s="27" t="s">
        <v>634</v>
      </c>
      <c r="C171" s="81" t="s">
        <v>63</v>
      </c>
      <c r="D171" s="27" t="s">
        <v>63</v>
      </c>
      <c r="E171" s="27" t="s">
        <v>85</v>
      </c>
      <c r="F171" s="49" t="s">
        <v>85</v>
      </c>
      <c r="G171" s="26">
        <v>23</v>
      </c>
    </row>
    <row r="172" spans="1:7" ht="16">
      <c r="B172" s="27" t="s">
        <v>635</v>
      </c>
      <c r="C172" s="81" t="s">
        <v>63</v>
      </c>
      <c r="D172" s="27" t="s">
        <v>63</v>
      </c>
      <c r="E172" s="27" t="s">
        <v>85</v>
      </c>
      <c r="F172" s="49" t="s">
        <v>85</v>
      </c>
      <c r="G172" s="26">
        <v>5</v>
      </c>
    </row>
    <row r="173" spans="1:7" ht="16">
      <c r="B173" s="27" t="s">
        <v>636</v>
      </c>
      <c r="C173" s="81" t="s">
        <v>63</v>
      </c>
      <c r="D173" s="27" t="s">
        <v>63</v>
      </c>
      <c r="E173" s="27" t="s">
        <v>85</v>
      </c>
      <c r="F173" s="49" t="s">
        <v>85</v>
      </c>
      <c r="G173" s="26">
        <v>10</v>
      </c>
    </row>
    <row r="174" spans="1:7" ht="16">
      <c r="B174" s="27" t="s">
        <v>637</v>
      </c>
      <c r="C174" s="81" t="s">
        <v>1764</v>
      </c>
      <c r="D174" s="27" t="s">
        <v>85</v>
      </c>
      <c r="E174" s="27" t="s">
        <v>85</v>
      </c>
      <c r="F174" s="49" t="s">
        <v>85</v>
      </c>
      <c r="G174" s="26">
        <v>59</v>
      </c>
    </row>
    <row r="175" spans="1:7" ht="16">
      <c r="B175" s="27" t="s">
        <v>638</v>
      </c>
      <c r="C175" s="81" t="s">
        <v>1764</v>
      </c>
      <c r="D175" s="27" t="s">
        <v>85</v>
      </c>
      <c r="E175" s="27" t="s">
        <v>85</v>
      </c>
      <c r="F175" s="49" t="s">
        <v>85</v>
      </c>
      <c r="G175" s="26">
        <v>65</v>
      </c>
    </row>
    <row r="176" spans="1:7" ht="16">
      <c r="B176" s="27" t="s">
        <v>639</v>
      </c>
      <c r="C176" s="81" t="s">
        <v>1764</v>
      </c>
      <c r="D176" s="27" t="s">
        <v>85</v>
      </c>
      <c r="E176" s="27" t="s">
        <v>85</v>
      </c>
      <c r="F176" s="49" t="s">
        <v>85</v>
      </c>
      <c r="G176" s="26">
        <v>64</v>
      </c>
    </row>
    <row r="177" spans="2:7" ht="16">
      <c r="B177" s="27" t="s">
        <v>640</v>
      </c>
      <c r="C177" s="81" t="s">
        <v>1764</v>
      </c>
      <c r="D177" s="27" t="s">
        <v>85</v>
      </c>
      <c r="E177" s="27" t="s">
        <v>85</v>
      </c>
      <c r="F177" s="49" t="s">
        <v>85</v>
      </c>
      <c r="G177" s="26">
        <v>140</v>
      </c>
    </row>
    <row r="178" spans="2:7" ht="16">
      <c r="B178" s="27" t="s">
        <v>641</v>
      </c>
      <c r="C178" s="81" t="s">
        <v>1764</v>
      </c>
      <c r="D178" s="27" t="s">
        <v>85</v>
      </c>
      <c r="E178" s="27" t="s">
        <v>85</v>
      </c>
      <c r="F178" s="49" t="s">
        <v>85</v>
      </c>
      <c r="G178" s="26">
        <v>126</v>
      </c>
    </row>
    <row r="179" spans="2:7" ht="16">
      <c r="B179" s="27" t="s">
        <v>353</v>
      </c>
      <c r="C179" s="81" t="s">
        <v>1764</v>
      </c>
      <c r="D179" s="27" t="s">
        <v>85</v>
      </c>
      <c r="E179" s="27" t="s">
        <v>85</v>
      </c>
      <c r="F179" s="49" t="s">
        <v>85</v>
      </c>
      <c r="G179" s="26">
        <v>303</v>
      </c>
    </row>
    <row r="180" spans="2:7" ht="16">
      <c r="B180" s="27" t="s">
        <v>642</v>
      </c>
      <c r="C180" s="81" t="s">
        <v>1764</v>
      </c>
      <c r="D180" s="27" t="s">
        <v>85</v>
      </c>
      <c r="E180" s="27" t="s">
        <v>85</v>
      </c>
      <c r="F180" s="49" t="s">
        <v>85</v>
      </c>
      <c r="G180" s="26">
        <v>107</v>
      </c>
    </row>
    <row r="181" spans="2:7" ht="16">
      <c r="B181" s="27" t="s">
        <v>643</v>
      </c>
      <c r="C181" s="81" t="s">
        <v>1764</v>
      </c>
      <c r="D181" s="27" t="s">
        <v>85</v>
      </c>
      <c r="E181" s="27" t="s">
        <v>85</v>
      </c>
      <c r="F181" s="49" t="s">
        <v>85</v>
      </c>
      <c r="G181" s="26">
        <v>5</v>
      </c>
    </row>
    <row r="182" spans="2:7" ht="16">
      <c r="B182" s="27" t="s">
        <v>644</v>
      </c>
      <c r="C182" s="81" t="s">
        <v>1764</v>
      </c>
      <c r="D182" s="27" t="s">
        <v>85</v>
      </c>
      <c r="E182" s="27" t="s">
        <v>85</v>
      </c>
      <c r="F182" s="49" t="s">
        <v>85</v>
      </c>
      <c r="G182" s="26">
        <v>451</v>
      </c>
    </row>
    <row r="183" spans="2:7" ht="16">
      <c r="B183" s="27" t="s">
        <v>645</v>
      </c>
      <c r="C183" s="81" t="s">
        <v>1764</v>
      </c>
      <c r="D183" s="27" t="s">
        <v>85</v>
      </c>
      <c r="E183" s="27" t="s">
        <v>85</v>
      </c>
      <c r="F183" s="49" t="s">
        <v>85</v>
      </c>
      <c r="G183" s="26">
        <v>39</v>
      </c>
    </row>
    <row r="184" spans="2:7" ht="16">
      <c r="B184" s="27" t="s">
        <v>646</v>
      </c>
      <c r="C184" s="81" t="s">
        <v>1764</v>
      </c>
      <c r="D184" s="27" t="s">
        <v>85</v>
      </c>
      <c r="E184" s="27" t="s">
        <v>85</v>
      </c>
      <c r="F184" s="49" t="s">
        <v>85</v>
      </c>
      <c r="G184" s="26">
        <v>4</v>
      </c>
    </row>
    <row r="185" spans="2:7" ht="16">
      <c r="B185" s="27" t="s">
        <v>647</v>
      </c>
      <c r="C185" s="81" t="s">
        <v>1764</v>
      </c>
      <c r="D185" s="27" t="s">
        <v>85</v>
      </c>
      <c r="E185" s="27" t="s">
        <v>85</v>
      </c>
      <c r="F185" s="49" t="s">
        <v>85</v>
      </c>
      <c r="G185" s="26">
        <v>103</v>
      </c>
    </row>
    <row r="186" spans="2:7" ht="16">
      <c r="B186" s="27" t="s">
        <v>906</v>
      </c>
      <c r="C186" s="81" t="s">
        <v>1764</v>
      </c>
      <c r="D186" s="27" t="s">
        <v>85</v>
      </c>
      <c r="E186" s="27" t="s">
        <v>85</v>
      </c>
      <c r="F186" s="49" t="s">
        <v>85</v>
      </c>
      <c r="G186" s="26">
        <v>352</v>
      </c>
    </row>
    <row r="187" spans="2:7" ht="16">
      <c r="B187" s="27" t="s">
        <v>907</v>
      </c>
      <c r="C187" s="81" t="s">
        <v>941</v>
      </c>
      <c r="D187" s="27" t="s">
        <v>941</v>
      </c>
      <c r="E187" s="27" t="s">
        <v>85</v>
      </c>
      <c r="F187" s="49" t="s">
        <v>85</v>
      </c>
      <c r="G187" s="26">
        <v>146</v>
      </c>
    </row>
    <row r="188" spans="2:7" ht="16">
      <c r="B188" s="27" t="s">
        <v>908</v>
      </c>
      <c r="C188" s="81" t="s">
        <v>941</v>
      </c>
      <c r="D188" s="27" t="s">
        <v>941</v>
      </c>
      <c r="E188" s="27" t="s">
        <v>85</v>
      </c>
      <c r="F188" s="49" t="s">
        <v>85</v>
      </c>
      <c r="G188" s="26">
        <v>533</v>
      </c>
    </row>
    <row r="189" spans="2:7" ht="16">
      <c r="B189" s="27" t="s">
        <v>909</v>
      </c>
      <c r="C189" s="81" t="s">
        <v>941</v>
      </c>
      <c r="D189" s="27" t="s">
        <v>941</v>
      </c>
      <c r="E189" s="27" t="s">
        <v>85</v>
      </c>
      <c r="F189" s="49" t="s">
        <v>85</v>
      </c>
      <c r="G189" s="26">
        <v>145</v>
      </c>
    </row>
    <row r="190" spans="2:7" ht="16">
      <c r="B190" s="27" t="s">
        <v>910</v>
      </c>
      <c r="C190" s="81" t="s">
        <v>1764</v>
      </c>
      <c r="D190" s="27" t="s">
        <v>85</v>
      </c>
      <c r="E190" s="27" t="s">
        <v>85</v>
      </c>
      <c r="F190" s="49" t="s">
        <v>85</v>
      </c>
      <c r="G190" s="26">
        <v>39</v>
      </c>
    </row>
    <row r="191" spans="2:7" ht="16">
      <c r="B191" s="27" t="s">
        <v>654</v>
      </c>
      <c r="C191" s="81" t="s">
        <v>1764</v>
      </c>
      <c r="D191" s="27" t="s">
        <v>85</v>
      </c>
      <c r="E191" s="27" t="s">
        <v>85</v>
      </c>
      <c r="F191" s="49" t="s">
        <v>85</v>
      </c>
      <c r="G191" s="26">
        <v>36</v>
      </c>
    </row>
    <row r="192" spans="2:7" ht="16">
      <c r="B192" s="27" t="s">
        <v>655</v>
      </c>
      <c r="C192" s="81" t="s">
        <v>1764</v>
      </c>
      <c r="D192" s="27" t="s">
        <v>85</v>
      </c>
      <c r="E192" s="27" t="s">
        <v>85</v>
      </c>
      <c r="F192" s="49" t="s">
        <v>85</v>
      </c>
      <c r="G192" s="26">
        <v>2</v>
      </c>
    </row>
    <row r="193" spans="1:7" ht="16">
      <c r="B193" s="27" t="s">
        <v>656</v>
      </c>
      <c r="C193" s="81" t="s">
        <v>1764</v>
      </c>
      <c r="D193" s="27" t="s">
        <v>85</v>
      </c>
      <c r="E193" s="27" t="s">
        <v>85</v>
      </c>
      <c r="F193" s="49" t="s">
        <v>85</v>
      </c>
      <c r="G193" s="26">
        <v>6</v>
      </c>
    </row>
    <row r="194" spans="1:7" ht="16">
      <c r="B194" s="27" t="s">
        <v>657</v>
      </c>
      <c r="C194" s="81" t="s">
        <v>1764</v>
      </c>
      <c r="D194" s="27" t="s">
        <v>85</v>
      </c>
      <c r="E194" s="27" t="s">
        <v>85</v>
      </c>
      <c r="F194" s="49" t="s">
        <v>85</v>
      </c>
      <c r="G194" s="26">
        <v>35</v>
      </c>
    </row>
    <row r="195" spans="1:7" ht="16">
      <c r="B195" s="27" t="s">
        <v>658</v>
      </c>
      <c r="C195" s="81" t="s">
        <v>1764</v>
      </c>
      <c r="D195" s="27" t="s">
        <v>85</v>
      </c>
      <c r="E195" s="27" t="s">
        <v>85</v>
      </c>
      <c r="F195" s="49" t="s">
        <v>85</v>
      </c>
      <c r="G195" s="26">
        <v>2</v>
      </c>
    </row>
    <row r="196" spans="1:7" ht="16">
      <c r="B196" s="27" t="s">
        <v>659</v>
      </c>
      <c r="C196" s="81" t="s">
        <v>1764</v>
      </c>
      <c r="D196" s="27" t="s">
        <v>85</v>
      </c>
      <c r="E196" s="27" t="s">
        <v>85</v>
      </c>
      <c r="F196" s="49" t="s">
        <v>85</v>
      </c>
      <c r="G196" s="26">
        <v>45</v>
      </c>
    </row>
    <row r="197" spans="1:7" ht="16">
      <c r="B197" s="27" t="s">
        <v>660</v>
      </c>
      <c r="C197" s="81" t="s">
        <v>1764</v>
      </c>
      <c r="D197" s="27" t="s">
        <v>85</v>
      </c>
      <c r="E197" s="27" t="s">
        <v>85</v>
      </c>
      <c r="F197" s="49" t="s">
        <v>85</v>
      </c>
      <c r="G197" s="26">
        <v>20</v>
      </c>
    </row>
    <row r="198" spans="1:7" ht="16">
      <c r="B198" s="27" t="s">
        <v>661</v>
      </c>
      <c r="C198" s="81" t="s">
        <v>1764</v>
      </c>
      <c r="D198" s="27" t="s">
        <v>85</v>
      </c>
      <c r="E198" s="27" t="s">
        <v>85</v>
      </c>
      <c r="F198" s="49" t="s">
        <v>85</v>
      </c>
      <c r="G198" s="26">
        <v>157</v>
      </c>
    </row>
    <row r="199" spans="1:7" ht="16">
      <c r="B199" s="27" t="s">
        <v>662</v>
      </c>
      <c r="C199" s="81" t="s">
        <v>54</v>
      </c>
      <c r="D199" s="27" t="s">
        <v>54</v>
      </c>
      <c r="E199" s="27" t="s">
        <v>85</v>
      </c>
      <c r="F199" s="49" t="s">
        <v>85</v>
      </c>
      <c r="G199" s="26">
        <v>215</v>
      </c>
    </row>
    <row r="200" spans="1:7" ht="16">
      <c r="B200" s="27" t="s">
        <v>663</v>
      </c>
      <c r="C200" s="81" t="s">
        <v>54</v>
      </c>
      <c r="D200" s="27" t="s">
        <v>54</v>
      </c>
      <c r="E200" s="27" t="s">
        <v>85</v>
      </c>
      <c r="F200" s="49" t="s">
        <v>85</v>
      </c>
      <c r="G200" s="26">
        <v>27</v>
      </c>
    </row>
    <row r="201" spans="1:7" ht="16">
      <c r="B201" s="27" t="s">
        <v>664</v>
      </c>
      <c r="C201" s="81" t="s">
        <v>54</v>
      </c>
      <c r="D201" s="27" t="s">
        <v>54</v>
      </c>
      <c r="E201" s="27" t="s">
        <v>85</v>
      </c>
      <c r="F201" s="40" t="s">
        <v>85</v>
      </c>
      <c r="G201" s="26">
        <v>58</v>
      </c>
    </row>
    <row r="202" spans="1:7" ht="16">
      <c r="A202" s="72" t="s">
        <v>665</v>
      </c>
      <c r="B202" s="77" t="s">
        <v>666</v>
      </c>
      <c r="C202" s="84" t="s">
        <v>83</v>
      </c>
      <c r="D202" s="77" t="s">
        <v>83</v>
      </c>
      <c r="E202" s="77" t="s">
        <v>83</v>
      </c>
      <c r="F202" s="45" t="s">
        <v>83</v>
      </c>
      <c r="G202" s="97">
        <v>6</v>
      </c>
    </row>
    <row r="203" spans="1:7" ht="16">
      <c r="A203" s="71"/>
      <c r="B203" s="27" t="s">
        <v>667</v>
      </c>
      <c r="C203" s="81" t="s">
        <v>83</v>
      </c>
      <c r="D203" s="27" t="s">
        <v>83</v>
      </c>
      <c r="E203" s="27" t="s">
        <v>83</v>
      </c>
      <c r="F203" s="49" t="s">
        <v>83</v>
      </c>
      <c r="G203" s="26">
        <v>1</v>
      </c>
    </row>
    <row r="204" spans="1:7" ht="16">
      <c r="A204" s="71"/>
      <c r="B204" s="27" t="s">
        <v>668</v>
      </c>
      <c r="C204" s="81" t="s">
        <v>83</v>
      </c>
      <c r="D204" s="27" t="s">
        <v>83</v>
      </c>
      <c r="E204" s="27" t="s">
        <v>83</v>
      </c>
      <c r="F204" s="49" t="s">
        <v>83</v>
      </c>
      <c r="G204" s="26">
        <v>54</v>
      </c>
    </row>
    <row r="205" spans="1:7" ht="16">
      <c r="A205" s="73"/>
      <c r="B205" s="29" t="s">
        <v>669</v>
      </c>
      <c r="C205" s="83" t="s">
        <v>83</v>
      </c>
      <c r="D205" s="29" t="s">
        <v>83</v>
      </c>
      <c r="E205" s="29" t="s">
        <v>83</v>
      </c>
      <c r="F205" s="40" t="s">
        <v>83</v>
      </c>
      <c r="G205" s="26">
        <v>20</v>
      </c>
    </row>
    <row r="206" spans="1:7">
      <c r="G206" s="72"/>
    </row>
  </sheetData>
  <phoneticPr fontId="20" type="noConversion"/>
  <conditionalFormatting sqref="F1">
    <cfRule type="containsText" dxfId="204" priority="15" operator="containsText" text="Cardiovascular">
      <formula>NOT(ISERROR(SEARCH("Cardiovascular",F1)))</formula>
    </cfRule>
  </conditionalFormatting>
  <conditionalFormatting sqref="F1">
    <cfRule type="containsText" dxfId="203" priority="11" operator="containsText" text="Injury">
      <formula>NOT(ISERROR(SEARCH("Injury",F1)))</formula>
    </cfRule>
    <cfRule type="containsText" dxfId="202" priority="12" operator="containsText" text="Other Chronic">
      <formula>NOT(ISERROR(SEARCH("Other Chronic",F1)))</formula>
    </cfRule>
    <cfRule type="containsText" dxfId="201" priority="13" operator="containsText" text="Communicable">
      <formula>NOT(ISERROR(SEARCH("Communicable",F1)))</formula>
    </cfRule>
    <cfRule type="containsText" dxfId="200" priority="14" operator="containsText" text="Cancer">
      <formula>NOT(ISERROR(SEARCH("Cancer",F1)))</formula>
    </cfRule>
  </conditionalFormatting>
  <conditionalFormatting sqref="F2:F74 F79:F1048576 F76:F77">
    <cfRule type="containsText" dxfId="199" priority="20" operator="containsText" text="Cardiovascular">
      <formula>NOT(ISERROR(SEARCH("Cardiovascular",F2)))</formula>
    </cfRule>
  </conditionalFormatting>
  <conditionalFormatting sqref="F2:F74 F79:F1048576 F76:F77">
    <cfRule type="containsText" dxfId="198" priority="16" operator="containsText" text="Injury">
      <formula>NOT(ISERROR(SEARCH("Injury",F2)))</formula>
    </cfRule>
    <cfRule type="containsText" dxfId="197" priority="17" operator="containsText" text="Other Chronic">
      <formula>NOT(ISERROR(SEARCH("Other Chronic",F2)))</formula>
    </cfRule>
    <cfRule type="containsText" dxfId="196" priority="18" operator="containsText" text="Communicable">
      <formula>NOT(ISERROR(SEARCH("Communicable",F2)))</formula>
    </cfRule>
    <cfRule type="containsText" dxfId="195" priority="19" operator="containsText" text="Cancer">
      <formula>NOT(ISERROR(SEARCH("Cancer",F2)))</formula>
    </cfRule>
  </conditionalFormatting>
  <conditionalFormatting sqref="F78">
    <cfRule type="containsText" dxfId="194" priority="10" operator="containsText" text="Cardiovascular">
      <formula>NOT(ISERROR(SEARCH("Cardiovascular",F78)))</formula>
    </cfRule>
  </conditionalFormatting>
  <conditionalFormatting sqref="F78">
    <cfRule type="containsText" dxfId="193" priority="6" operator="containsText" text="Injury">
      <formula>NOT(ISERROR(SEARCH("Injury",F78)))</formula>
    </cfRule>
    <cfRule type="containsText" dxfId="192" priority="7" operator="containsText" text="Other Chronic">
      <formula>NOT(ISERROR(SEARCH("Other Chronic",F78)))</formula>
    </cfRule>
    <cfRule type="containsText" dxfId="191" priority="8" operator="containsText" text="Communicable">
      <formula>NOT(ISERROR(SEARCH("Communicable",F78)))</formula>
    </cfRule>
    <cfRule type="containsText" dxfId="190" priority="9" operator="containsText" text="Cancer">
      <formula>NOT(ISERROR(SEARCH("Cancer",F78)))</formula>
    </cfRule>
  </conditionalFormatting>
  <conditionalFormatting sqref="F75">
    <cfRule type="containsText" dxfId="189" priority="5" operator="containsText" text="Cardiovascular">
      <formula>NOT(ISERROR(SEARCH("Cardiovascular",F75)))</formula>
    </cfRule>
  </conditionalFormatting>
  <conditionalFormatting sqref="F75">
    <cfRule type="containsText" dxfId="188" priority="1" operator="containsText" text="Injury">
      <formula>NOT(ISERROR(SEARCH("Injury",F75)))</formula>
    </cfRule>
    <cfRule type="containsText" dxfId="187" priority="2" operator="containsText" text="Other Chronic">
      <formula>NOT(ISERROR(SEARCH("Other Chronic",F75)))</formula>
    </cfRule>
    <cfRule type="containsText" dxfId="186" priority="3" operator="containsText" text="Communicable">
      <formula>NOT(ISERROR(SEARCH("Communicable",F75)))</formula>
    </cfRule>
    <cfRule type="containsText" dxfId="185" priority="4" operator="containsText" text="Cancer">
      <formula>NOT(ISERROR(SEARCH("Cancer",F75)))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AE3D9-FBBF-BA47-87E6-8D3C7125A5BB}">
  <dimension ref="A1:I192"/>
  <sheetViews>
    <sheetView topLeftCell="B1" zoomScale="120" zoomScaleNormal="120" workbookViewId="0">
      <pane ySplit="1" topLeftCell="A2" activePane="bottomLeft" state="frozen"/>
      <selection pane="bottomLeft" activeCell="H2" sqref="H2"/>
    </sheetView>
  </sheetViews>
  <sheetFormatPr baseColWidth="10" defaultRowHeight="15"/>
  <cols>
    <col min="1" max="2" width="50.83203125" customWidth="1"/>
    <col min="3" max="6" width="25.83203125" customWidth="1"/>
    <col min="9" max="9" width="14.6640625" bestFit="1" customWidth="1"/>
  </cols>
  <sheetData>
    <row r="1" spans="1:9" ht="16" customHeight="1">
      <c r="A1" s="57" t="s">
        <v>59</v>
      </c>
      <c r="B1" s="57" t="s">
        <v>60</v>
      </c>
      <c r="C1" s="40" t="s">
        <v>1606</v>
      </c>
      <c r="D1" s="40" t="s">
        <v>1607</v>
      </c>
      <c r="E1" s="138" t="s">
        <v>1608</v>
      </c>
      <c r="F1" s="43" t="s">
        <v>1605</v>
      </c>
      <c r="G1" s="56" t="s">
        <v>61</v>
      </c>
      <c r="H1">
        <f>SUM(G2:G192)</f>
        <v>46079</v>
      </c>
      <c r="I1" s="91" t="s">
        <v>1223</v>
      </c>
    </row>
    <row r="2" spans="1:9" ht="16">
      <c r="A2" s="25" t="s">
        <v>504</v>
      </c>
      <c r="B2" s="27" t="s">
        <v>116</v>
      </c>
      <c r="C2" s="76" t="s">
        <v>86</v>
      </c>
      <c r="D2" s="60" t="s">
        <v>86</v>
      </c>
      <c r="E2" s="60" t="s">
        <v>86</v>
      </c>
      <c r="F2" s="45" t="s">
        <v>88</v>
      </c>
      <c r="G2" s="209">
        <v>182</v>
      </c>
    </row>
    <row r="3" spans="1:9" ht="16">
      <c r="A3" s="25"/>
      <c r="B3" s="27" t="s">
        <v>143</v>
      </c>
      <c r="C3" s="80" t="s">
        <v>86</v>
      </c>
      <c r="D3" s="65" t="s">
        <v>86</v>
      </c>
      <c r="E3" s="65" t="s">
        <v>86</v>
      </c>
      <c r="F3" s="49" t="s">
        <v>88</v>
      </c>
      <c r="G3" s="210">
        <v>23</v>
      </c>
    </row>
    <row r="4" spans="1:9" ht="16">
      <c r="A4" s="25"/>
      <c r="B4" s="27" t="s">
        <v>137</v>
      </c>
      <c r="C4" s="80" t="s">
        <v>86</v>
      </c>
      <c r="D4" s="65" t="s">
        <v>86</v>
      </c>
      <c r="E4" s="65" t="s">
        <v>86</v>
      </c>
      <c r="F4" s="49" t="s">
        <v>88</v>
      </c>
      <c r="G4" s="210">
        <v>6</v>
      </c>
    </row>
    <row r="5" spans="1:9" ht="16">
      <c r="A5" s="25"/>
      <c r="B5" s="27" t="s">
        <v>138</v>
      </c>
      <c r="C5" s="80" t="s">
        <v>86</v>
      </c>
      <c r="D5" s="65" t="s">
        <v>86</v>
      </c>
      <c r="E5" s="65" t="s">
        <v>86</v>
      </c>
      <c r="F5" s="49" t="s">
        <v>88</v>
      </c>
      <c r="G5" s="210">
        <v>22</v>
      </c>
    </row>
    <row r="6" spans="1:9" ht="16">
      <c r="A6" s="25"/>
      <c r="B6" s="27" t="s">
        <v>121</v>
      </c>
      <c r="C6" s="80" t="s">
        <v>86</v>
      </c>
      <c r="D6" s="65" t="s">
        <v>86</v>
      </c>
      <c r="E6" s="65" t="s">
        <v>86</v>
      </c>
      <c r="F6" s="49" t="s">
        <v>88</v>
      </c>
      <c r="G6" s="210">
        <v>58</v>
      </c>
    </row>
    <row r="7" spans="1:9" ht="16">
      <c r="A7" s="25"/>
      <c r="B7" s="27" t="s">
        <v>126</v>
      </c>
      <c r="C7" s="80" t="s">
        <v>86</v>
      </c>
      <c r="D7" s="65" t="s">
        <v>86</v>
      </c>
      <c r="E7" s="65" t="s">
        <v>86</v>
      </c>
      <c r="F7" s="49" t="s">
        <v>88</v>
      </c>
      <c r="G7" s="210">
        <v>81</v>
      </c>
    </row>
    <row r="8" spans="1:9" ht="16">
      <c r="A8" s="25"/>
      <c r="B8" s="27" t="s">
        <v>493</v>
      </c>
      <c r="C8" s="80" t="s">
        <v>86</v>
      </c>
      <c r="D8" s="65" t="s">
        <v>86</v>
      </c>
      <c r="E8" s="65" t="s">
        <v>86</v>
      </c>
      <c r="F8" s="49" t="s">
        <v>88</v>
      </c>
      <c r="G8" s="210">
        <v>268</v>
      </c>
    </row>
    <row r="9" spans="1:9" ht="16">
      <c r="A9" s="25"/>
      <c r="B9" s="27" t="s">
        <v>186</v>
      </c>
      <c r="C9" s="80" t="s">
        <v>186</v>
      </c>
      <c r="D9" s="65" t="s">
        <v>86</v>
      </c>
      <c r="E9" s="65" t="s">
        <v>186</v>
      </c>
      <c r="F9" s="49" t="s">
        <v>88</v>
      </c>
      <c r="G9" s="210">
        <v>3938</v>
      </c>
    </row>
    <row r="10" spans="1:9" ht="16">
      <c r="A10" s="25"/>
      <c r="B10" s="27" t="s">
        <v>510</v>
      </c>
      <c r="C10" s="80" t="s">
        <v>86</v>
      </c>
      <c r="D10" s="65" t="s">
        <v>86</v>
      </c>
      <c r="E10" s="65" t="s">
        <v>86</v>
      </c>
      <c r="F10" s="49" t="s">
        <v>88</v>
      </c>
      <c r="G10" s="210">
        <v>4</v>
      </c>
    </row>
    <row r="11" spans="1:9" ht="16">
      <c r="A11" s="25"/>
      <c r="B11" s="27" t="s">
        <v>891</v>
      </c>
      <c r="C11" s="80" t="s">
        <v>86</v>
      </c>
      <c r="D11" s="65" t="s">
        <v>86</v>
      </c>
      <c r="E11" s="65" t="s">
        <v>86</v>
      </c>
      <c r="F11" s="49" t="s">
        <v>88</v>
      </c>
      <c r="G11" s="210">
        <v>66</v>
      </c>
    </row>
    <row r="12" spans="1:9" ht="16">
      <c r="A12" s="25"/>
      <c r="B12" s="27" t="s">
        <v>128</v>
      </c>
      <c r="C12" s="80" t="s">
        <v>86</v>
      </c>
      <c r="D12" s="65" t="s">
        <v>86</v>
      </c>
      <c r="E12" s="65" t="s">
        <v>86</v>
      </c>
      <c r="F12" s="49" t="s">
        <v>88</v>
      </c>
      <c r="G12" s="210">
        <v>13</v>
      </c>
    </row>
    <row r="13" spans="1:9" ht="16">
      <c r="A13" s="25"/>
      <c r="B13" s="27" t="s">
        <v>130</v>
      </c>
      <c r="C13" s="80" t="s">
        <v>86</v>
      </c>
      <c r="D13" s="65" t="s">
        <v>86</v>
      </c>
      <c r="E13" s="65" t="s">
        <v>86</v>
      </c>
      <c r="F13" s="49" t="s">
        <v>88</v>
      </c>
      <c r="G13" s="210">
        <v>4</v>
      </c>
    </row>
    <row r="14" spans="1:9" ht="16">
      <c r="A14" s="25"/>
      <c r="B14" s="27" t="s">
        <v>123</v>
      </c>
      <c r="C14" s="80" t="s">
        <v>86</v>
      </c>
      <c r="D14" s="65" t="s">
        <v>86</v>
      </c>
      <c r="E14" s="65" t="s">
        <v>86</v>
      </c>
      <c r="F14" s="49" t="s">
        <v>88</v>
      </c>
      <c r="G14" s="210">
        <v>80</v>
      </c>
    </row>
    <row r="15" spans="1:9" ht="16">
      <c r="A15" s="25"/>
      <c r="B15" s="27" t="s">
        <v>512</v>
      </c>
      <c r="C15" s="80" t="s">
        <v>86</v>
      </c>
      <c r="D15" s="65" t="s">
        <v>86</v>
      </c>
      <c r="E15" s="65" t="s">
        <v>86</v>
      </c>
      <c r="F15" s="49" t="s">
        <v>88</v>
      </c>
      <c r="G15" s="210">
        <v>9</v>
      </c>
    </row>
    <row r="16" spans="1:9" ht="16">
      <c r="A16" s="25"/>
      <c r="B16" s="27" t="s">
        <v>513</v>
      </c>
      <c r="C16" s="80" t="s">
        <v>86</v>
      </c>
      <c r="D16" s="65" t="s">
        <v>86</v>
      </c>
      <c r="E16" s="65" t="s">
        <v>86</v>
      </c>
      <c r="F16" s="49" t="s">
        <v>88</v>
      </c>
      <c r="G16" s="210">
        <v>34</v>
      </c>
    </row>
    <row r="17" spans="1:7" ht="16">
      <c r="A17" s="25"/>
      <c r="B17" s="27" t="s">
        <v>132</v>
      </c>
      <c r="C17" s="80" t="s">
        <v>86</v>
      </c>
      <c r="D17" s="65" t="s">
        <v>86</v>
      </c>
      <c r="E17" s="65" t="s">
        <v>86</v>
      </c>
      <c r="F17" s="49" t="s">
        <v>88</v>
      </c>
      <c r="G17" s="210">
        <v>2</v>
      </c>
    </row>
    <row r="18" spans="1:7" ht="16">
      <c r="A18" s="25"/>
      <c r="B18" s="27" t="s">
        <v>131</v>
      </c>
      <c r="C18" s="80" t="s">
        <v>86</v>
      </c>
      <c r="D18" s="65" t="s">
        <v>86</v>
      </c>
      <c r="E18" s="65" t="s">
        <v>86</v>
      </c>
      <c r="F18" s="49" t="s">
        <v>88</v>
      </c>
      <c r="G18" s="210">
        <v>56</v>
      </c>
    </row>
    <row r="19" spans="1:7" ht="16">
      <c r="A19" s="25"/>
      <c r="B19" s="27" t="s">
        <v>514</v>
      </c>
      <c r="C19" s="80" t="s">
        <v>86</v>
      </c>
      <c r="D19" s="65" t="s">
        <v>86</v>
      </c>
      <c r="E19" s="65" t="s">
        <v>86</v>
      </c>
      <c r="F19" s="49" t="s">
        <v>88</v>
      </c>
      <c r="G19" s="210">
        <v>3</v>
      </c>
    </row>
    <row r="20" spans="1:7" ht="16">
      <c r="A20" s="25"/>
      <c r="B20" s="27" t="s">
        <v>161</v>
      </c>
      <c r="C20" s="80" t="s">
        <v>937</v>
      </c>
      <c r="D20" s="65" t="s">
        <v>83</v>
      </c>
      <c r="E20" s="65" t="s">
        <v>83</v>
      </c>
      <c r="F20" s="49" t="s">
        <v>83</v>
      </c>
      <c r="G20" s="210">
        <v>23</v>
      </c>
    </row>
    <row r="21" spans="1:7" ht="16">
      <c r="A21" s="25"/>
      <c r="B21" s="27" t="s">
        <v>515</v>
      </c>
      <c r="C21" s="80" t="s">
        <v>937</v>
      </c>
      <c r="D21" s="65" t="s">
        <v>83</v>
      </c>
      <c r="E21" s="65" t="s">
        <v>83</v>
      </c>
      <c r="F21" s="49" t="s">
        <v>83</v>
      </c>
      <c r="G21" s="210">
        <v>4</v>
      </c>
    </row>
    <row r="22" spans="1:7" ht="16">
      <c r="A22" s="25"/>
      <c r="B22" s="27" t="s">
        <v>499</v>
      </c>
      <c r="C22" s="80" t="s">
        <v>64</v>
      </c>
      <c r="D22" s="65" t="s">
        <v>64</v>
      </c>
      <c r="E22" s="65" t="s">
        <v>64</v>
      </c>
      <c r="F22" s="49" t="s">
        <v>88</v>
      </c>
      <c r="G22" s="210">
        <v>5114</v>
      </c>
    </row>
    <row r="23" spans="1:7" ht="16">
      <c r="A23" s="25"/>
      <c r="B23" s="27" t="s">
        <v>519</v>
      </c>
      <c r="C23" s="80" t="s">
        <v>64</v>
      </c>
      <c r="D23" s="65" t="s">
        <v>64</v>
      </c>
      <c r="E23" s="65" t="s">
        <v>64</v>
      </c>
      <c r="F23" s="49" t="s">
        <v>88</v>
      </c>
      <c r="G23" s="210">
        <v>157</v>
      </c>
    </row>
    <row r="24" spans="1:7" ht="16">
      <c r="A24" s="25"/>
      <c r="B24" s="27" t="s">
        <v>516</v>
      </c>
      <c r="C24" s="80" t="s">
        <v>64</v>
      </c>
      <c r="D24" s="65" t="s">
        <v>64</v>
      </c>
      <c r="E24" s="65" t="s">
        <v>64</v>
      </c>
      <c r="F24" s="49" t="s">
        <v>88</v>
      </c>
      <c r="G24" s="210">
        <v>296</v>
      </c>
    </row>
    <row r="25" spans="1:7" ht="16">
      <c r="A25" s="25"/>
      <c r="B25" s="27" t="s">
        <v>517</v>
      </c>
      <c r="C25" s="80" t="s">
        <v>64</v>
      </c>
      <c r="D25" s="65" t="s">
        <v>64</v>
      </c>
      <c r="E25" s="65" t="s">
        <v>64</v>
      </c>
      <c r="F25" s="49" t="s">
        <v>88</v>
      </c>
      <c r="G25" s="210">
        <v>187</v>
      </c>
    </row>
    <row r="26" spans="1:7" ht="16">
      <c r="A26" s="25"/>
      <c r="B26" s="27" t="s">
        <v>518</v>
      </c>
      <c r="C26" s="51" t="s">
        <v>64</v>
      </c>
      <c r="D26" s="65" t="s">
        <v>64</v>
      </c>
      <c r="E26" s="65" t="s">
        <v>64</v>
      </c>
      <c r="F26" s="49" t="s">
        <v>88</v>
      </c>
      <c r="G26" s="210">
        <v>53</v>
      </c>
    </row>
    <row r="27" spans="1:7" ht="16">
      <c r="A27" s="25"/>
      <c r="B27" s="27" t="s">
        <v>520</v>
      </c>
      <c r="C27" s="80" t="s">
        <v>64</v>
      </c>
      <c r="D27" s="65" t="s">
        <v>64</v>
      </c>
      <c r="E27" s="65" t="s">
        <v>64</v>
      </c>
      <c r="F27" s="49" t="s">
        <v>88</v>
      </c>
      <c r="G27" s="210">
        <v>12</v>
      </c>
    </row>
    <row r="28" spans="1:7" ht="16">
      <c r="A28" s="25"/>
      <c r="B28" s="27" t="s">
        <v>521</v>
      </c>
      <c r="C28" s="80" t="s">
        <v>64</v>
      </c>
      <c r="D28" s="65" t="s">
        <v>64</v>
      </c>
      <c r="E28" s="65" t="s">
        <v>64</v>
      </c>
      <c r="F28" s="49" t="s">
        <v>88</v>
      </c>
      <c r="G28" s="210">
        <v>67</v>
      </c>
    </row>
    <row r="29" spans="1:7" ht="16">
      <c r="A29" s="25"/>
      <c r="B29" s="27" t="s">
        <v>210</v>
      </c>
      <c r="C29" s="80" t="s">
        <v>64</v>
      </c>
      <c r="D29" s="65" t="s">
        <v>64</v>
      </c>
      <c r="E29" s="65" t="s">
        <v>64</v>
      </c>
      <c r="F29" s="49" t="s">
        <v>88</v>
      </c>
      <c r="G29" s="210">
        <v>24</v>
      </c>
    </row>
    <row r="30" spans="1:7" ht="16">
      <c r="A30" s="25"/>
      <c r="B30" s="27" t="s">
        <v>522</v>
      </c>
      <c r="C30" s="132" t="s">
        <v>937</v>
      </c>
      <c r="D30" s="128" t="s">
        <v>83</v>
      </c>
      <c r="E30" s="128" t="s">
        <v>83</v>
      </c>
      <c r="F30" s="49" t="s">
        <v>83</v>
      </c>
      <c r="G30" s="210">
        <v>7</v>
      </c>
    </row>
    <row r="31" spans="1:7" ht="16">
      <c r="A31" s="25"/>
      <c r="B31" s="27" t="s">
        <v>495</v>
      </c>
      <c r="C31" s="80" t="s">
        <v>495</v>
      </c>
      <c r="D31" s="65" t="s">
        <v>495</v>
      </c>
      <c r="E31" s="65" t="s">
        <v>86</v>
      </c>
      <c r="F31" s="49" t="s">
        <v>88</v>
      </c>
      <c r="G31" s="210">
        <v>350</v>
      </c>
    </row>
    <row r="32" spans="1:7" ht="16">
      <c r="A32" s="25"/>
      <c r="B32" s="27" t="s">
        <v>523</v>
      </c>
      <c r="C32" s="80" t="s">
        <v>86</v>
      </c>
      <c r="D32" s="65" t="s">
        <v>86</v>
      </c>
      <c r="E32" s="65" t="s">
        <v>86</v>
      </c>
      <c r="F32" s="49" t="s">
        <v>88</v>
      </c>
      <c r="G32" s="210">
        <v>18</v>
      </c>
    </row>
    <row r="33" spans="1:7" ht="16">
      <c r="A33" s="25"/>
      <c r="B33" s="27" t="s">
        <v>892</v>
      </c>
      <c r="C33" s="81" t="s">
        <v>930</v>
      </c>
      <c r="D33" s="27" t="s">
        <v>930</v>
      </c>
      <c r="E33" s="27" t="s">
        <v>930</v>
      </c>
      <c r="F33" s="49" t="s">
        <v>24</v>
      </c>
      <c r="G33" s="210">
        <v>116</v>
      </c>
    </row>
    <row r="34" spans="1:7" ht="16">
      <c r="A34" s="25"/>
      <c r="B34" s="27" t="s">
        <v>893</v>
      </c>
      <c r="C34" s="25" t="s">
        <v>1218</v>
      </c>
      <c r="D34" s="27" t="s">
        <v>1218</v>
      </c>
      <c r="E34" s="27" t="s">
        <v>930</v>
      </c>
      <c r="F34" s="49" t="s">
        <v>24</v>
      </c>
      <c r="G34" s="210">
        <v>1382</v>
      </c>
    </row>
    <row r="35" spans="1:7" ht="32">
      <c r="A35" s="25"/>
      <c r="B35" s="27" t="s">
        <v>894</v>
      </c>
      <c r="C35" s="80" t="s">
        <v>1219</v>
      </c>
      <c r="D35" s="65" t="s">
        <v>1219</v>
      </c>
      <c r="E35" s="27" t="s">
        <v>930</v>
      </c>
      <c r="F35" s="49" t="s">
        <v>24</v>
      </c>
      <c r="G35" s="210">
        <v>448</v>
      </c>
    </row>
    <row r="36" spans="1:7" ht="16">
      <c r="A36" s="25"/>
      <c r="B36" s="27" t="s">
        <v>895</v>
      </c>
      <c r="C36" s="80" t="s">
        <v>930</v>
      </c>
      <c r="D36" s="65" t="s">
        <v>930</v>
      </c>
      <c r="E36" s="27" t="s">
        <v>930</v>
      </c>
      <c r="F36" s="49" t="s">
        <v>24</v>
      </c>
      <c r="G36" s="210">
        <v>508</v>
      </c>
    </row>
    <row r="37" spans="1:7" ht="16">
      <c r="A37" s="25"/>
      <c r="B37" s="27" t="s">
        <v>896</v>
      </c>
      <c r="C37" s="80" t="s">
        <v>932</v>
      </c>
      <c r="D37" s="65" t="s">
        <v>932</v>
      </c>
      <c r="E37" s="65" t="s">
        <v>932</v>
      </c>
      <c r="F37" s="49" t="s">
        <v>24</v>
      </c>
      <c r="G37" s="210">
        <v>328</v>
      </c>
    </row>
    <row r="38" spans="1:7" ht="16">
      <c r="A38" s="25"/>
      <c r="B38" s="27" t="s">
        <v>897</v>
      </c>
      <c r="C38" s="80" t="s">
        <v>930</v>
      </c>
      <c r="D38" s="65" t="s">
        <v>930</v>
      </c>
      <c r="E38" s="65" t="s">
        <v>930</v>
      </c>
      <c r="F38" s="49" t="s">
        <v>24</v>
      </c>
      <c r="G38" s="210">
        <v>110</v>
      </c>
    </row>
    <row r="39" spans="1:7" ht="32">
      <c r="A39" s="25"/>
      <c r="B39" s="27" t="s">
        <v>898</v>
      </c>
      <c r="C39" s="80" t="s">
        <v>930</v>
      </c>
      <c r="D39" s="65" t="s">
        <v>930</v>
      </c>
      <c r="E39" s="65" t="s">
        <v>930</v>
      </c>
      <c r="F39" s="49" t="s">
        <v>24</v>
      </c>
      <c r="G39" s="210">
        <v>661</v>
      </c>
    </row>
    <row r="40" spans="1:7" ht="16">
      <c r="A40" s="25"/>
      <c r="B40" s="27" t="s">
        <v>531</v>
      </c>
      <c r="C40" s="80" t="s">
        <v>930</v>
      </c>
      <c r="D40" s="65" t="s">
        <v>930</v>
      </c>
      <c r="E40" s="65" t="s">
        <v>930</v>
      </c>
      <c r="F40" s="49" t="s">
        <v>24</v>
      </c>
      <c r="G40" s="210">
        <v>9</v>
      </c>
    </row>
    <row r="41" spans="1:7" ht="16">
      <c r="A41" s="25"/>
      <c r="B41" s="27" t="s">
        <v>1269</v>
      </c>
      <c r="C41" s="81" t="s">
        <v>83</v>
      </c>
      <c r="D41" s="27" t="s">
        <v>83</v>
      </c>
      <c r="E41" s="27" t="s">
        <v>83</v>
      </c>
      <c r="F41" s="49" t="s">
        <v>83</v>
      </c>
      <c r="G41" s="210">
        <v>77</v>
      </c>
    </row>
    <row r="42" spans="1:7" ht="16">
      <c r="A42" s="25"/>
      <c r="B42" s="27" t="s">
        <v>533</v>
      </c>
      <c r="C42" s="81" t="s">
        <v>14</v>
      </c>
      <c r="D42" s="27" t="s">
        <v>14</v>
      </c>
      <c r="E42" s="27" t="s">
        <v>14</v>
      </c>
      <c r="F42" s="49" t="s">
        <v>14</v>
      </c>
      <c r="G42" s="210">
        <v>48</v>
      </c>
    </row>
    <row r="43" spans="1:7" ht="16">
      <c r="A43" s="25"/>
      <c r="B43" s="27" t="s">
        <v>534</v>
      </c>
      <c r="C43" s="81" t="s">
        <v>937</v>
      </c>
      <c r="D43" s="27" t="s">
        <v>83</v>
      </c>
      <c r="E43" s="27" t="s">
        <v>83</v>
      </c>
      <c r="F43" s="49" t="s">
        <v>83</v>
      </c>
      <c r="G43" s="210">
        <v>4</v>
      </c>
    </row>
    <row r="44" spans="1:7" ht="16">
      <c r="A44" s="25"/>
      <c r="B44" s="27" t="s">
        <v>21</v>
      </c>
      <c r="C44" s="81" t="s">
        <v>1726</v>
      </c>
      <c r="D44" s="27" t="s">
        <v>21</v>
      </c>
      <c r="E44" s="27" t="s">
        <v>14</v>
      </c>
      <c r="F44" s="49" t="s">
        <v>14</v>
      </c>
      <c r="G44" s="210">
        <v>583</v>
      </c>
    </row>
    <row r="45" spans="1:7" ht="16">
      <c r="A45" s="25"/>
      <c r="B45" s="27" t="s">
        <v>535</v>
      </c>
      <c r="C45" s="80" t="s">
        <v>14</v>
      </c>
      <c r="D45" s="65" t="s">
        <v>14</v>
      </c>
      <c r="E45" s="65" t="s">
        <v>14</v>
      </c>
      <c r="F45" s="49" t="s">
        <v>14</v>
      </c>
      <c r="G45" s="210">
        <v>43</v>
      </c>
    </row>
    <row r="46" spans="1:7" ht="16">
      <c r="A46" s="25"/>
      <c r="B46" s="27" t="s">
        <v>71</v>
      </c>
      <c r="C46" s="80" t="s">
        <v>14</v>
      </c>
      <c r="D46" s="65" t="s">
        <v>14</v>
      </c>
      <c r="E46" s="65" t="s">
        <v>14</v>
      </c>
      <c r="F46" s="49" t="s">
        <v>14</v>
      </c>
      <c r="G46" s="210">
        <v>14</v>
      </c>
    </row>
    <row r="47" spans="1:7" ht="16">
      <c r="A47" s="25"/>
      <c r="B47" s="27" t="s">
        <v>536</v>
      </c>
      <c r="C47" s="80" t="s">
        <v>536</v>
      </c>
      <c r="D47" s="65" t="s">
        <v>536</v>
      </c>
      <c r="E47" s="65" t="s">
        <v>930</v>
      </c>
      <c r="F47" s="49" t="s">
        <v>24</v>
      </c>
      <c r="G47" s="210">
        <v>79</v>
      </c>
    </row>
    <row r="48" spans="1:7" ht="16">
      <c r="A48" s="25"/>
      <c r="B48" s="27" t="s">
        <v>537</v>
      </c>
      <c r="C48" s="80" t="s">
        <v>14</v>
      </c>
      <c r="D48" s="65" t="s">
        <v>14</v>
      </c>
      <c r="E48" s="65" t="s">
        <v>14</v>
      </c>
      <c r="F48" s="49" t="s">
        <v>14</v>
      </c>
      <c r="G48" s="210">
        <v>205</v>
      </c>
    </row>
    <row r="49" spans="1:7" ht="16">
      <c r="A49" s="25"/>
      <c r="B49" s="27" t="s">
        <v>538</v>
      </c>
      <c r="C49" s="80" t="s">
        <v>83</v>
      </c>
      <c r="D49" s="65" t="s">
        <v>83</v>
      </c>
      <c r="E49" s="65" t="s">
        <v>83</v>
      </c>
      <c r="F49" s="49" t="s">
        <v>83</v>
      </c>
      <c r="G49" s="210">
        <v>43</v>
      </c>
    </row>
    <row r="50" spans="1:7" ht="16">
      <c r="A50" s="25"/>
      <c r="B50" s="27" t="s">
        <v>539</v>
      </c>
      <c r="C50" s="80" t="s">
        <v>5</v>
      </c>
      <c r="D50" s="65" t="s">
        <v>5</v>
      </c>
      <c r="E50" s="65" t="s">
        <v>14</v>
      </c>
      <c r="F50" s="49" t="s">
        <v>14</v>
      </c>
      <c r="G50" s="210">
        <v>87</v>
      </c>
    </row>
    <row r="51" spans="1:7" ht="16">
      <c r="A51" s="25"/>
      <c r="B51" s="27" t="s">
        <v>540</v>
      </c>
      <c r="C51" s="80" t="s">
        <v>1764</v>
      </c>
      <c r="D51" s="65" t="s">
        <v>85</v>
      </c>
      <c r="E51" s="65" t="s">
        <v>85</v>
      </c>
      <c r="F51" s="49" t="s">
        <v>85</v>
      </c>
      <c r="G51" s="210">
        <v>12</v>
      </c>
    </row>
    <row r="52" spans="1:7" ht="16">
      <c r="A52" s="73"/>
      <c r="B52" s="29" t="s">
        <v>542</v>
      </c>
      <c r="C52" s="82" t="s">
        <v>1764</v>
      </c>
      <c r="D52" s="62" t="s">
        <v>85</v>
      </c>
      <c r="E52" s="62" t="s">
        <v>85</v>
      </c>
      <c r="F52" s="40" t="s">
        <v>85</v>
      </c>
      <c r="G52" s="210">
        <v>8</v>
      </c>
    </row>
    <row r="53" spans="1:7" ht="16">
      <c r="A53" s="25" t="s">
        <v>505</v>
      </c>
      <c r="B53" s="27" t="s">
        <v>73</v>
      </c>
      <c r="C53" s="80" t="s">
        <v>83</v>
      </c>
      <c r="D53" s="65" t="s">
        <v>83</v>
      </c>
      <c r="E53" s="65" t="s">
        <v>83</v>
      </c>
      <c r="F53" s="45" t="s">
        <v>83</v>
      </c>
      <c r="G53" s="209">
        <v>72</v>
      </c>
    </row>
    <row r="54" spans="1:7" ht="16">
      <c r="A54" s="25"/>
      <c r="B54" s="27" t="s">
        <v>543</v>
      </c>
      <c r="C54" s="80" t="s">
        <v>30</v>
      </c>
      <c r="D54" s="65" t="s">
        <v>86</v>
      </c>
      <c r="E54" s="65" t="s">
        <v>86</v>
      </c>
      <c r="F54" s="49" t="s">
        <v>88</v>
      </c>
      <c r="G54" s="210">
        <v>74</v>
      </c>
    </row>
    <row r="55" spans="1:7" ht="16">
      <c r="A55" s="25"/>
      <c r="B55" s="27" t="s">
        <v>544</v>
      </c>
      <c r="C55" s="80" t="s">
        <v>30</v>
      </c>
      <c r="D55" s="65" t="s">
        <v>86</v>
      </c>
      <c r="E55" s="65" t="s">
        <v>86</v>
      </c>
      <c r="F55" s="49" t="s">
        <v>88</v>
      </c>
      <c r="G55" s="210">
        <v>54</v>
      </c>
    </row>
    <row r="56" spans="1:7" ht="16">
      <c r="A56" s="25"/>
      <c r="B56" s="27" t="s">
        <v>545</v>
      </c>
      <c r="C56" s="80" t="s">
        <v>30</v>
      </c>
      <c r="D56" s="65" t="s">
        <v>86</v>
      </c>
      <c r="E56" s="65" t="s">
        <v>86</v>
      </c>
      <c r="F56" s="49" t="s">
        <v>88</v>
      </c>
      <c r="G56" s="210">
        <v>57</v>
      </c>
    </row>
    <row r="57" spans="1:7" ht="16">
      <c r="A57" s="25"/>
      <c r="B57" s="27" t="s">
        <v>62</v>
      </c>
      <c r="C57" s="80" t="s">
        <v>1049</v>
      </c>
      <c r="D57" s="65" t="s">
        <v>84</v>
      </c>
      <c r="E57" s="65" t="s">
        <v>86</v>
      </c>
      <c r="F57" s="49" t="s">
        <v>88</v>
      </c>
      <c r="G57" s="210">
        <v>98</v>
      </c>
    </row>
    <row r="58" spans="1:7" ht="16">
      <c r="A58" s="25"/>
      <c r="B58" s="27" t="s">
        <v>496</v>
      </c>
      <c r="C58" s="80" t="s">
        <v>86</v>
      </c>
      <c r="D58" s="65" t="s">
        <v>86</v>
      </c>
      <c r="E58" s="65" t="s">
        <v>86</v>
      </c>
      <c r="F58" s="49" t="s">
        <v>88</v>
      </c>
      <c r="G58" s="210">
        <v>9</v>
      </c>
    </row>
    <row r="59" spans="1:7" ht="16">
      <c r="A59" s="25"/>
      <c r="B59" s="27" t="s">
        <v>546</v>
      </c>
      <c r="C59" s="80" t="s">
        <v>83</v>
      </c>
      <c r="D59" s="65" t="s">
        <v>83</v>
      </c>
      <c r="E59" s="65" t="s">
        <v>83</v>
      </c>
      <c r="F59" s="49" t="s">
        <v>83</v>
      </c>
      <c r="G59" s="210">
        <v>240</v>
      </c>
    </row>
    <row r="60" spans="1:7" ht="16">
      <c r="A60" s="25"/>
      <c r="B60" s="27" t="s">
        <v>547</v>
      </c>
      <c r="C60" s="80" t="s">
        <v>29</v>
      </c>
      <c r="D60" s="65" t="s">
        <v>29</v>
      </c>
      <c r="E60" s="65" t="s">
        <v>67</v>
      </c>
      <c r="F60" s="49" t="s">
        <v>67</v>
      </c>
      <c r="G60" s="210">
        <v>2777</v>
      </c>
    </row>
    <row r="61" spans="1:7" ht="16">
      <c r="A61" s="25"/>
      <c r="B61" s="27" t="s">
        <v>548</v>
      </c>
      <c r="C61" s="80" t="s">
        <v>84</v>
      </c>
      <c r="D61" s="65" t="s">
        <v>84</v>
      </c>
      <c r="E61" s="65" t="s">
        <v>84</v>
      </c>
      <c r="F61" s="49" t="s">
        <v>14</v>
      </c>
      <c r="G61" s="210">
        <v>55</v>
      </c>
    </row>
    <row r="62" spans="1:7" ht="16">
      <c r="A62" s="25"/>
      <c r="B62" s="27" t="s">
        <v>549</v>
      </c>
      <c r="C62" s="80" t="s">
        <v>84</v>
      </c>
      <c r="D62" s="65" t="s">
        <v>84</v>
      </c>
      <c r="E62" s="65" t="s">
        <v>84</v>
      </c>
      <c r="F62" s="49" t="s">
        <v>14</v>
      </c>
      <c r="G62" s="210">
        <v>159</v>
      </c>
    </row>
    <row r="63" spans="1:7" ht="16">
      <c r="A63" s="25"/>
      <c r="B63" s="27" t="s">
        <v>550</v>
      </c>
      <c r="C63" s="80" t="s">
        <v>495</v>
      </c>
      <c r="D63" s="65" t="s">
        <v>495</v>
      </c>
      <c r="E63" s="65" t="s">
        <v>86</v>
      </c>
      <c r="F63" s="49" t="s">
        <v>88</v>
      </c>
      <c r="G63" s="210">
        <v>294</v>
      </c>
    </row>
    <row r="64" spans="1:7" ht="16">
      <c r="A64" s="25"/>
      <c r="B64" s="27" t="s">
        <v>551</v>
      </c>
      <c r="C64" s="80" t="s">
        <v>84</v>
      </c>
      <c r="D64" s="65" t="s">
        <v>84</v>
      </c>
      <c r="E64" s="65" t="s">
        <v>84</v>
      </c>
      <c r="F64" s="49" t="s">
        <v>14</v>
      </c>
      <c r="G64" s="210">
        <v>86</v>
      </c>
    </row>
    <row r="65" spans="1:7" ht="16">
      <c r="A65" s="25"/>
      <c r="B65" s="27" t="s">
        <v>34</v>
      </c>
      <c r="C65" s="80" t="s">
        <v>84</v>
      </c>
      <c r="D65" s="65" t="s">
        <v>84</v>
      </c>
      <c r="E65" s="65" t="s">
        <v>84</v>
      </c>
      <c r="F65" s="49" t="s">
        <v>14</v>
      </c>
      <c r="G65" s="210">
        <v>99</v>
      </c>
    </row>
    <row r="66" spans="1:7" ht="16">
      <c r="A66" s="25"/>
      <c r="B66" s="27" t="s">
        <v>552</v>
      </c>
      <c r="C66" s="80" t="s">
        <v>84</v>
      </c>
      <c r="D66" s="65" t="s">
        <v>84</v>
      </c>
      <c r="E66" s="65" t="s">
        <v>84</v>
      </c>
      <c r="F66" s="49" t="s">
        <v>14</v>
      </c>
      <c r="G66" s="210">
        <v>3</v>
      </c>
    </row>
    <row r="67" spans="1:7" ht="16">
      <c r="A67" s="25"/>
      <c r="B67" s="27" t="s">
        <v>553</v>
      </c>
      <c r="C67" s="81" t="s">
        <v>84</v>
      </c>
      <c r="D67" s="27" t="s">
        <v>84</v>
      </c>
      <c r="E67" s="27" t="s">
        <v>84</v>
      </c>
      <c r="F67" s="49" t="s">
        <v>83</v>
      </c>
      <c r="G67" s="210">
        <v>30</v>
      </c>
    </row>
    <row r="68" spans="1:7" ht="16">
      <c r="A68" s="71"/>
      <c r="B68" s="27" t="s">
        <v>33</v>
      </c>
      <c r="C68" s="80" t="s">
        <v>84</v>
      </c>
      <c r="D68" s="65" t="s">
        <v>84</v>
      </c>
      <c r="E68" s="65" t="s">
        <v>84</v>
      </c>
      <c r="F68" s="49" t="s">
        <v>14</v>
      </c>
      <c r="G68" s="210">
        <v>5</v>
      </c>
    </row>
    <row r="69" spans="1:7" ht="16">
      <c r="A69" s="71"/>
      <c r="B69" s="27" t="s">
        <v>554</v>
      </c>
      <c r="C69" s="80" t="s">
        <v>84</v>
      </c>
      <c r="D69" s="65" t="s">
        <v>84</v>
      </c>
      <c r="E69" s="65" t="s">
        <v>84</v>
      </c>
      <c r="F69" s="49" t="s">
        <v>14</v>
      </c>
      <c r="G69" s="210">
        <v>10</v>
      </c>
    </row>
    <row r="70" spans="1:7" ht="16">
      <c r="A70" s="71"/>
      <c r="B70" s="27" t="s">
        <v>555</v>
      </c>
      <c r="C70" s="91" t="s">
        <v>84</v>
      </c>
      <c r="D70" s="49" t="s">
        <v>84</v>
      </c>
      <c r="E70" s="91" t="s">
        <v>84</v>
      </c>
      <c r="F70" s="49" t="s">
        <v>83</v>
      </c>
      <c r="G70" s="210">
        <v>130</v>
      </c>
    </row>
    <row r="71" spans="1:7" ht="16">
      <c r="A71" s="71"/>
      <c r="B71" s="27" t="s">
        <v>556</v>
      </c>
      <c r="C71" s="80" t="s">
        <v>83</v>
      </c>
      <c r="D71" s="65" t="s">
        <v>83</v>
      </c>
      <c r="E71" s="65" t="s">
        <v>83</v>
      </c>
      <c r="F71" s="49" t="s">
        <v>83</v>
      </c>
      <c r="G71" s="210">
        <v>2</v>
      </c>
    </row>
    <row r="72" spans="1:7" ht="16">
      <c r="A72" s="73"/>
      <c r="B72" s="29" t="s">
        <v>557</v>
      </c>
      <c r="C72" s="82" t="s">
        <v>83</v>
      </c>
      <c r="D72" s="62" t="s">
        <v>83</v>
      </c>
      <c r="E72" s="62" t="s">
        <v>83</v>
      </c>
      <c r="F72" s="40" t="s">
        <v>83</v>
      </c>
      <c r="G72" s="211">
        <v>35</v>
      </c>
    </row>
    <row r="73" spans="1:7" ht="16">
      <c r="A73" s="25" t="s">
        <v>103</v>
      </c>
      <c r="B73" s="27" t="s">
        <v>558</v>
      </c>
      <c r="C73" s="51" t="s">
        <v>942</v>
      </c>
      <c r="D73" s="65" t="s">
        <v>942</v>
      </c>
      <c r="E73" s="65" t="s">
        <v>67</v>
      </c>
      <c r="F73" s="45" t="s">
        <v>67</v>
      </c>
      <c r="G73" s="209">
        <v>31</v>
      </c>
    </row>
    <row r="74" spans="1:7" ht="16">
      <c r="A74" s="25"/>
      <c r="B74" s="27" t="s">
        <v>559</v>
      </c>
      <c r="C74" s="51" t="s">
        <v>942</v>
      </c>
      <c r="D74" s="65" t="s">
        <v>942</v>
      </c>
      <c r="E74" s="65" t="s">
        <v>67</v>
      </c>
      <c r="F74" s="49" t="s">
        <v>67</v>
      </c>
      <c r="G74" s="210">
        <v>272</v>
      </c>
    </row>
    <row r="75" spans="1:7" ht="16">
      <c r="A75" s="25"/>
      <c r="B75" s="27" t="s">
        <v>497</v>
      </c>
      <c r="C75" s="51" t="s">
        <v>942</v>
      </c>
      <c r="D75" s="65" t="s">
        <v>942</v>
      </c>
      <c r="E75" s="65" t="s">
        <v>67</v>
      </c>
      <c r="F75" s="49" t="s">
        <v>67</v>
      </c>
      <c r="G75" s="210">
        <v>5999</v>
      </c>
    </row>
    <row r="76" spans="1:7" ht="16">
      <c r="A76" s="71"/>
      <c r="B76" s="27" t="s">
        <v>560</v>
      </c>
      <c r="C76" s="51" t="s">
        <v>1224</v>
      </c>
      <c r="D76" s="65" t="s">
        <v>1224</v>
      </c>
      <c r="E76" s="65" t="s">
        <v>67</v>
      </c>
      <c r="F76" s="49" t="s">
        <v>67</v>
      </c>
      <c r="G76" s="210">
        <v>294</v>
      </c>
    </row>
    <row r="77" spans="1:7" ht="16">
      <c r="A77" s="71"/>
      <c r="B77" s="27" t="s">
        <v>1222</v>
      </c>
      <c r="C77" s="51" t="s">
        <v>942</v>
      </c>
      <c r="D77" s="65" t="s">
        <v>942</v>
      </c>
      <c r="E77" s="65" t="s">
        <v>67</v>
      </c>
      <c r="F77" s="49" t="s">
        <v>67</v>
      </c>
      <c r="G77" s="210">
        <v>919</v>
      </c>
    </row>
    <row r="78" spans="1:7" ht="16">
      <c r="A78" s="71"/>
      <c r="B78" s="27" t="s">
        <v>561</v>
      </c>
      <c r="C78" s="51" t="s">
        <v>942</v>
      </c>
      <c r="D78" s="65" t="s">
        <v>942</v>
      </c>
      <c r="E78" s="65" t="s">
        <v>67</v>
      </c>
      <c r="F78" s="49" t="s">
        <v>67</v>
      </c>
      <c r="G78" s="210">
        <v>169</v>
      </c>
    </row>
    <row r="79" spans="1:7" ht="16">
      <c r="A79" s="71"/>
      <c r="B79" s="27" t="s">
        <v>562</v>
      </c>
      <c r="C79" s="51" t="s">
        <v>942</v>
      </c>
      <c r="D79" s="65" t="s">
        <v>942</v>
      </c>
      <c r="E79" s="65" t="s">
        <v>67</v>
      </c>
      <c r="F79" s="49" t="s">
        <v>67</v>
      </c>
      <c r="G79" s="210">
        <v>20</v>
      </c>
    </row>
    <row r="80" spans="1:7" ht="16">
      <c r="A80" s="71"/>
      <c r="B80" s="27" t="s">
        <v>670</v>
      </c>
      <c r="C80" s="51" t="s">
        <v>942</v>
      </c>
      <c r="D80" s="65" t="s">
        <v>942</v>
      </c>
      <c r="E80" s="65" t="s">
        <v>67</v>
      </c>
      <c r="F80" s="49" t="s">
        <v>67</v>
      </c>
      <c r="G80" s="210">
        <v>19</v>
      </c>
    </row>
    <row r="81" spans="1:7" ht="16">
      <c r="A81" s="73"/>
      <c r="B81" s="29" t="s">
        <v>563</v>
      </c>
      <c r="C81" s="82" t="s">
        <v>942</v>
      </c>
      <c r="D81" s="62" t="s">
        <v>942</v>
      </c>
      <c r="E81" s="62" t="s">
        <v>67</v>
      </c>
      <c r="F81" s="40" t="s">
        <v>67</v>
      </c>
      <c r="G81" s="211">
        <v>12</v>
      </c>
    </row>
    <row r="82" spans="1:7" ht="16">
      <c r="A82" s="25" t="s">
        <v>104</v>
      </c>
      <c r="B82" s="27" t="s">
        <v>564</v>
      </c>
      <c r="C82" s="81" t="s">
        <v>1217</v>
      </c>
      <c r="D82" s="27" t="s">
        <v>1217</v>
      </c>
      <c r="E82" s="27" t="s">
        <v>1217</v>
      </c>
      <c r="F82" s="45" t="s">
        <v>83</v>
      </c>
      <c r="G82" s="210">
        <v>2</v>
      </c>
    </row>
    <row r="83" spans="1:7" ht="16">
      <c r="A83" s="25"/>
      <c r="B83" s="27" t="s">
        <v>565</v>
      </c>
      <c r="C83" s="81" t="s">
        <v>1217</v>
      </c>
      <c r="D83" s="27" t="s">
        <v>1217</v>
      </c>
      <c r="E83" s="27" t="s">
        <v>1217</v>
      </c>
      <c r="F83" s="49" t="s">
        <v>83</v>
      </c>
      <c r="G83" s="210">
        <v>22</v>
      </c>
    </row>
    <row r="84" spans="1:7" ht="16">
      <c r="A84" s="25"/>
      <c r="B84" s="27" t="s">
        <v>566</v>
      </c>
      <c r="C84" s="81" t="s">
        <v>83</v>
      </c>
      <c r="D84" s="27" t="s">
        <v>83</v>
      </c>
      <c r="E84" s="27" t="s">
        <v>83</v>
      </c>
      <c r="F84" s="49" t="s">
        <v>83</v>
      </c>
      <c r="G84" s="210">
        <v>33</v>
      </c>
    </row>
    <row r="85" spans="1:7" ht="16">
      <c r="A85" s="25"/>
      <c r="B85" s="27" t="s">
        <v>187</v>
      </c>
      <c r="C85" s="81" t="s">
        <v>1217</v>
      </c>
      <c r="D85" s="27" t="s">
        <v>1217</v>
      </c>
      <c r="E85" s="27" t="s">
        <v>1217</v>
      </c>
      <c r="F85" s="49" t="s">
        <v>83</v>
      </c>
      <c r="G85" s="210">
        <v>177</v>
      </c>
    </row>
    <row r="86" spans="1:7" ht="16">
      <c r="A86" s="25"/>
      <c r="B86" s="27" t="s">
        <v>567</v>
      </c>
      <c r="C86" s="81" t="s">
        <v>14</v>
      </c>
      <c r="D86" s="27" t="s">
        <v>14</v>
      </c>
      <c r="E86" s="27" t="s">
        <v>1217</v>
      </c>
      <c r="F86" s="49" t="s">
        <v>14</v>
      </c>
      <c r="G86" s="210">
        <v>171</v>
      </c>
    </row>
    <row r="87" spans="1:7" ht="16">
      <c r="A87" s="25"/>
      <c r="B87" s="27" t="s">
        <v>298</v>
      </c>
      <c r="C87" s="81" t="s">
        <v>82</v>
      </c>
      <c r="D87" s="27" t="s">
        <v>82</v>
      </c>
      <c r="E87" s="27" t="s">
        <v>82</v>
      </c>
      <c r="F87" s="49" t="s">
        <v>88</v>
      </c>
      <c r="G87" s="210">
        <v>1210</v>
      </c>
    </row>
    <row r="88" spans="1:7" ht="16">
      <c r="A88" s="25"/>
      <c r="B88" s="27" t="s">
        <v>297</v>
      </c>
      <c r="C88" s="81" t="s">
        <v>82</v>
      </c>
      <c r="D88" s="27" t="s">
        <v>82</v>
      </c>
      <c r="E88" s="27" t="s">
        <v>82</v>
      </c>
      <c r="F88" s="49" t="s">
        <v>88</v>
      </c>
      <c r="G88" s="210">
        <v>1905</v>
      </c>
    </row>
    <row r="89" spans="1:7" ht="16">
      <c r="A89" s="25"/>
      <c r="B89" s="27" t="s">
        <v>568</v>
      </c>
      <c r="C89" s="81" t="s">
        <v>82</v>
      </c>
      <c r="D89" s="27" t="s">
        <v>82</v>
      </c>
      <c r="E89" s="27" t="s">
        <v>82</v>
      </c>
      <c r="F89" s="49" t="s">
        <v>88</v>
      </c>
      <c r="G89" s="210">
        <v>187</v>
      </c>
    </row>
    <row r="90" spans="1:7" ht="16">
      <c r="A90" s="25"/>
      <c r="B90" s="27" t="s">
        <v>191</v>
      </c>
      <c r="C90" s="81" t="s">
        <v>1217</v>
      </c>
      <c r="D90" s="27" t="s">
        <v>1217</v>
      </c>
      <c r="E90" s="27" t="s">
        <v>1217</v>
      </c>
      <c r="F90" s="49" t="s">
        <v>83</v>
      </c>
      <c r="G90" s="210">
        <v>102</v>
      </c>
    </row>
    <row r="91" spans="1:7" ht="16">
      <c r="A91" s="25"/>
      <c r="B91" s="27" t="s">
        <v>569</v>
      </c>
      <c r="C91" s="81" t="s">
        <v>1217</v>
      </c>
      <c r="D91" s="27" t="s">
        <v>1217</v>
      </c>
      <c r="E91" s="27" t="s">
        <v>1217</v>
      </c>
      <c r="F91" s="49" t="s">
        <v>83</v>
      </c>
      <c r="G91" s="210">
        <v>60</v>
      </c>
    </row>
    <row r="92" spans="1:7" ht="16">
      <c r="A92" s="25"/>
      <c r="B92" s="27" t="s">
        <v>570</v>
      </c>
      <c r="C92" s="81" t="s">
        <v>1217</v>
      </c>
      <c r="D92" s="27" t="s">
        <v>1217</v>
      </c>
      <c r="E92" s="27" t="s">
        <v>1217</v>
      </c>
      <c r="F92" s="49" t="s">
        <v>83</v>
      </c>
      <c r="G92" s="210">
        <v>14</v>
      </c>
    </row>
    <row r="93" spans="1:7" ht="16">
      <c r="A93" s="71"/>
      <c r="B93" s="27" t="s">
        <v>68</v>
      </c>
      <c r="C93" s="81" t="s">
        <v>14</v>
      </c>
      <c r="D93" s="27" t="s">
        <v>14</v>
      </c>
      <c r="E93" s="27" t="s">
        <v>1217</v>
      </c>
      <c r="F93" s="49" t="s">
        <v>14</v>
      </c>
      <c r="G93" s="210">
        <v>71</v>
      </c>
    </row>
    <row r="94" spans="1:7" ht="16">
      <c r="A94" s="71"/>
      <c r="B94" s="27" t="s">
        <v>571</v>
      </c>
      <c r="C94" s="81" t="s">
        <v>14</v>
      </c>
      <c r="D94" s="27" t="s">
        <v>14</v>
      </c>
      <c r="E94" s="27" t="s">
        <v>1217</v>
      </c>
      <c r="F94" s="49" t="s">
        <v>14</v>
      </c>
      <c r="G94" s="210">
        <v>6</v>
      </c>
    </row>
    <row r="95" spans="1:7" ht="16">
      <c r="A95" s="73"/>
      <c r="B95" s="29" t="s">
        <v>572</v>
      </c>
      <c r="C95" s="83" t="s">
        <v>1217</v>
      </c>
      <c r="D95" s="29" t="s">
        <v>1217</v>
      </c>
      <c r="E95" s="29" t="s">
        <v>1217</v>
      </c>
      <c r="F95" s="40" t="s">
        <v>83</v>
      </c>
      <c r="G95" s="210">
        <v>32</v>
      </c>
    </row>
    <row r="96" spans="1:7" ht="16">
      <c r="A96" s="25" t="s">
        <v>105</v>
      </c>
      <c r="B96" s="27" t="s">
        <v>899</v>
      </c>
      <c r="C96" s="81" t="s">
        <v>945</v>
      </c>
      <c r="D96" s="27" t="s">
        <v>945</v>
      </c>
      <c r="E96" s="27" t="s">
        <v>83</v>
      </c>
      <c r="F96" s="45" t="s">
        <v>83</v>
      </c>
      <c r="G96" s="209">
        <v>24</v>
      </c>
    </row>
    <row r="97" spans="1:7" ht="16">
      <c r="A97" s="25"/>
      <c r="B97" s="27" t="s">
        <v>573</v>
      </c>
      <c r="C97" s="81" t="s">
        <v>945</v>
      </c>
      <c r="D97" s="27" t="s">
        <v>945</v>
      </c>
      <c r="E97" s="27" t="s">
        <v>83</v>
      </c>
      <c r="F97" s="49" t="s">
        <v>83</v>
      </c>
      <c r="G97" s="210">
        <v>82</v>
      </c>
    </row>
    <row r="98" spans="1:7" ht="16">
      <c r="A98" s="25"/>
      <c r="B98" s="27" t="s">
        <v>574</v>
      </c>
      <c r="C98" s="81" t="s">
        <v>945</v>
      </c>
      <c r="D98" s="27" t="s">
        <v>945</v>
      </c>
      <c r="E98" s="27" t="s">
        <v>83</v>
      </c>
      <c r="F98" s="49" t="s">
        <v>83</v>
      </c>
      <c r="G98" s="210">
        <v>5</v>
      </c>
    </row>
    <row r="99" spans="1:7" ht="16">
      <c r="A99" s="25"/>
      <c r="B99" s="27" t="s">
        <v>575</v>
      </c>
      <c r="C99" s="81" t="s">
        <v>945</v>
      </c>
      <c r="D99" s="27" t="s">
        <v>945</v>
      </c>
      <c r="E99" s="27" t="s">
        <v>83</v>
      </c>
      <c r="F99" s="49" t="s">
        <v>83</v>
      </c>
      <c r="G99" s="210">
        <v>172</v>
      </c>
    </row>
    <row r="100" spans="1:7" ht="16">
      <c r="A100" s="25"/>
      <c r="B100" s="27" t="s">
        <v>900</v>
      </c>
      <c r="C100" s="81" t="s">
        <v>945</v>
      </c>
      <c r="D100" s="27" t="s">
        <v>945</v>
      </c>
      <c r="E100" s="27" t="s">
        <v>83</v>
      </c>
      <c r="F100" s="49" t="s">
        <v>83</v>
      </c>
      <c r="G100" s="210">
        <v>192</v>
      </c>
    </row>
    <row r="101" spans="1:7" ht="16">
      <c r="A101" s="25"/>
      <c r="B101" s="27" t="s">
        <v>498</v>
      </c>
      <c r="C101" s="81" t="s">
        <v>86</v>
      </c>
      <c r="D101" s="27" t="s">
        <v>86</v>
      </c>
      <c r="E101" s="27" t="s">
        <v>86</v>
      </c>
      <c r="F101" s="49" t="s">
        <v>88</v>
      </c>
      <c r="G101" s="210">
        <v>885</v>
      </c>
    </row>
    <row r="102" spans="1:7" ht="16">
      <c r="A102" s="25"/>
      <c r="B102" s="27" t="s">
        <v>577</v>
      </c>
      <c r="C102" s="81" t="s">
        <v>86</v>
      </c>
      <c r="D102" s="27" t="s">
        <v>86</v>
      </c>
      <c r="E102" s="27" t="s">
        <v>86</v>
      </c>
      <c r="F102" s="49" t="s">
        <v>88</v>
      </c>
      <c r="G102" s="210">
        <v>328</v>
      </c>
    </row>
    <row r="103" spans="1:7" ht="16">
      <c r="A103" s="25"/>
      <c r="B103" s="27" t="s">
        <v>578</v>
      </c>
      <c r="C103" s="81" t="s">
        <v>86</v>
      </c>
      <c r="D103" s="27" t="s">
        <v>86</v>
      </c>
      <c r="E103" s="27" t="s">
        <v>86</v>
      </c>
      <c r="F103" s="49" t="s">
        <v>88</v>
      </c>
      <c r="G103" s="210">
        <v>3</v>
      </c>
    </row>
    <row r="104" spans="1:7" ht="16">
      <c r="A104" s="25"/>
      <c r="B104" s="27" t="s">
        <v>501</v>
      </c>
      <c r="C104" s="81" t="s">
        <v>945</v>
      </c>
      <c r="D104" s="27" t="s">
        <v>945</v>
      </c>
      <c r="E104" s="27" t="s">
        <v>83</v>
      </c>
      <c r="F104" s="49" t="s">
        <v>83</v>
      </c>
      <c r="G104" s="210">
        <v>377</v>
      </c>
    </row>
    <row r="105" spans="1:7" ht="16">
      <c r="A105" s="25"/>
      <c r="B105" s="27" t="s">
        <v>579</v>
      </c>
      <c r="C105" s="81" t="s">
        <v>945</v>
      </c>
      <c r="D105" s="27" t="s">
        <v>945</v>
      </c>
      <c r="E105" s="27" t="s">
        <v>83</v>
      </c>
      <c r="F105" s="49" t="s">
        <v>83</v>
      </c>
      <c r="G105" s="210">
        <v>155</v>
      </c>
    </row>
    <row r="106" spans="1:7" ht="16">
      <c r="A106" s="25"/>
      <c r="B106" s="27" t="s">
        <v>580</v>
      </c>
      <c r="C106" s="81" t="s">
        <v>945</v>
      </c>
      <c r="D106" s="27" t="s">
        <v>945</v>
      </c>
      <c r="E106" s="27" t="s">
        <v>83</v>
      </c>
      <c r="F106" s="49" t="s">
        <v>83</v>
      </c>
      <c r="G106" s="210">
        <v>250</v>
      </c>
    </row>
    <row r="107" spans="1:7" ht="16">
      <c r="A107" s="25"/>
      <c r="B107" s="27" t="s">
        <v>581</v>
      </c>
      <c r="C107" s="81" t="s">
        <v>945</v>
      </c>
      <c r="D107" s="27" t="s">
        <v>945</v>
      </c>
      <c r="E107" s="27" t="s">
        <v>83</v>
      </c>
      <c r="F107" s="49" t="s">
        <v>83</v>
      </c>
      <c r="G107" s="210">
        <v>85</v>
      </c>
    </row>
    <row r="108" spans="1:7" ht="16">
      <c r="A108" s="25"/>
      <c r="B108" s="27" t="s">
        <v>582</v>
      </c>
      <c r="C108" s="81" t="s">
        <v>1028</v>
      </c>
      <c r="D108" s="27" t="s">
        <v>1028</v>
      </c>
      <c r="E108" s="27" t="s">
        <v>14</v>
      </c>
      <c r="F108" s="49" t="s">
        <v>14</v>
      </c>
      <c r="G108" s="210">
        <v>14</v>
      </c>
    </row>
    <row r="109" spans="1:7" ht="16">
      <c r="A109" s="25"/>
      <c r="B109" s="27" t="s">
        <v>583</v>
      </c>
      <c r="C109" s="81" t="s">
        <v>1272</v>
      </c>
      <c r="D109" s="27" t="s">
        <v>1272</v>
      </c>
      <c r="E109" s="27" t="s">
        <v>930</v>
      </c>
      <c r="F109" s="49" t="s">
        <v>24</v>
      </c>
      <c r="G109" s="210">
        <v>1</v>
      </c>
    </row>
    <row r="110" spans="1:7" ht="16">
      <c r="A110" s="71"/>
      <c r="B110" s="27" t="s">
        <v>502</v>
      </c>
      <c r="C110" s="81" t="s">
        <v>1028</v>
      </c>
      <c r="D110" s="27" t="s">
        <v>1028</v>
      </c>
      <c r="E110" s="27" t="s">
        <v>14</v>
      </c>
      <c r="F110" s="49" t="s">
        <v>14</v>
      </c>
      <c r="G110" s="210">
        <v>422</v>
      </c>
    </row>
    <row r="111" spans="1:7" ht="16">
      <c r="A111" s="71"/>
      <c r="B111" s="27" t="s">
        <v>584</v>
      </c>
      <c r="C111" s="81" t="s">
        <v>1028</v>
      </c>
      <c r="D111" s="27" t="s">
        <v>1028</v>
      </c>
      <c r="E111" s="27" t="s">
        <v>14</v>
      </c>
      <c r="F111" s="49" t="s">
        <v>14</v>
      </c>
      <c r="G111" s="210">
        <v>93</v>
      </c>
    </row>
    <row r="112" spans="1:7" ht="16">
      <c r="A112" s="71"/>
      <c r="B112" s="27" t="s">
        <v>585</v>
      </c>
      <c r="C112" s="81" t="s">
        <v>1028</v>
      </c>
      <c r="D112" s="27" t="s">
        <v>1028</v>
      </c>
      <c r="E112" s="27" t="s">
        <v>14</v>
      </c>
      <c r="F112" s="49" t="s">
        <v>14</v>
      </c>
      <c r="G112" s="210">
        <v>163</v>
      </c>
    </row>
    <row r="113" spans="1:7" ht="16">
      <c r="A113" s="71"/>
      <c r="B113" s="27" t="s">
        <v>586</v>
      </c>
      <c r="C113" s="81" t="s">
        <v>945</v>
      </c>
      <c r="D113" s="27" t="s">
        <v>945</v>
      </c>
      <c r="E113" s="27" t="s">
        <v>83</v>
      </c>
      <c r="F113" s="49" t="s">
        <v>83</v>
      </c>
      <c r="G113" s="210">
        <v>8</v>
      </c>
    </row>
    <row r="114" spans="1:7" ht="16">
      <c r="A114" s="71"/>
      <c r="B114" s="27" t="s">
        <v>587</v>
      </c>
      <c r="C114" s="81" t="s">
        <v>86</v>
      </c>
      <c r="D114" s="27" t="s">
        <v>945</v>
      </c>
      <c r="E114" s="27" t="s">
        <v>86</v>
      </c>
      <c r="F114" s="49" t="s">
        <v>88</v>
      </c>
      <c r="G114" s="210">
        <v>51</v>
      </c>
    </row>
    <row r="115" spans="1:7" ht="32">
      <c r="A115" s="73"/>
      <c r="B115" s="29" t="s">
        <v>901</v>
      </c>
      <c r="C115" s="83" t="s">
        <v>945</v>
      </c>
      <c r="D115" s="29" t="s">
        <v>945</v>
      </c>
      <c r="E115" s="29" t="s">
        <v>83</v>
      </c>
      <c r="F115" s="40" t="s">
        <v>83</v>
      </c>
      <c r="G115" s="211">
        <v>19</v>
      </c>
    </row>
    <row r="116" spans="1:7" ht="16">
      <c r="A116" s="25" t="s">
        <v>889</v>
      </c>
      <c r="B116" s="27" t="s">
        <v>301</v>
      </c>
      <c r="C116" s="80" t="s">
        <v>1726</v>
      </c>
      <c r="D116" s="65" t="s">
        <v>933</v>
      </c>
      <c r="E116" s="65" t="s">
        <v>14</v>
      </c>
      <c r="F116" s="45" t="s">
        <v>14</v>
      </c>
      <c r="G116" s="210">
        <v>179</v>
      </c>
    </row>
    <row r="117" spans="1:7" ht="16">
      <c r="A117" s="25"/>
      <c r="B117" s="27" t="s">
        <v>588</v>
      </c>
      <c r="C117" s="80" t="s">
        <v>1726</v>
      </c>
      <c r="D117" s="65" t="s">
        <v>933</v>
      </c>
      <c r="E117" s="65" t="s">
        <v>14</v>
      </c>
      <c r="F117" s="49" t="s">
        <v>14</v>
      </c>
      <c r="G117" s="210">
        <v>2957</v>
      </c>
    </row>
    <row r="118" spans="1:7" ht="16">
      <c r="A118" s="25"/>
      <c r="B118" s="27" t="s">
        <v>590</v>
      </c>
      <c r="C118" s="80" t="s">
        <v>1726</v>
      </c>
      <c r="D118" s="65" t="s">
        <v>933</v>
      </c>
      <c r="E118" s="65" t="s">
        <v>14</v>
      </c>
      <c r="F118" s="49" t="s">
        <v>14</v>
      </c>
      <c r="G118" s="210">
        <v>100</v>
      </c>
    </row>
    <row r="119" spans="1:7" ht="16">
      <c r="A119" s="25"/>
      <c r="B119" s="27" t="s">
        <v>1270</v>
      </c>
      <c r="C119" s="80" t="s">
        <v>934</v>
      </c>
      <c r="D119" s="65" t="s">
        <v>934</v>
      </c>
      <c r="E119" s="65" t="s">
        <v>83</v>
      </c>
      <c r="F119" s="49" t="s">
        <v>83</v>
      </c>
      <c r="G119" s="210">
        <v>30</v>
      </c>
    </row>
    <row r="120" spans="1:7" ht="16">
      <c r="A120" s="25"/>
      <c r="B120" s="27" t="s">
        <v>592</v>
      </c>
      <c r="C120" s="80" t="s">
        <v>934</v>
      </c>
      <c r="D120" s="65" t="s">
        <v>934</v>
      </c>
      <c r="E120" s="65" t="s">
        <v>83</v>
      </c>
      <c r="F120" s="49" t="s">
        <v>83</v>
      </c>
      <c r="G120" s="210">
        <v>44</v>
      </c>
    </row>
    <row r="121" spans="1:7" ht="16">
      <c r="A121" s="25"/>
      <c r="B121" s="27" t="s">
        <v>903</v>
      </c>
      <c r="C121" s="80" t="s">
        <v>934</v>
      </c>
      <c r="D121" s="65" t="s">
        <v>934</v>
      </c>
      <c r="E121" s="65" t="s">
        <v>83</v>
      </c>
      <c r="F121" s="49" t="s">
        <v>83</v>
      </c>
      <c r="G121" s="210">
        <v>9</v>
      </c>
    </row>
    <row r="122" spans="1:7" ht="16">
      <c r="A122" s="25"/>
      <c r="B122" s="27" t="s">
        <v>594</v>
      </c>
      <c r="C122" s="80" t="s">
        <v>934</v>
      </c>
      <c r="D122" s="65" t="s">
        <v>934</v>
      </c>
      <c r="E122" s="65" t="s">
        <v>83</v>
      </c>
      <c r="F122" s="49" t="s">
        <v>83</v>
      </c>
      <c r="G122" s="210">
        <v>186</v>
      </c>
    </row>
    <row r="123" spans="1:7" ht="16">
      <c r="A123" s="25"/>
      <c r="B123" s="27" t="s">
        <v>595</v>
      </c>
      <c r="C123" s="80" t="s">
        <v>86</v>
      </c>
      <c r="D123" s="65" t="s">
        <v>934</v>
      </c>
      <c r="E123" s="65" t="s">
        <v>86</v>
      </c>
      <c r="F123" s="49" t="s">
        <v>88</v>
      </c>
      <c r="G123" s="210">
        <v>4</v>
      </c>
    </row>
    <row r="124" spans="1:7" ht="16">
      <c r="A124" s="25"/>
      <c r="B124" s="27" t="s">
        <v>596</v>
      </c>
      <c r="C124" s="80" t="s">
        <v>934</v>
      </c>
      <c r="D124" s="65" t="s">
        <v>934</v>
      </c>
      <c r="E124" s="65" t="s">
        <v>83</v>
      </c>
      <c r="F124" s="49" t="s">
        <v>83</v>
      </c>
      <c r="G124" s="210">
        <v>3</v>
      </c>
    </row>
    <row r="125" spans="1:7" ht="16">
      <c r="A125" s="71"/>
      <c r="B125" s="27" t="s">
        <v>597</v>
      </c>
      <c r="C125" s="80" t="s">
        <v>14</v>
      </c>
      <c r="D125" s="80" t="s">
        <v>938</v>
      </c>
      <c r="E125" s="65" t="s">
        <v>14</v>
      </c>
      <c r="F125" s="49" t="s">
        <v>14</v>
      </c>
      <c r="G125" s="210">
        <v>61</v>
      </c>
    </row>
    <row r="126" spans="1:7" ht="16">
      <c r="A126" s="71"/>
      <c r="B126" s="27" t="s">
        <v>598</v>
      </c>
      <c r="C126" s="80" t="s">
        <v>934</v>
      </c>
      <c r="D126" s="65" t="s">
        <v>934</v>
      </c>
      <c r="E126" s="65" t="s">
        <v>83</v>
      </c>
      <c r="F126" s="49" t="s">
        <v>83</v>
      </c>
      <c r="G126" s="210">
        <v>31</v>
      </c>
    </row>
    <row r="127" spans="1:7" ht="16">
      <c r="A127" s="71"/>
      <c r="B127" s="27" t="s">
        <v>599</v>
      </c>
      <c r="C127" s="80" t="s">
        <v>934</v>
      </c>
      <c r="D127" s="65" t="s">
        <v>934</v>
      </c>
      <c r="E127" s="65" t="s">
        <v>83</v>
      </c>
      <c r="F127" s="49" t="s">
        <v>83</v>
      </c>
      <c r="G127" s="210">
        <v>32</v>
      </c>
    </row>
    <row r="128" spans="1:7" ht="16">
      <c r="A128" s="71"/>
      <c r="B128" s="27" t="s">
        <v>600</v>
      </c>
      <c r="C128" s="80" t="s">
        <v>934</v>
      </c>
      <c r="D128" s="65" t="s">
        <v>934</v>
      </c>
      <c r="E128" s="65" t="s">
        <v>83</v>
      </c>
      <c r="F128" s="49" t="s">
        <v>83</v>
      </c>
      <c r="G128" s="210">
        <v>70</v>
      </c>
    </row>
    <row r="129" spans="1:7" ht="16">
      <c r="A129" s="71"/>
      <c r="B129" s="27" t="s">
        <v>601</v>
      </c>
      <c r="C129" s="82" t="s">
        <v>934</v>
      </c>
      <c r="D129" s="62" t="s">
        <v>934</v>
      </c>
      <c r="E129" s="62" t="s">
        <v>83</v>
      </c>
      <c r="F129" s="40" t="s">
        <v>83</v>
      </c>
      <c r="G129" s="210">
        <v>2</v>
      </c>
    </row>
    <row r="130" spans="1:7" ht="16">
      <c r="A130" s="72" t="s">
        <v>1271</v>
      </c>
      <c r="B130" s="77" t="s">
        <v>603</v>
      </c>
      <c r="C130" s="84" t="s">
        <v>935</v>
      </c>
      <c r="D130" s="77" t="s">
        <v>935</v>
      </c>
      <c r="E130" s="77" t="s">
        <v>85</v>
      </c>
      <c r="F130" s="45" t="s">
        <v>85</v>
      </c>
      <c r="G130" s="209">
        <v>93</v>
      </c>
    </row>
    <row r="131" spans="1:7" ht="16">
      <c r="A131" s="71"/>
      <c r="B131" s="27" t="s">
        <v>604</v>
      </c>
      <c r="C131" s="81" t="s">
        <v>935</v>
      </c>
      <c r="D131" s="27" t="s">
        <v>935</v>
      </c>
      <c r="E131" s="27" t="s">
        <v>83</v>
      </c>
      <c r="F131" s="49" t="s">
        <v>83</v>
      </c>
      <c r="G131" s="210">
        <v>41</v>
      </c>
    </row>
    <row r="132" spans="1:7" ht="16">
      <c r="A132" s="71"/>
      <c r="B132" s="27" t="s">
        <v>605</v>
      </c>
      <c r="C132" s="81" t="s">
        <v>935</v>
      </c>
      <c r="D132" s="27" t="s">
        <v>935</v>
      </c>
      <c r="E132" s="27" t="s">
        <v>85</v>
      </c>
      <c r="F132" s="49" t="s">
        <v>85</v>
      </c>
      <c r="G132" s="210">
        <v>49</v>
      </c>
    </row>
    <row r="133" spans="1:7" ht="16">
      <c r="A133" s="71"/>
      <c r="B133" s="27" t="s">
        <v>503</v>
      </c>
      <c r="C133" s="81" t="s">
        <v>935</v>
      </c>
      <c r="D133" s="27" t="s">
        <v>935</v>
      </c>
      <c r="E133" s="27" t="s">
        <v>86</v>
      </c>
      <c r="F133" s="49" t="s">
        <v>88</v>
      </c>
      <c r="G133" s="210">
        <v>141</v>
      </c>
    </row>
    <row r="134" spans="1:7" ht="16">
      <c r="A134" s="71"/>
      <c r="B134" s="27" t="s">
        <v>606</v>
      </c>
      <c r="C134" s="81" t="s">
        <v>935</v>
      </c>
      <c r="D134" s="27" t="s">
        <v>935</v>
      </c>
      <c r="E134" s="27" t="s">
        <v>83</v>
      </c>
      <c r="F134" s="49" t="s">
        <v>83</v>
      </c>
      <c r="G134" s="210">
        <v>107</v>
      </c>
    </row>
    <row r="135" spans="1:7" ht="16">
      <c r="A135" s="71"/>
      <c r="B135" s="27" t="s">
        <v>607</v>
      </c>
      <c r="C135" s="81" t="s">
        <v>935</v>
      </c>
      <c r="D135" s="27" t="s">
        <v>935</v>
      </c>
      <c r="E135" s="27" t="s">
        <v>83</v>
      </c>
      <c r="F135" s="49" t="s">
        <v>83</v>
      </c>
      <c r="G135" s="210">
        <v>19</v>
      </c>
    </row>
    <row r="136" spans="1:7" ht="16">
      <c r="A136" s="71"/>
      <c r="B136" s="27" t="s">
        <v>608</v>
      </c>
      <c r="C136" s="81" t="s">
        <v>935</v>
      </c>
      <c r="D136" s="27" t="s">
        <v>935</v>
      </c>
      <c r="E136" s="27" t="s">
        <v>83</v>
      </c>
      <c r="F136" s="49" t="s">
        <v>83</v>
      </c>
      <c r="G136" s="211">
        <v>1</v>
      </c>
    </row>
    <row r="137" spans="1:7" ht="16">
      <c r="A137" s="72" t="s">
        <v>890</v>
      </c>
      <c r="B137" s="77" t="s">
        <v>610</v>
      </c>
      <c r="C137" s="84" t="s">
        <v>942</v>
      </c>
      <c r="D137" s="77" t="s">
        <v>942</v>
      </c>
      <c r="E137" s="77" t="s">
        <v>67</v>
      </c>
      <c r="F137" s="45" t="s">
        <v>67</v>
      </c>
      <c r="G137" s="209">
        <v>49</v>
      </c>
    </row>
    <row r="138" spans="1:7" ht="16">
      <c r="A138" s="71"/>
      <c r="B138" s="27" t="s">
        <v>611</v>
      </c>
      <c r="C138" s="81" t="s">
        <v>86</v>
      </c>
      <c r="D138" s="27" t="s">
        <v>86</v>
      </c>
      <c r="E138" s="27" t="s">
        <v>86</v>
      </c>
      <c r="F138" s="49" t="s">
        <v>88</v>
      </c>
      <c r="G138" s="210">
        <v>10</v>
      </c>
    </row>
    <row r="139" spans="1:7" ht="16">
      <c r="A139" s="71"/>
      <c r="B139" s="27" t="s">
        <v>1260</v>
      </c>
      <c r="C139" s="81" t="s">
        <v>86</v>
      </c>
      <c r="D139" s="27" t="s">
        <v>86</v>
      </c>
      <c r="E139" s="27" t="s">
        <v>86</v>
      </c>
      <c r="F139" s="49" t="s">
        <v>88</v>
      </c>
      <c r="G139" s="210">
        <v>12</v>
      </c>
    </row>
    <row r="140" spans="1:7" ht="16">
      <c r="A140" s="73"/>
      <c r="B140" s="29" t="s">
        <v>612</v>
      </c>
      <c r="C140" s="83" t="s">
        <v>83</v>
      </c>
      <c r="D140" s="29" t="s">
        <v>83</v>
      </c>
      <c r="E140" s="29" t="s">
        <v>83</v>
      </c>
      <c r="F140" s="40" t="s">
        <v>83</v>
      </c>
      <c r="G140" s="210">
        <v>28</v>
      </c>
    </row>
    <row r="141" spans="1:7" ht="16">
      <c r="A141" s="25" t="s">
        <v>613</v>
      </c>
      <c r="B141" s="27" t="s">
        <v>614</v>
      </c>
      <c r="C141" s="81" t="s">
        <v>83</v>
      </c>
      <c r="D141" s="27" t="s">
        <v>83</v>
      </c>
      <c r="E141" s="27" t="s">
        <v>83</v>
      </c>
      <c r="F141" s="45" t="s">
        <v>83</v>
      </c>
      <c r="G141" s="209">
        <v>83</v>
      </c>
    </row>
    <row r="142" spans="1:7" ht="16">
      <c r="A142" s="25"/>
      <c r="B142" s="27" t="s">
        <v>615</v>
      </c>
      <c r="C142" s="81" t="s">
        <v>83</v>
      </c>
      <c r="D142" s="27" t="s">
        <v>83</v>
      </c>
      <c r="E142" s="27" t="s">
        <v>83</v>
      </c>
      <c r="F142" s="49" t="s">
        <v>83</v>
      </c>
      <c r="G142" s="210">
        <v>13</v>
      </c>
    </row>
    <row r="143" spans="1:7" ht="16">
      <c r="A143" s="25"/>
      <c r="B143" s="27" t="s">
        <v>617</v>
      </c>
      <c r="C143" s="83" t="s">
        <v>83</v>
      </c>
      <c r="D143" s="29" t="s">
        <v>83</v>
      </c>
      <c r="E143" s="29" t="s">
        <v>83</v>
      </c>
      <c r="F143" s="40" t="s">
        <v>83</v>
      </c>
      <c r="G143" s="211">
        <v>4</v>
      </c>
    </row>
    <row r="144" spans="1:7" ht="16">
      <c r="A144" s="72" t="s">
        <v>618</v>
      </c>
      <c r="B144" s="77" t="s">
        <v>76</v>
      </c>
      <c r="C144" s="81" t="s">
        <v>83</v>
      </c>
      <c r="D144" s="27" t="s">
        <v>83</v>
      </c>
      <c r="E144" s="27" t="s">
        <v>83</v>
      </c>
      <c r="F144" s="45" t="s">
        <v>83</v>
      </c>
      <c r="G144" s="210">
        <v>36</v>
      </c>
    </row>
    <row r="145" spans="1:7" ht="16">
      <c r="A145" s="25"/>
      <c r="B145" s="27" t="s">
        <v>619</v>
      </c>
      <c r="C145" s="81" t="s">
        <v>14</v>
      </c>
      <c r="D145" s="27" t="s">
        <v>14</v>
      </c>
      <c r="E145" s="27" t="s">
        <v>14</v>
      </c>
      <c r="F145" s="49" t="s">
        <v>14</v>
      </c>
      <c r="G145" s="210">
        <v>254</v>
      </c>
    </row>
    <row r="146" spans="1:7" ht="16">
      <c r="A146" s="25"/>
      <c r="B146" s="27" t="s">
        <v>322</v>
      </c>
      <c r="C146" s="83" t="s">
        <v>14</v>
      </c>
      <c r="D146" s="29" t="s">
        <v>14</v>
      </c>
      <c r="E146" s="29" t="s">
        <v>14</v>
      </c>
      <c r="F146" s="40" t="s">
        <v>14</v>
      </c>
      <c r="G146" s="210">
        <v>108</v>
      </c>
    </row>
    <row r="147" spans="1:7" ht="16">
      <c r="A147" s="72" t="s">
        <v>620</v>
      </c>
      <c r="B147" s="77" t="s">
        <v>621</v>
      </c>
      <c r="C147" s="84" t="s">
        <v>935</v>
      </c>
      <c r="D147" s="77" t="s">
        <v>935</v>
      </c>
      <c r="E147" s="77" t="s">
        <v>83</v>
      </c>
      <c r="F147" s="45" t="s">
        <v>83</v>
      </c>
      <c r="G147" s="209">
        <v>959</v>
      </c>
    </row>
    <row r="148" spans="1:7" ht="16">
      <c r="A148" s="25"/>
      <c r="B148" s="27" t="s">
        <v>1261</v>
      </c>
      <c r="C148" s="81" t="s">
        <v>935</v>
      </c>
      <c r="D148" s="27" t="s">
        <v>935</v>
      </c>
      <c r="E148" s="27" t="s">
        <v>83</v>
      </c>
      <c r="F148" s="49" t="s">
        <v>83</v>
      </c>
      <c r="G148" s="210">
        <v>231</v>
      </c>
    </row>
    <row r="149" spans="1:7" ht="16">
      <c r="A149" s="25"/>
      <c r="B149" s="27" t="s">
        <v>623</v>
      </c>
      <c r="C149" s="81" t="s">
        <v>935</v>
      </c>
      <c r="D149" s="27" t="s">
        <v>935</v>
      </c>
      <c r="E149" s="27" t="s">
        <v>85</v>
      </c>
      <c r="F149" s="49" t="s">
        <v>85</v>
      </c>
      <c r="G149" s="210">
        <v>166</v>
      </c>
    </row>
    <row r="150" spans="1:7" ht="16">
      <c r="A150" s="25"/>
      <c r="B150" s="27" t="s">
        <v>905</v>
      </c>
      <c r="C150" s="81" t="s">
        <v>935</v>
      </c>
      <c r="D150" s="27" t="s">
        <v>935</v>
      </c>
      <c r="E150" s="27" t="s">
        <v>83</v>
      </c>
      <c r="F150" s="49" t="s">
        <v>83</v>
      </c>
      <c r="G150" s="210">
        <v>141</v>
      </c>
    </row>
    <row r="151" spans="1:7" ht="16">
      <c r="A151" s="25"/>
      <c r="B151" s="27" t="s">
        <v>625</v>
      </c>
      <c r="C151" s="83" t="s">
        <v>935</v>
      </c>
      <c r="D151" s="29" t="s">
        <v>935</v>
      </c>
      <c r="E151" s="29" t="s">
        <v>85</v>
      </c>
      <c r="F151" s="40" t="s">
        <v>85</v>
      </c>
      <c r="G151" s="211">
        <v>4</v>
      </c>
    </row>
    <row r="152" spans="1:7" ht="16">
      <c r="A152" s="72" t="s">
        <v>13</v>
      </c>
      <c r="B152" s="77" t="s">
        <v>626</v>
      </c>
      <c r="C152" s="85" t="s">
        <v>14</v>
      </c>
      <c r="D152" s="78" t="s">
        <v>14</v>
      </c>
      <c r="E152" s="78" t="s">
        <v>14</v>
      </c>
      <c r="F152" s="43" t="s">
        <v>14</v>
      </c>
      <c r="G152" s="18">
        <v>381</v>
      </c>
    </row>
    <row r="153" spans="1:7" ht="16">
      <c r="A153" s="72" t="s">
        <v>627</v>
      </c>
      <c r="B153" s="77" t="s">
        <v>56</v>
      </c>
      <c r="C153" s="81" t="s">
        <v>63</v>
      </c>
      <c r="D153" s="27" t="s">
        <v>63</v>
      </c>
      <c r="E153" s="27" t="s">
        <v>85</v>
      </c>
      <c r="F153" s="45" t="s">
        <v>85</v>
      </c>
      <c r="G153" s="210">
        <v>96</v>
      </c>
    </row>
    <row r="154" spans="1:7" ht="16">
      <c r="A154" s="25"/>
      <c r="B154" s="27" t="s">
        <v>629</v>
      </c>
      <c r="C154" s="81" t="s">
        <v>63</v>
      </c>
      <c r="D154" s="27" t="s">
        <v>63</v>
      </c>
      <c r="E154" s="27" t="s">
        <v>85</v>
      </c>
      <c r="F154" s="49" t="s">
        <v>85</v>
      </c>
      <c r="G154" s="210">
        <v>105</v>
      </c>
    </row>
    <row r="155" spans="1:7" ht="16">
      <c r="A155" s="25"/>
      <c r="B155" s="27" t="s">
        <v>630</v>
      </c>
      <c r="C155" s="81" t="s">
        <v>63</v>
      </c>
      <c r="D155" s="27" t="s">
        <v>63</v>
      </c>
      <c r="E155" s="27" t="s">
        <v>85</v>
      </c>
      <c r="F155" s="49" t="s">
        <v>85</v>
      </c>
      <c r="G155" s="210">
        <v>103</v>
      </c>
    </row>
    <row r="156" spans="1:7" ht="16">
      <c r="A156" s="25"/>
      <c r="B156" s="27" t="s">
        <v>631</v>
      </c>
      <c r="C156" s="81" t="s">
        <v>63</v>
      </c>
      <c r="D156" s="27" t="s">
        <v>63</v>
      </c>
      <c r="E156" s="27" t="s">
        <v>85</v>
      </c>
      <c r="F156" s="49" t="s">
        <v>85</v>
      </c>
      <c r="G156" s="210">
        <v>51</v>
      </c>
    </row>
    <row r="157" spans="1:7" ht="16">
      <c r="A157" s="25"/>
      <c r="B157" s="27" t="s">
        <v>632</v>
      </c>
      <c r="C157" s="81" t="s">
        <v>63</v>
      </c>
      <c r="D157" s="27" t="s">
        <v>63</v>
      </c>
      <c r="E157" s="27" t="s">
        <v>85</v>
      </c>
      <c r="F157" s="49" t="s">
        <v>85</v>
      </c>
      <c r="G157" s="210">
        <v>369</v>
      </c>
    </row>
    <row r="158" spans="1:7" ht="16">
      <c r="A158" s="25"/>
      <c r="B158" s="27" t="s">
        <v>633</v>
      </c>
      <c r="C158" s="81" t="s">
        <v>63</v>
      </c>
      <c r="D158" s="27" t="s">
        <v>63</v>
      </c>
      <c r="E158" s="27" t="s">
        <v>85</v>
      </c>
      <c r="F158" s="49" t="s">
        <v>85</v>
      </c>
      <c r="G158" s="210">
        <v>71</v>
      </c>
    </row>
    <row r="159" spans="1:7" ht="16">
      <c r="A159" s="25"/>
      <c r="B159" s="27" t="s">
        <v>634</v>
      </c>
      <c r="C159" s="81" t="s">
        <v>63</v>
      </c>
      <c r="D159" s="27" t="s">
        <v>63</v>
      </c>
      <c r="E159" s="27" t="s">
        <v>85</v>
      </c>
      <c r="F159" s="49" t="s">
        <v>85</v>
      </c>
      <c r="G159" s="210">
        <v>27</v>
      </c>
    </row>
    <row r="160" spans="1:7" ht="16">
      <c r="A160" s="25"/>
      <c r="B160" s="27" t="s">
        <v>635</v>
      </c>
      <c r="C160" s="81" t="s">
        <v>63</v>
      </c>
      <c r="D160" s="27" t="s">
        <v>63</v>
      </c>
      <c r="E160" s="27" t="s">
        <v>85</v>
      </c>
      <c r="F160" s="49" t="s">
        <v>85</v>
      </c>
      <c r="G160" s="210">
        <v>10</v>
      </c>
    </row>
    <row r="161" spans="1:7" ht="16">
      <c r="A161" s="25"/>
      <c r="B161" s="27" t="s">
        <v>636</v>
      </c>
      <c r="C161" s="81" t="s">
        <v>63</v>
      </c>
      <c r="D161" s="27" t="s">
        <v>63</v>
      </c>
      <c r="E161" s="27" t="s">
        <v>85</v>
      </c>
      <c r="F161" s="49" t="s">
        <v>85</v>
      </c>
      <c r="G161" s="210">
        <v>5</v>
      </c>
    </row>
    <row r="162" spans="1:7" ht="16">
      <c r="A162" s="25"/>
      <c r="B162" s="27" t="s">
        <v>637</v>
      </c>
      <c r="C162" s="81" t="s">
        <v>1764</v>
      </c>
      <c r="D162" s="27" t="s">
        <v>85</v>
      </c>
      <c r="E162" s="27" t="s">
        <v>85</v>
      </c>
      <c r="F162" s="49" t="s">
        <v>85</v>
      </c>
      <c r="G162" s="210">
        <v>67</v>
      </c>
    </row>
    <row r="163" spans="1:7" ht="16">
      <c r="A163" s="25"/>
      <c r="B163" s="27" t="s">
        <v>638</v>
      </c>
      <c r="C163" s="81" t="s">
        <v>1764</v>
      </c>
      <c r="D163" s="27" t="s">
        <v>85</v>
      </c>
      <c r="E163" s="27" t="s">
        <v>85</v>
      </c>
      <c r="F163" s="49" t="s">
        <v>85</v>
      </c>
      <c r="G163" s="210">
        <v>70</v>
      </c>
    </row>
    <row r="164" spans="1:7" ht="16">
      <c r="A164" s="25"/>
      <c r="B164" s="27" t="s">
        <v>639</v>
      </c>
      <c r="C164" s="81" t="s">
        <v>1764</v>
      </c>
      <c r="D164" s="27" t="s">
        <v>85</v>
      </c>
      <c r="E164" s="27" t="s">
        <v>85</v>
      </c>
      <c r="F164" s="49" t="s">
        <v>85</v>
      </c>
      <c r="G164" s="210">
        <v>64</v>
      </c>
    </row>
    <row r="165" spans="1:7" ht="16">
      <c r="A165" s="25"/>
      <c r="B165" s="27" t="s">
        <v>640</v>
      </c>
      <c r="C165" s="81" t="s">
        <v>1764</v>
      </c>
      <c r="D165" s="27" t="s">
        <v>85</v>
      </c>
      <c r="E165" s="27" t="s">
        <v>85</v>
      </c>
      <c r="F165" s="49" t="s">
        <v>85</v>
      </c>
      <c r="G165" s="210">
        <v>145</v>
      </c>
    </row>
    <row r="166" spans="1:7" ht="16">
      <c r="A166" s="25"/>
      <c r="B166" s="27" t="s">
        <v>641</v>
      </c>
      <c r="C166" s="81" t="s">
        <v>1764</v>
      </c>
      <c r="D166" s="27" t="s">
        <v>85</v>
      </c>
      <c r="E166" s="27" t="s">
        <v>85</v>
      </c>
      <c r="F166" s="49" t="s">
        <v>85</v>
      </c>
      <c r="G166" s="210">
        <v>136</v>
      </c>
    </row>
    <row r="167" spans="1:7" ht="16">
      <c r="A167" s="25"/>
      <c r="B167" s="27" t="s">
        <v>353</v>
      </c>
      <c r="C167" s="81" t="s">
        <v>1764</v>
      </c>
      <c r="D167" s="27" t="s">
        <v>85</v>
      </c>
      <c r="E167" s="27" t="s">
        <v>85</v>
      </c>
      <c r="F167" s="49" t="s">
        <v>85</v>
      </c>
      <c r="G167" s="210">
        <v>262</v>
      </c>
    </row>
    <row r="168" spans="1:7" ht="16">
      <c r="A168" s="25"/>
      <c r="B168" s="27" t="s">
        <v>642</v>
      </c>
      <c r="C168" s="81" t="s">
        <v>1764</v>
      </c>
      <c r="D168" s="27" t="s">
        <v>85</v>
      </c>
      <c r="E168" s="27" t="s">
        <v>85</v>
      </c>
      <c r="F168" s="49" t="s">
        <v>85</v>
      </c>
      <c r="G168" s="210">
        <v>116</v>
      </c>
    </row>
    <row r="169" spans="1:7" ht="16">
      <c r="A169" s="25"/>
      <c r="B169" s="27" t="s">
        <v>643</v>
      </c>
      <c r="C169" s="81" t="s">
        <v>1764</v>
      </c>
      <c r="D169" s="27" t="s">
        <v>85</v>
      </c>
      <c r="E169" s="27" t="s">
        <v>85</v>
      </c>
      <c r="F169" s="49" t="s">
        <v>85</v>
      </c>
      <c r="G169" s="210">
        <v>4</v>
      </c>
    </row>
    <row r="170" spans="1:7" ht="16">
      <c r="A170" s="25"/>
      <c r="B170" s="27" t="s">
        <v>644</v>
      </c>
      <c r="C170" s="81" t="s">
        <v>1764</v>
      </c>
      <c r="D170" s="27" t="s">
        <v>85</v>
      </c>
      <c r="E170" s="27" t="s">
        <v>85</v>
      </c>
      <c r="F170" s="49" t="s">
        <v>85</v>
      </c>
      <c r="G170" s="210">
        <v>431</v>
      </c>
    </row>
    <row r="171" spans="1:7" ht="16">
      <c r="A171" s="25"/>
      <c r="B171" s="27" t="s">
        <v>645</v>
      </c>
      <c r="C171" s="81" t="s">
        <v>1764</v>
      </c>
      <c r="D171" s="27" t="s">
        <v>85</v>
      </c>
      <c r="E171" s="27" t="s">
        <v>85</v>
      </c>
      <c r="F171" s="49" t="s">
        <v>85</v>
      </c>
      <c r="G171" s="210">
        <v>20</v>
      </c>
    </row>
    <row r="172" spans="1:7" ht="16">
      <c r="A172" s="25"/>
      <c r="B172" s="27" t="s">
        <v>646</v>
      </c>
      <c r="C172" s="81" t="s">
        <v>1764</v>
      </c>
      <c r="D172" s="27" t="s">
        <v>85</v>
      </c>
      <c r="E172" s="27" t="s">
        <v>85</v>
      </c>
      <c r="F172" s="49" t="s">
        <v>85</v>
      </c>
      <c r="G172" s="210">
        <v>3</v>
      </c>
    </row>
    <row r="173" spans="1:7" ht="16">
      <c r="A173" s="25"/>
      <c r="B173" s="27" t="s">
        <v>647</v>
      </c>
      <c r="C173" s="81" t="s">
        <v>1764</v>
      </c>
      <c r="D173" s="27" t="s">
        <v>85</v>
      </c>
      <c r="E173" s="27" t="s">
        <v>85</v>
      </c>
      <c r="F173" s="49" t="s">
        <v>85</v>
      </c>
      <c r="G173" s="210">
        <v>83</v>
      </c>
    </row>
    <row r="174" spans="1:7" ht="16">
      <c r="A174" s="25"/>
      <c r="B174" s="27" t="s">
        <v>906</v>
      </c>
      <c r="C174" s="81" t="s">
        <v>1764</v>
      </c>
      <c r="D174" s="27" t="s">
        <v>85</v>
      </c>
      <c r="E174" s="27" t="s">
        <v>85</v>
      </c>
      <c r="F174" s="49" t="s">
        <v>85</v>
      </c>
      <c r="G174" s="210">
        <v>267</v>
      </c>
    </row>
    <row r="175" spans="1:7" ht="16">
      <c r="A175" s="25"/>
      <c r="B175" s="27" t="s">
        <v>907</v>
      </c>
      <c r="C175" s="81" t="s">
        <v>941</v>
      </c>
      <c r="D175" s="27" t="s">
        <v>941</v>
      </c>
      <c r="E175" s="27" t="s">
        <v>85</v>
      </c>
      <c r="F175" s="49" t="s">
        <v>85</v>
      </c>
      <c r="G175" s="210">
        <v>132</v>
      </c>
    </row>
    <row r="176" spans="1:7" ht="16">
      <c r="A176" s="25"/>
      <c r="B176" s="27" t="s">
        <v>908</v>
      </c>
      <c r="C176" s="81" t="s">
        <v>941</v>
      </c>
      <c r="D176" s="27" t="s">
        <v>941</v>
      </c>
      <c r="E176" s="27" t="s">
        <v>85</v>
      </c>
      <c r="F176" s="49" t="s">
        <v>85</v>
      </c>
      <c r="G176" s="210">
        <v>647</v>
      </c>
    </row>
    <row r="177" spans="1:7" ht="16">
      <c r="A177" s="25"/>
      <c r="B177" s="27" t="s">
        <v>909</v>
      </c>
      <c r="C177" s="81" t="s">
        <v>941</v>
      </c>
      <c r="D177" s="27" t="s">
        <v>941</v>
      </c>
      <c r="E177" s="27" t="s">
        <v>85</v>
      </c>
      <c r="F177" s="49" t="s">
        <v>85</v>
      </c>
      <c r="G177" s="210">
        <v>141</v>
      </c>
    </row>
    <row r="178" spans="1:7" ht="16">
      <c r="A178" s="25"/>
      <c r="B178" s="27" t="s">
        <v>1765</v>
      </c>
      <c r="C178" s="81" t="s">
        <v>1764</v>
      </c>
      <c r="D178" s="27" t="s">
        <v>85</v>
      </c>
      <c r="E178" s="27" t="s">
        <v>85</v>
      </c>
      <c r="F178" s="49" t="s">
        <v>85</v>
      </c>
      <c r="G178" s="210">
        <v>19</v>
      </c>
    </row>
    <row r="179" spans="1:7" ht="16">
      <c r="A179" s="25"/>
      <c r="B179" s="27" t="s">
        <v>910</v>
      </c>
      <c r="C179" s="81" t="s">
        <v>1764</v>
      </c>
      <c r="D179" s="27" t="s">
        <v>85</v>
      </c>
      <c r="E179" s="27" t="s">
        <v>85</v>
      </c>
      <c r="F179" s="49" t="s">
        <v>85</v>
      </c>
      <c r="G179" s="210">
        <v>50</v>
      </c>
    </row>
    <row r="180" spans="1:7" ht="16">
      <c r="A180" s="25"/>
      <c r="B180" s="27" t="s">
        <v>654</v>
      </c>
      <c r="C180" s="81" t="s">
        <v>1764</v>
      </c>
      <c r="D180" s="27" t="s">
        <v>85</v>
      </c>
      <c r="E180" s="27" t="s">
        <v>85</v>
      </c>
      <c r="F180" s="49" t="s">
        <v>85</v>
      </c>
      <c r="G180" s="210">
        <v>27</v>
      </c>
    </row>
    <row r="181" spans="1:7" ht="16">
      <c r="A181" s="25"/>
      <c r="B181" s="27" t="s">
        <v>655</v>
      </c>
      <c r="C181" s="81" t="s">
        <v>1764</v>
      </c>
      <c r="D181" s="27" t="s">
        <v>85</v>
      </c>
      <c r="E181" s="27" t="s">
        <v>85</v>
      </c>
      <c r="F181" s="49" t="s">
        <v>85</v>
      </c>
      <c r="G181" s="210">
        <v>4</v>
      </c>
    </row>
    <row r="182" spans="1:7" ht="16">
      <c r="A182" s="25"/>
      <c r="B182" s="27" t="s">
        <v>656</v>
      </c>
      <c r="C182" s="81" t="s">
        <v>1764</v>
      </c>
      <c r="D182" s="27" t="s">
        <v>85</v>
      </c>
      <c r="E182" s="27" t="s">
        <v>85</v>
      </c>
      <c r="F182" s="49" t="s">
        <v>85</v>
      </c>
      <c r="G182" s="210">
        <v>7</v>
      </c>
    </row>
    <row r="183" spans="1:7" ht="16">
      <c r="A183" s="25"/>
      <c r="B183" s="27" t="s">
        <v>657</v>
      </c>
      <c r="C183" s="81" t="s">
        <v>1764</v>
      </c>
      <c r="D183" s="27" t="s">
        <v>85</v>
      </c>
      <c r="E183" s="27" t="s">
        <v>85</v>
      </c>
      <c r="F183" s="49" t="s">
        <v>85</v>
      </c>
      <c r="G183" s="210">
        <v>33</v>
      </c>
    </row>
    <row r="184" spans="1:7" ht="16">
      <c r="A184" s="25"/>
      <c r="B184" s="27" t="s">
        <v>659</v>
      </c>
      <c r="C184" s="81" t="s">
        <v>1764</v>
      </c>
      <c r="D184" s="27" t="s">
        <v>85</v>
      </c>
      <c r="E184" s="27" t="s">
        <v>85</v>
      </c>
      <c r="F184" s="49" t="s">
        <v>85</v>
      </c>
      <c r="G184" s="210">
        <v>45</v>
      </c>
    </row>
    <row r="185" spans="1:7" ht="16">
      <c r="A185" s="25"/>
      <c r="B185" s="27" t="s">
        <v>660</v>
      </c>
      <c r="C185" s="81" t="s">
        <v>1764</v>
      </c>
      <c r="D185" s="27" t="s">
        <v>85</v>
      </c>
      <c r="E185" s="27" t="s">
        <v>85</v>
      </c>
      <c r="F185" s="49" t="s">
        <v>85</v>
      </c>
      <c r="G185" s="210">
        <v>21</v>
      </c>
    </row>
    <row r="186" spans="1:7" ht="16">
      <c r="A186" s="25"/>
      <c r="B186" s="27" t="s">
        <v>661</v>
      </c>
      <c r="C186" s="81" t="s">
        <v>1764</v>
      </c>
      <c r="D186" s="27" t="s">
        <v>85</v>
      </c>
      <c r="E186" s="27" t="s">
        <v>85</v>
      </c>
      <c r="F186" s="49" t="s">
        <v>85</v>
      </c>
      <c r="G186" s="210">
        <v>164</v>
      </c>
    </row>
    <row r="187" spans="1:7" ht="16">
      <c r="A187" s="25"/>
      <c r="B187" s="27" t="s">
        <v>662</v>
      </c>
      <c r="C187" s="81" t="s">
        <v>54</v>
      </c>
      <c r="D187" s="27" t="s">
        <v>54</v>
      </c>
      <c r="E187" s="27" t="s">
        <v>85</v>
      </c>
      <c r="F187" s="49" t="s">
        <v>85</v>
      </c>
      <c r="G187" s="210">
        <v>225</v>
      </c>
    </row>
    <row r="188" spans="1:7" ht="16">
      <c r="A188" s="25"/>
      <c r="B188" s="27" t="s">
        <v>663</v>
      </c>
      <c r="C188" s="81" t="s">
        <v>54</v>
      </c>
      <c r="D188" s="27" t="s">
        <v>54</v>
      </c>
      <c r="E188" s="27" t="s">
        <v>85</v>
      </c>
      <c r="F188" s="49" t="s">
        <v>85</v>
      </c>
      <c r="G188" s="210">
        <v>26</v>
      </c>
    </row>
    <row r="189" spans="1:7" ht="16">
      <c r="A189" s="25"/>
      <c r="B189" s="27" t="s">
        <v>664</v>
      </c>
      <c r="C189" s="81" t="s">
        <v>54</v>
      </c>
      <c r="D189" s="27" t="s">
        <v>54</v>
      </c>
      <c r="E189" s="27" t="s">
        <v>85</v>
      </c>
      <c r="F189" s="40" t="s">
        <v>85</v>
      </c>
      <c r="G189" s="210">
        <v>65</v>
      </c>
    </row>
    <row r="190" spans="1:7" ht="16">
      <c r="A190" s="72" t="s">
        <v>665</v>
      </c>
      <c r="B190" s="77" t="s">
        <v>666</v>
      </c>
      <c r="C190" s="84" t="s">
        <v>83</v>
      </c>
      <c r="D190" s="77" t="s">
        <v>83</v>
      </c>
      <c r="E190" s="77" t="s">
        <v>83</v>
      </c>
      <c r="F190" s="45" t="s">
        <v>83</v>
      </c>
      <c r="G190" s="209">
        <v>5</v>
      </c>
    </row>
    <row r="191" spans="1:7" ht="16">
      <c r="A191" s="71"/>
      <c r="B191" s="27" t="s">
        <v>668</v>
      </c>
      <c r="C191" s="81" t="s">
        <v>83</v>
      </c>
      <c r="D191" s="27" t="s">
        <v>83</v>
      </c>
      <c r="E191" s="27" t="s">
        <v>83</v>
      </c>
      <c r="F191" s="49" t="s">
        <v>83</v>
      </c>
      <c r="G191" s="210">
        <v>20</v>
      </c>
    </row>
    <row r="192" spans="1:7" ht="16">
      <c r="A192" s="73"/>
      <c r="B192" s="29" t="s">
        <v>669</v>
      </c>
      <c r="C192" s="83" t="s">
        <v>83</v>
      </c>
      <c r="D192" s="29" t="s">
        <v>83</v>
      </c>
      <c r="E192" s="29" t="s">
        <v>83</v>
      </c>
      <c r="F192" s="40" t="s">
        <v>83</v>
      </c>
      <c r="G192" s="211">
        <v>34</v>
      </c>
    </row>
  </sheetData>
  <conditionalFormatting sqref="F1:F66 F71:F192 I1">
    <cfRule type="containsText" dxfId="184" priority="20" operator="containsText" text="Cardiovascular">
      <formula>NOT(ISERROR(SEARCH("Cardiovascular",F1)))</formula>
    </cfRule>
  </conditionalFormatting>
  <conditionalFormatting sqref="F1:F66 F71:F192 I1">
    <cfRule type="containsText" dxfId="183" priority="16" operator="containsText" text="Injury">
      <formula>NOT(ISERROR(SEARCH("Injury",F1)))</formula>
    </cfRule>
    <cfRule type="containsText" dxfId="182" priority="17" operator="containsText" text="Other Chronic">
      <formula>NOT(ISERROR(SEARCH("Other Chronic",F1)))</formula>
    </cfRule>
    <cfRule type="containsText" dxfId="181" priority="18" operator="containsText" text="Communicable">
      <formula>NOT(ISERROR(SEARCH("Communicable",F1)))</formula>
    </cfRule>
    <cfRule type="containsText" dxfId="180" priority="19" operator="containsText" text="Cancer">
      <formula>NOT(ISERROR(SEARCH("Cancer",F1)))</formula>
    </cfRule>
  </conditionalFormatting>
  <conditionalFormatting sqref="F68:F69">
    <cfRule type="containsText" dxfId="179" priority="15" operator="containsText" text="Cardiovascular">
      <formula>NOT(ISERROR(SEARCH("Cardiovascular",F68)))</formula>
    </cfRule>
  </conditionalFormatting>
  <conditionalFormatting sqref="F68:F69">
    <cfRule type="containsText" dxfId="178" priority="11" operator="containsText" text="Injury">
      <formula>NOT(ISERROR(SEARCH("Injury",F68)))</formula>
    </cfRule>
    <cfRule type="containsText" dxfId="177" priority="12" operator="containsText" text="Other Chronic">
      <formula>NOT(ISERROR(SEARCH("Other Chronic",F68)))</formula>
    </cfRule>
    <cfRule type="containsText" dxfId="176" priority="13" operator="containsText" text="Communicable">
      <formula>NOT(ISERROR(SEARCH("Communicable",F68)))</formula>
    </cfRule>
    <cfRule type="containsText" dxfId="175" priority="14" operator="containsText" text="Cancer">
      <formula>NOT(ISERROR(SEARCH("Cancer",F68)))</formula>
    </cfRule>
  </conditionalFormatting>
  <conditionalFormatting sqref="F70">
    <cfRule type="containsText" dxfId="174" priority="10" operator="containsText" text="Cardiovascular">
      <formula>NOT(ISERROR(SEARCH("Cardiovascular",F70)))</formula>
    </cfRule>
  </conditionalFormatting>
  <conditionalFormatting sqref="F70">
    <cfRule type="containsText" dxfId="173" priority="6" operator="containsText" text="Injury">
      <formula>NOT(ISERROR(SEARCH("Injury",F70)))</formula>
    </cfRule>
    <cfRule type="containsText" dxfId="172" priority="7" operator="containsText" text="Other Chronic">
      <formula>NOT(ISERROR(SEARCH("Other Chronic",F70)))</formula>
    </cfRule>
    <cfRule type="containsText" dxfId="171" priority="8" operator="containsText" text="Communicable">
      <formula>NOT(ISERROR(SEARCH("Communicable",F70)))</formula>
    </cfRule>
    <cfRule type="containsText" dxfId="170" priority="9" operator="containsText" text="Cancer">
      <formula>NOT(ISERROR(SEARCH("Cancer",F70)))</formula>
    </cfRule>
  </conditionalFormatting>
  <conditionalFormatting sqref="F67">
    <cfRule type="containsText" dxfId="169" priority="5" operator="containsText" text="Cardiovascular">
      <formula>NOT(ISERROR(SEARCH("Cardiovascular",F67)))</formula>
    </cfRule>
  </conditionalFormatting>
  <conditionalFormatting sqref="F67">
    <cfRule type="containsText" dxfId="168" priority="1" operator="containsText" text="Injury">
      <formula>NOT(ISERROR(SEARCH("Injury",F67)))</formula>
    </cfRule>
    <cfRule type="containsText" dxfId="167" priority="2" operator="containsText" text="Other Chronic">
      <formula>NOT(ISERROR(SEARCH("Other Chronic",F67)))</formula>
    </cfRule>
    <cfRule type="containsText" dxfId="166" priority="3" operator="containsText" text="Communicable">
      <formula>NOT(ISERROR(SEARCH("Communicable",F67)))</formula>
    </cfRule>
    <cfRule type="containsText" dxfId="165" priority="4" operator="containsText" text="Cancer">
      <formula>NOT(ISERROR(SEARCH("Cancer",F67)))</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I206"/>
  <sheetViews>
    <sheetView zoomScale="83" zoomScaleNormal="83" workbookViewId="0">
      <pane ySplit="1" topLeftCell="A2" activePane="bottomLeft" state="frozen"/>
      <selection activeCell="B1" sqref="B1"/>
      <selection pane="bottomLeft" activeCell="G1" sqref="A1:G1"/>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8" width="10.83203125" style="25"/>
    <col min="9" max="9" width="14.6640625" style="25" bestFit="1" customWidth="1"/>
    <col min="10" max="16384" width="10.83203125" style="25"/>
  </cols>
  <sheetData>
    <row r="1" spans="1:9" ht="16">
      <c r="A1" s="57" t="s">
        <v>59</v>
      </c>
      <c r="B1" s="57" t="s">
        <v>60</v>
      </c>
      <c r="C1" s="40" t="s">
        <v>1606</v>
      </c>
      <c r="D1" s="40" t="s">
        <v>1607</v>
      </c>
      <c r="E1" s="138" t="s">
        <v>1608</v>
      </c>
      <c r="F1" s="43" t="s">
        <v>1605</v>
      </c>
      <c r="G1" s="56" t="s">
        <v>61</v>
      </c>
      <c r="H1" s="25">
        <f>SUM(G2:G206)</f>
        <v>47187</v>
      </c>
      <c r="I1" s="25" t="s">
        <v>1223</v>
      </c>
    </row>
    <row r="2" spans="1:9" ht="16">
      <c r="A2" s="77" t="s">
        <v>504</v>
      </c>
      <c r="B2" s="77" t="s">
        <v>116</v>
      </c>
      <c r="C2" s="84" t="s">
        <v>86</v>
      </c>
      <c r="D2" s="77" t="s">
        <v>86</v>
      </c>
      <c r="E2" s="77" t="s">
        <v>86</v>
      </c>
      <c r="F2" s="45" t="s">
        <v>88</v>
      </c>
      <c r="G2" s="97">
        <v>166</v>
      </c>
    </row>
    <row r="3" spans="1:9" ht="16">
      <c r="A3" s="27"/>
      <c r="B3" s="27" t="s">
        <v>506</v>
      </c>
      <c r="C3" s="81" t="s">
        <v>86</v>
      </c>
      <c r="D3" s="27" t="s">
        <v>86</v>
      </c>
      <c r="E3" s="27" t="s">
        <v>86</v>
      </c>
      <c r="F3" s="49" t="s">
        <v>88</v>
      </c>
      <c r="G3" s="26">
        <v>2</v>
      </c>
    </row>
    <row r="4" spans="1:9" ht="16">
      <c r="A4" s="27"/>
      <c r="B4" s="27" t="s">
        <v>507</v>
      </c>
      <c r="C4" s="81" t="s">
        <v>86</v>
      </c>
      <c r="D4" s="27" t="s">
        <v>86</v>
      </c>
      <c r="E4" s="27" t="s">
        <v>86</v>
      </c>
      <c r="F4" s="49" t="s">
        <v>88</v>
      </c>
      <c r="G4" s="26">
        <v>0</v>
      </c>
    </row>
    <row r="5" spans="1:9" ht="16">
      <c r="A5" s="27"/>
      <c r="B5" s="27" t="s">
        <v>143</v>
      </c>
      <c r="C5" s="81" t="s">
        <v>86</v>
      </c>
      <c r="D5" s="27" t="s">
        <v>86</v>
      </c>
      <c r="E5" s="27" t="s">
        <v>86</v>
      </c>
      <c r="F5" s="49" t="s">
        <v>88</v>
      </c>
      <c r="G5" s="26">
        <v>24</v>
      </c>
    </row>
    <row r="6" spans="1:9" ht="16">
      <c r="A6" s="27"/>
      <c r="B6" s="27" t="s">
        <v>137</v>
      </c>
      <c r="C6" s="81" t="s">
        <v>86</v>
      </c>
      <c r="D6" s="27" t="s">
        <v>86</v>
      </c>
      <c r="E6" s="27" t="s">
        <v>86</v>
      </c>
      <c r="F6" s="49" t="s">
        <v>88</v>
      </c>
      <c r="G6" s="26">
        <v>9</v>
      </c>
    </row>
    <row r="7" spans="1:9" ht="16">
      <c r="A7" s="27"/>
      <c r="B7" s="27" t="s">
        <v>138</v>
      </c>
      <c r="C7" s="81" t="s">
        <v>86</v>
      </c>
      <c r="D7" s="27" t="s">
        <v>86</v>
      </c>
      <c r="E7" s="27" t="s">
        <v>86</v>
      </c>
      <c r="F7" s="49" t="s">
        <v>88</v>
      </c>
      <c r="G7" s="26">
        <v>220</v>
      </c>
    </row>
    <row r="8" spans="1:9" ht="16">
      <c r="A8" s="27"/>
      <c r="B8" s="27" t="s">
        <v>121</v>
      </c>
      <c r="C8" s="81" t="s">
        <v>86</v>
      </c>
      <c r="D8" s="27" t="s">
        <v>86</v>
      </c>
      <c r="E8" s="27" t="s">
        <v>86</v>
      </c>
      <c r="F8" s="49" t="s">
        <v>88</v>
      </c>
      <c r="G8" s="26">
        <v>92</v>
      </c>
    </row>
    <row r="9" spans="1:9" ht="16">
      <c r="A9" s="27"/>
      <c r="B9" s="27" t="s">
        <v>126</v>
      </c>
      <c r="C9" s="81" t="s">
        <v>86</v>
      </c>
      <c r="D9" s="27" t="s">
        <v>86</v>
      </c>
      <c r="E9" s="27" t="s">
        <v>86</v>
      </c>
      <c r="F9" s="49" t="s">
        <v>88</v>
      </c>
      <c r="G9" s="26">
        <v>410</v>
      </c>
    </row>
    <row r="10" spans="1:9" ht="16">
      <c r="A10" s="27"/>
      <c r="B10" s="27" t="s">
        <v>493</v>
      </c>
      <c r="C10" s="81" t="s">
        <v>86</v>
      </c>
      <c r="D10" s="27" t="s">
        <v>86</v>
      </c>
      <c r="E10" s="27" t="s">
        <v>86</v>
      </c>
      <c r="F10" s="49" t="s">
        <v>88</v>
      </c>
      <c r="G10" s="26">
        <v>461</v>
      </c>
    </row>
    <row r="11" spans="1:9" ht="16">
      <c r="A11" s="27"/>
      <c r="B11" s="27" t="s">
        <v>186</v>
      </c>
      <c r="C11" s="81" t="s">
        <v>186</v>
      </c>
      <c r="D11" s="27" t="s">
        <v>86</v>
      </c>
      <c r="E11" s="27" t="s">
        <v>186</v>
      </c>
      <c r="F11" s="49" t="s">
        <v>88</v>
      </c>
      <c r="G11" s="26">
        <v>2185</v>
      </c>
    </row>
    <row r="12" spans="1:9" ht="16">
      <c r="A12" s="27"/>
      <c r="B12" s="27" t="s">
        <v>508</v>
      </c>
      <c r="C12" s="81" t="s">
        <v>86</v>
      </c>
      <c r="D12" s="27" t="s">
        <v>86</v>
      </c>
      <c r="E12" s="27" t="s">
        <v>86</v>
      </c>
      <c r="F12" s="49" t="s">
        <v>88</v>
      </c>
      <c r="G12" s="26">
        <v>0</v>
      </c>
    </row>
    <row r="13" spans="1:9" ht="16">
      <c r="A13" s="27"/>
      <c r="B13" s="27" t="s">
        <v>509</v>
      </c>
      <c r="C13" s="81" t="s">
        <v>86</v>
      </c>
      <c r="D13" s="27" t="s">
        <v>86</v>
      </c>
      <c r="E13" s="27" t="s">
        <v>86</v>
      </c>
      <c r="F13" s="49" t="s">
        <v>88</v>
      </c>
      <c r="G13" s="26">
        <v>0</v>
      </c>
    </row>
    <row r="14" spans="1:9" ht="16">
      <c r="A14" s="27"/>
      <c r="B14" s="27" t="s">
        <v>510</v>
      </c>
      <c r="C14" s="81" t="s">
        <v>86</v>
      </c>
      <c r="D14" s="27" t="s">
        <v>86</v>
      </c>
      <c r="E14" s="27" t="s">
        <v>86</v>
      </c>
      <c r="F14" s="49" t="s">
        <v>88</v>
      </c>
      <c r="G14" s="26">
        <v>5</v>
      </c>
    </row>
    <row r="15" spans="1:9" ht="16">
      <c r="A15" s="27"/>
      <c r="B15" s="27" t="s">
        <v>511</v>
      </c>
      <c r="C15" s="81" t="s">
        <v>86</v>
      </c>
      <c r="D15" s="27" t="s">
        <v>86</v>
      </c>
      <c r="E15" s="27" t="s">
        <v>86</v>
      </c>
      <c r="F15" s="49" t="s">
        <v>88</v>
      </c>
      <c r="G15" s="26">
        <v>81</v>
      </c>
    </row>
    <row r="16" spans="1:9" ht="16">
      <c r="A16" s="27"/>
      <c r="B16" s="27" t="s">
        <v>128</v>
      </c>
      <c r="C16" s="81" t="s">
        <v>86</v>
      </c>
      <c r="D16" s="27" t="s">
        <v>86</v>
      </c>
      <c r="E16" s="27" t="s">
        <v>86</v>
      </c>
      <c r="F16" s="49" t="s">
        <v>88</v>
      </c>
      <c r="G16" s="26">
        <v>1</v>
      </c>
    </row>
    <row r="17" spans="1:7" ht="16">
      <c r="A17" s="27"/>
      <c r="B17" s="27" t="s">
        <v>139</v>
      </c>
      <c r="C17" s="81" t="s">
        <v>86</v>
      </c>
      <c r="D17" s="27" t="s">
        <v>86</v>
      </c>
      <c r="E17" s="27" t="s">
        <v>86</v>
      </c>
      <c r="F17" s="49" t="s">
        <v>88</v>
      </c>
      <c r="G17" s="26">
        <v>1</v>
      </c>
    </row>
    <row r="18" spans="1:7" ht="16">
      <c r="A18" s="27"/>
      <c r="B18" s="27" t="s">
        <v>130</v>
      </c>
      <c r="C18" s="81" t="s">
        <v>86</v>
      </c>
      <c r="D18" s="27" t="s">
        <v>86</v>
      </c>
      <c r="E18" s="27" t="s">
        <v>86</v>
      </c>
      <c r="F18" s="49" t="s">
        <v>88</v>
      </c>
      <c r="G18" s="26">
        <v>4</v>
      </c>
    </row>
    <row r="19" spans="1:7" ht="16">
      <c r="A19" s="27"/>
      <c r="B19" s="27" t="s">
        <v>123</v>
      </c>
      <c r="C19" s="81" t="s">
        <v>86</v>
      </c>
      <c r="D19" s="27" t="s">
        <v>86</v>
      </c>
      <c r="E19" s="27" t="s">
        <v>86</v>
      </c>
      <c r="F19" s="49" t="s">
        <v>88</v>
      </c>
      <c r="G19" s="26">
        <v>83</v>
      </c>
    </row>
    <row r="20" spans="1:7" ht="16">
      <c r="A20" s="27"/>
      <c r="B20" s="27" t="s">
        <v>512</v>
      </c>
      <c r="C20" s="81" t="s">
        <v>86</v>
      </c>
      <c r="D20" s="27" t="s">
        <v>86</v>
      </c>
      <c r="E20" s="27" t="s">
        <v>86</v>
      </c>
      <c r="F20" s="49" t="s">
        <v>88</v>
      </c>
      <c r="G20" s="26">
        <v>13</v>
      </c>
    </row>
    <row r="21" spans="1:7" ht="16">
      <c r="A21" s="27"/>
      <c r="B21" s="27" t="s">
        <v>513</v>
      </c>
      <c r="C21" s="81" t="s">
        <v>86</v>
      </c>
      <c r="D21" s="27" t="s">
        <v>86</v>
      </c>
      <c r="E21" s="27" t="s">
        <v>86</v>
      </c>
      <c r="F21" s="49" t="s">
        <v>88</v>
      </c>
      <c r="G21" s="26">
        <v>32</v>
      </c>
    </row>
    <row r="22" spans="1:7" ht="16">
      <c r="A22" s="27"/>
      <c r="B22" s="27" t="s">
        <v>494</v>
      </c>
      <c r="C22" s="81" t="s">
        <v>86</v>
      </c>
      <c r="D22" s="27" t="s">
        <v>86</v>
      </c>
      <c r="E22" s="27" t="s">
        <v>86</v>
      </c>
      <c r="F22" s="49" t="s">
        <v>88</v>
      </c>
      <c r="G22" s="26">
        <v>0</v>
      </c>
    </row>
    <row r="23" spans="1:7" ht="16">
      <c r="A23" s="27"/>
      <c r="B23" s="27" t="s">
        <v>132</v>
      </c>
      <c r="C23" s="81" t="s">
        <v>86</v>
      </c>
      <c r="D23" s="27" t="s">
        <v>86</v>
      </c>
      <c r="E23" s="27" t="s">
        <v>86</v>
      </c>
      <c r="F23" s="49" t="s">
        <v>88</v>
      </c>
      <c r="G23" s="26">
        <v>0</v>
      </c>
    </row>
    <row r="24" spans="1:7" ht="16">
      <c r="A24" s="27"/>
      <c r="B24" s="27" t="s">
        <v>141</v>
      </c>
      <c r="C24" s="81" t="s">
        <v>86</v>
      </c>
      <c r="D24" s="27" t="s">
        <v>86</v>
      </c>
      <c r="E24" s="27" t="s">
        <v>86</v>
      </c>
      <c r="F24" s="49" t="s">
        <v>88</v>
      </c>
      <c r="G24" s="26">
        <v>4</v>
      </c>
    </row>
    <row r="25" spans="1:7" ht="16">
      <c r="A25" s="27"/>
      <c r="B25" s="27" t="s">
        <v>131</v>
      </c>
      <c r="C25" s="81" t="s">
        <v>86</v>
      </c>
      <c r="D25" s="27" t="s">
        <v>86</v>
      </c>
      <c r="E25" s="27" t="s">
        <v>86</v>
      </c>
      <c r="F25" s="49" t="s">
        <v>88</v>
      </c>
      <c r="G25" s="26">
        <v>44</v>
      </c>
    </row>
    <row r="26" spans="1:7" ht="16">
      <c r="A26" s="27"/>
      <c r="B26" s="27" t="s">
        <v>514</v>
      </c>
      <c r="C26" s="81" t="s">
        <v>86</v>
      </c>
      <c r="D26" s="27" t="s">
        <v>86</v>
      </c>
      <c r="E26" s="27" t="s">
        <v>86</v>
      </c>
      <c r="F26" s="49" t="s">
        <v>88</v>
      </c>
      <c r="G26" s="26">
        <v>7</v>
      </c>
    </row>
    <row r="27" spans="1:7" ht="16">
      <c r="A27" s="27"/>
      <c r="B27" s="27" t="s">
        <v>161</v>
      </c>
      <c r="C27" s="81" t="s">
        <v>937</v>
      </c>
      <c r="D27" s="27" t="s">
        <v>83</v>
      </c>
      <c r="E27" s="27" t="s">
        <v>83</v>
      </c>
      <c r="F27" s="49" t="s">
        <v>83</v>
      </c>
      <c r="G27" s="26">
        <v>12</v>
      </c>
    </row>
    <row r="28" spans="1:7" ht="16">
      <c r="A28" s="27"/>
      <c r="B28" s="27" t="s">
        <v>515</v>
      </c>
      <c r="C28" s="81" t="s">
        <v>937</v>
      </c>
      <c r="D28" s="27" t="s">
        <v>83</v>
      </c>
      <c r="E28" s="27" t="s">
        <v>83</v>
      </c>
      <c r="F28" s="49" t="s">
        <v>83</v>
      </c>
      <c r="G28" s="26">
        <v>2</v>
      </c>
    </row>
    <row r="29" spans="1:7" ht="16">
      <c r="A29" s="27"/>
      <c r="B29" s="27" t="s">
        <v>499</v>
      </c>
      <c r="C29" s="81" t="s">
        <v>64</v>
      </c>
      <c r="D29" s="27" t="s">
        <v>64</v>
      </c>
      <c r="E29" s="27" t="s">
        <v>64</v>
      </c>
      <c r="F29" s="49" t="s">
        <v>88</v>
      </c>
      <c r="G29" s="26">
        <v>4784</v>
      </c>
    </row>
    <row r="30" spans="1:7" ht="16">
      <c r="A30" s="27"/>
      <c r="B30" s="27" t="s">
        <v>519</v>
      </c>
      <c r="C30" s="81" t="s">
        <v>64</v>
      </c>
      <c r="D30" s="27" t="s">
        <v>64</v>
      </c>
      <c r="E30" s="27" t="s">
        <v>64</v>
      </c>
      <c r="F30" s="49" t="s">
        <v>88</v>
      </c>
      <c r="G30" s="26">
        <v>151</v>
      </c>
    </row>
    <row r="31" spans="1:7" ht="16">
      <c r="A31" s="27"/>
      <c r="B31" s="27" t="s">
        <v>500</v>
      </c>
      <c r="C31" s="81" t="s">
        <v>64</v>
      </c>
      <c r="D31" s="27" t="s">
        <v>64</v>
      </c>
      <c r="E31" s="27" t="s">
        <v>64</v>
      </c>
      <c r="F31" s="49" t="s">
        <v>88</v>
      </c>
      <c r="G31" s="26">
        <v>275</v>
      </c>
    </row>
    <row r="32" spans="1:7" ht="16">
      <c r="A32" s="27"/>
      <c r="B32" s="27" t="s">
        <v>517</v>
      </c>
      <c r="C32" s="81" t="s">
        <v>64</v>
      </c>
      <c r="D32" s="27" t="s">
        <v>64</v>
      </c>
      <c r="E32" s="27" t="s">
        <v>64</v>
      </c>
      <c r="F32" s="49" t="s">
        <v>88</v>
      </c>
      <c r="G32" s="26">
        <v>191</v>
      </c>
    </row>
    <row r="33" spans="1:7" ht="16">
      <c r="A33" s="27"/>
      <c r="B33" s="27" t="s">
        <v>518</v>
      </c>
      <c r="C33" s="25" t="s">
        <v>64</v>
      </c>
      <c r="D33" s="27" t="s">
        <v>64</v>
      </c>
      <c r="E33" s="27" t="s">
        <v>64</v>
      </c>
      <c r="F33" s="49" t="s">
        <v>88</v>
      </c>
      <c r="G33" s="26">
        <v>54</v>
      </c>
    </row>
    <row r="34" spans="1:7" ht="16">
      <c r="A34" s="27"/>
      <c r="B34" s="27" t="s">
        <v>520</v>
      </c>
      <c r="C34" s="81" t="s">
        <v>64</v>
      </c>
      <c r="D34" s="27" t="s">
        <v>64</v>
      </c>
      <c r="E34" s="27" t="s">
        <v>64</v>
      </c>
      <c r="F34" s="49" t="s">
        <v>88</v>
      </c>
      <c r="G34" s="26">
        <v>15</v>
      </c>
    </row>
    <row r="35" spans="1:7" ht="16">
      <c r="A35" s="27"/>
      <c r="B35" s="27" t="s">
        <v>521</v>
      </c>
      <c r="C35" s="81" t="s">
        <v>64</v>
      </c>
      <c r="D35" s="27" t="s">
        <v>64</v>
      </c>
      <c r="E35" s="27" t="s">
        <v>64</v>
      </c>
      <c r="F35" s="49" t="s">
        <v>88</v>
      </c>
      <c r="G35" s="26">
        <v>70</v>
      </c>
    </row>
    <row r="36" spans="1:7" ht="16">
      <c r="A36" s="27"/>
      <c r="B36" s="27" t="s">
        <v>210</v>
      </c>
      <c r="C36" s="81" t="s">
        <v>64</v>
      </c>
      <c r="D36" s="27" t="s">
        <v>64</v>
      </c>
      <c r="E36" s="27" t="s">
        <v>64</v>
      </c>
      <c r="F36" s="49" t="s">
        <v>88</v>
      </c>
      <c r="G36" s="26">
        <v>15</v>
      </c>
    </row>
    <row r="37" spans="1:7" ht="16">
      <c r="A37" s="27"/>
      <c r="B37" s="27" t="s">
        <v>522</v>
      </c>
      <c r="C37" s="81" t="s">
        <v>937</v>
      </c>
      <c r="D37" s="27" t="s">
        <v>83</v>
      </c>
      <c r="E37" s="27" t="s">
        <v>83</v>
      </c>
      <c r="F37" s="49" t="s">
        <v>83</v>
      </c>
      <c r="G37" s="26">
        <v>10</v>
      </c>
    </row>
    <row r="38" spans="1:7" ht="16">
      <c r="A38" s="27"/>
      <c r="B38" s="27" t="s">
        <v>495</v>
      </c>
      <c r="C38" s="81" t="s">
        <v>495</v>
      </c>
      <c r="D38" s="27" t="s">
        <v>495</v>
      </c>
      <c r="E38" s="27" t="s">
        <v>86</v>
      </c>
      <c r="F38" s="49" t="s">
        <v>88</v>
      </c>
      <c r="G38" s="26">
        <v>399</v>
      </c>
    </row>
    <row r="39" spans="1:7" ht="16">
      <c r="A39" s="27"/>
      <c r="B39" s="27" t="s">
        <v>523</v>
      </c>
      <c r="C39" s="81" t="s">
        <v>86</v>
      </c>
      <c r="D39" s="27" t="s">
        <v>86</v>
      </c>
      <c r="E39" s="27" t="s">
        <v>86</v>
      </c>
      <c r="F39" s="49" t="s">
        <v>88</v>
      </c>
      <c r="G39" s="26">
        <v>17</v>
      </c>
    </row>
    <row r="40" spans="1:7" ht="16">
      <c r="A40" s="27"/>
      <c r="B40" s="27" t="s">
        <v>524</v>
      </c>
      <c r="C40" s="81" t="s">
        <v>930</v>
      </c>
      <c r="D40" s="27" t="s">
        <v>930</v>
      </c>
      <c r="E40" s="27" t="s">
        <v>930</v>
      </c>
      <c r="F40" s="49" t="s">
        <v>24</v>
      </c>
      <c r="G40" s="26">
        <v>141</v>
      </c>
    </row>
    <row r="41" spans="1:7" ht="16">
      <c r="A41" s="27"/>
      <c r="B41" s="27" t="s">
        <v>525</v>
      </c>
      <c r="C41" s="25" t="s">
        <v>1218</v>
      </c>
      <c r="D41" s="27" t="s">
        <v>1218</v>
      </c>
      <c r="E41" s="27" t="s">
        <v>930</v>
      </c>
      <c r="F41" s="49" t="s">
        <v>24</v>
      </c>
      <c r="G41" s="26">
        <v>1422</v>
      </c>
    </row>
    <row r="42" spans="1:7" ht="16">
      <c r="A42" s="27"/>
      <c r="B42" s="27" t="s">
        <v>526</v>
      </c>
      <c r="C42" s="81" t="s">
        <v>1219</v>
      </c>
      <c r="D42" s="27" t="s">
        <v>1219</v>
      </c>
      <c r="E42" s="27" t="s">
        <v>930</v>
      </c>
      <c r="F42" s="49" t="s">
        <v>24</v>
      </c>
      <c r="G42" s="26">
        <v>517</v>
      </c>
    </row>
    <row r="43" spans="1:7" ht="16">
      <c r="A43" s="27"/>
      <c r="B43" s="27" t="s">
        <v>527</v>
      </c>
      <c r="C43" s="81" t="s">
        <v>930</v>
      </c>
      <c r="D43" s="27" t="s">
        <v>930</v>
      </c>
      <c r="E43" s="27" t="s">
        <v>930</v>
      </c>
      <c r="F43" s="49" t="s">
        <v>24</v>
      </c>
      <c r="G43" s="26">
        <v>525</v>
      </c>
    </row>
    <row r="44" spans="1:7" ht="16">
      <c r="A44" s="27"/>
      <c r="B44" s="27" t="s">
        <v>528</v>
      </c>
      <c r="C44" s="81" t="s">
        <v>932</v>
      </c>
      <c r="D44" s="27" t="s">
        <v>932</v>
      </c>
      <c r="E44" s="27" t="s">
        <v>932</v>
      </c>
      <c r="F44" s="49" t="s">
        <v>24</v>
      </c>
      <c r="G44" s="26">
        <v>370</v>
      </c>
    </row>
    <row r="45" spans="1:7" ht="16">
      <c r="A45" s="27"/>
      <c r="B45" s="27" t="s">
        <v>529</v>
      </c>
      <c r="C45" s="81" t="s">
        <v>930</v>
      </c>
      <c r="D45" s="27" t="s">
        <v>930</v>
      </c>
      <c r="E45" s="27" t="s">
        <v>930</v>
      </c>
      <c r="F45" s="49" t="s">
        <v>24</v>
      </c>
      <c r="G45" s="26">
        <v>116</v>
      </c>
    </row>
    <row r="46" spans="1:7" ht="16">
      <c r="A46" s="27"/>
      <c r="B46" s="27" t="s">
        <v>530</v>
      </c>
      <c r="C46" s="81" t="s">
        <v>930</v>
      </c>
      <c r="D46" s="27" t="s">
        <v>930</v>
      </c>
      <c r="E46" s="27" t="s">
        <v>930</v>
      </c>
      <c r="F46" s="49" t="s">
        <v>24</v>
      </c>
      <c r="G46" s="26">
        <v>709</v>
      </c>
    </row>
    <row r="47" spans="1:7" ht="16">
      <c r="A47" s="27"/>
      <c r="B47" s="27" t="s">
        <v>531</v>
      </c>
      <c r="C47" s="81" t="s">
        <v>930</v>
      </c>
      <c r="D47" s="27" t="s">
        <v>930</v>
      </c>
      <c r="E47" s="27" t="s">
        <v>930</v>
      </c>
      <c r="F47" s="49" t="s">
        <v>24</v>
      </c>
      <c r="G47" s="26">
        <v>7</v>
      </c>
    </row>
    <row r="48" spans="1:7" ht="16">
      <c r="A48" s="27"/>
      <c r="B48" s="27" t="s">
        <v>532</v>
      </c>
      <c r="C48" s="81" t="s">
        <v>83</v>
      </c>
      <c r="D48" s="27" t="s">
        <v>83</v>
      </c>
      <c r="E48" s="27" t="s">
        <v>83</v>
      </c>
      <c r="F48" s="49" t="s">
        <v>83</v>
      </c>
      <c r="G48" s="26">
        <v>74</v>
      </c>
    </row>
    <row r="49" spans="1:7" ht="16">
      <c r="A49" s="27"/>
      <c r="B49" s="27" t="s">
        <v>533</v>
      </c>
      <c r="C49" s="81" t="s">
        <v>14</v>
      </c>
      <c r="D49" s="27" t="s">
        <v>14</v>
      </c>
      <c r="E49" s="27" t="s">
        <v>14</v>
      </c>
      <c r="F49" s="49" t="s">
        <v>14</v>
      </c>
      <c r="G49" s="26">
        <v>42</v>
      </c>
    </row>
    <row r="50" spans="1:7" ht="16">
      <c r="A50" s="27"/>
      <c r="B50" s="27" t="s">
        <v>534</v>
      </c>
      <c r="C50" s="81" t="s">
        <v>937</v>
      </c>
      <c r="D50" s="27" t="s">
        <v>83</v>
      </c>
      <c r="E50" s="27" t="s">
        <v>83</v>
      </c>
      <c r="F50" s="49" t="s">
        <v>83</v>
      </c>
      <c r="G50" s="26">
        <v>3</v>
      </c>
    </row>
    <row r="51" spans="1:7" ht="16">
      <c r="A51" s="27"/>
      <c r="B51" s="27" t="s">
        <v>21</v>
      </c>
      <c r="C51" s="81" t="s">
        <v>1726</v>
      </c>
      <c r="D51" s="27" t="s">
        <v>21</v>
      </c>
      <c r="E51" s="27" t="s">
        <v>14</v>
      </c>
      <c r="F51" s="49" t="s">
        <v>14</v>
      </c>
      <c r="G51" s="26">
        <v>596</v>
      </c>
    </row>
    <row r="52" spans="1:7" ht="16">
      <c r="A52" s="27"/>
      <c r="B52" s="27" t="s">
        <v>535</v>
      </c>
      <c r="C52" s="81" t="s">
        <v>14</v>
      </c>
      <c r="D52" s="27" t="s">
        <v>14</v>
      </c>
      <c r="E52" s="27" t="s">
        <v>14</v>
      </c>
      <c r="F52" s="49" t="s">
        <v>14</v>
      </c>
      <c r="G52" s="26">
        <v>65</v>
      </c>
    </row>
    <row r="53" spans="1:7" ht="16">
      <c r="A53" s="27"/>
      <c r="B53" s="27" t="s">
        <v>71</v>
      </c>
      <c r="C53" s="81" t="s">
        <v>14</v>
      </c>
      <c r="D53" s="27" t="s">
        <v>14</v>
      </c>
      <c r="E53" s="27" t="s">
        <v>14</v>
      </c>
      <c r="F53" s="49" t="s">
        <v>14</v>
      </c>
      <c r="G53" s="26">
        <v>18</v>
      </c>
    </row>
    <row r="54" spans="1:7" ht="16">
      <c r="A54" s="27"/>
      <c r="B54" s="27" t="s">
        <v>536</v>
      </c>
      <c r="C54" s="81" t="s">
        <v>536</v>
      </c>
      <c r="D54" s="27" t="s">
        <v>536</v>
      </c>
      <c r="E54" s="27" t="s">
        <v>930</v>
      </c>
      <c r="F54" s="49" t="s">
        <v>24</v>
      </c>
      <c r="G54" s="26">
        <v>95</v>
      </c>
    </row>
    <row r="55" spans="1:7" ht="16">
      <c r="A55" s="27"/>
      <c r="B55" s="27" t="s">
        <v>537</v>
      </c>
      <c r="C55" s="81" t="s">
        <v>14</v>
      </c>
      <c r="D55" s="27" t="s">
        <v>14</v>
      </c>
      <c r="E55" s="27" t="s">
        <v>14</v>
      </c>
      <c r="F55" s="49" t="s">
        <v>14</v>
      </c>
      <c r="G55" s="26">
        <v>261</v>
      </c>
    </row>
    <row r="56" spans="1:7" ht="16">
      <c r="A56" s="27"/>
      <c r="B56" s="27" t="s">
        <v>538</v>
      </c>
      <c r="C56" s="81" t="s">
        <v>83</v>
      </c>
      <c r="D56" s="27" t="s">
        <v>83</v>
      </c>
      <c r="E56" s="27" t="s">
        <v>83</v>
      </c>
      <c r="F56" s="49" t="s">
        <v>83</v>
      </c>
      <c r="G56" s="26">
        <v>72</v>
      </c>
    </row>
    <row r="57" spans="1:7" ht="16">
      <c r="A57" s="27"/>
      <c r="B57" s="27" t="s">
        <v>539</v>
      </c>
      <c r="C57" s="81" t="s">
        <v>5</v>
      </c>
      <c r="D57" s="27" t="s">
        <v>5</v>
      </c>
      <c r="E57" s="27" t="s">
        <v>14</v>
      </c>
      <c r="F57" s="49" t="s">
        <v>14</v>
      </c>
      <c r="G57" s="26">
        <v>35</v>
      </c>
    </row>
    <row r="58" spans="1:7" ht="16">
      <c r="A58" s="27"/>
      <c r="B58" s="27" t="s">
        <v>540</v>
      </c>
      <c r="C58" s="81" t="s">
        <v>1764</v>
      </c>
      <c r="D58" s="27" t="s">
        <v>85</v>
      </c>
      <c r="E58" s="27" t="s">
        <v>85</v>
      </c>
      <c r="F58" s="49" t="s">
        <v>85</v>
      </c>
      <c r="G58" s="26">
        <v>5</v>
      </c>
    </row>
    <row r="59" spans="1:7" ht="16">
      <c r="A59" s="27"/>
      <c r="B59" s="27" t="s">
        <v>541</v>
      </c>
      <c r="C59" s="81" t="s">
        <v>1764</v>
      </c>
      <c r="D59" s="27" t="s">
        <v>85</v>
      </c>
      <c r="E59" s="27" t="s">
        <v>85</v>
      </c>
      <c r="F59" s="49" t="s">
        <v>85</v>
      </c>
      <c r="G59" s="26">
        <v>1</v>
      </c>
    </row>
    <row r="60" spans="1:7" ht="16">
      <c r="A60" s="29"/>
      <c r="B60" s="29" t="s">
        <v>542</v>
      </c>
      <c r="C60" s="83" t="s">
        <v>1764</v>
      </c>
      <c r="D60" s="29" t="s">
        <v>85</v>
      </c>
      <c r="E60" s="29" t="s">
        <v>85</v>
      </c>
      <c r="F60" s="40" t="s">
        <v>85</v>
      </c>
      <c r="G60" s="28">
        <v>13</v>
      </c>
    </row>
    <row r="61" spans="1:7" ht="16">
      <c r="A61" s="27" t="s">
        <v>505</v>
      </c>
      <c r="B61" s="27" t="s">
        <v>73</v>
      </c>
      <c r="C61" s="81" t="s">
        <v>83</v>
      </c>
      <c r="D61" s="27" t="s">
        <v>83</v>
      </c>
      <c r="E61" s="27" t="s">
        <v>83</v>
      </c>
      <c r="F61" s="45" t="s">
        <v>83</v>
      </c>
      <c r="G61" s="26">
        <v>69</v>
      </c>
    </row>
    <row r="62" spans="1:7" ht="16">
      <c r="A62" s="27"/>
      <c r="B62" s="27" t="s">
        <v>543</v>
      </c>
      <c r="C62" s="81" t="s">
        <v>30</v>
      </c>
      <c r="D62" s="27" t="s">
        <v>86</v>
      </c>
      <c r="E62" s="27" t="s">
        <v>86</v>
      </c>
      <c r="F62" s="49" t="s">
        <v>88</v>
      </c>
      <c r="G62" s="26">
        <v>101</v>
      </c>
    </row>
    <row r="63" spans="1:7" ht="16">
      <c r="A63" s="27"/>
      <c r="B63" s="27" t="s">
        <v>544</v>
      </c>
      <c r="C63" s="81" t="s">
        <v>30</v>
      </c>
      <c r="D63" s="27" t="s">
        <v>86</v>
      </c>
      <c r="E63" s="27" t="s">
        <v>86</v>
      </c>
      <c r="F63" s="49" t="s">
        <v>88</v>
      </c>
      <c r="G63" s="26">
        <v>51</v>
      </c>
    </row>
    <row r="64" spans="1:7" ht="16">
      <c r="A64" s="27"/>
      <c r="B64" s="27" t="s">
        <v>545</v>
      </c>
      <c r="C64" s="81" t="s">
        <v>30</v>
      </c>
      <c r="D64" s="27" t="s">
        <v>86</v>
      </c>
      <c r="E64" s="27" t="s">
        <v>86</v>
      </c>
      <c r="F64" s="49" t="s">
        <v>88</v>
      </c>
      <c r="G64" s="26">
        <v>84</v>
      </c>
    </row>
    <row r="65" spans="1:7" ht="16">
      <c r="A65" s="27"/>
      <c r="B65" s="27" t="s">
        <v>62</v>
      </c>
      <c r="C65" s="81" t="s">
        <v>1049</v>
      </c>
      <c r="D65" s="27" t="s">
        <v>84</v>
      </c>
      <c r="E65" s="27" t="s">
        <v>86</v>
      </c>
      <c r="F65" s="49" t="s">
        <v>88</v>
      </c>
      <c r="G65" s="26">
        <v>95</v>
      </c>
    </row>
    <row r="66" spans="1:7" ht="16">
      <c r="A66" s="27"/>
      <c r="B66" s="27" t="s">
        <v>496</v>
      </c>
      <c r="C66" s="81" t="s">
        <v>86</v>
      </c>
      <c r="D66" s="27" t="s">
        <v>86</v>
      </c>
      <c r="E66" s="27" t="s">
        <v>86</v>
      </c>
      <c r="F66" s="49" t="s">
        <v>88</v>
      </c>
      <c r="G66" s="26">
        <v>28</v>
      </c>
    </row>
    <row r="67" spans="1:7" ht="16">
      <c r="A67" s="27"/>
      <c r="B67" s="27" t="s">
        <v>546</v>
      </c>
      <c r="C67" s="81" t="s">
        <v>83</v>
      </c>
      <c r="D67" s="27" t="s">
        <v>83</v>
      </c>
      <c r="E67" s="27" t="s">
        <v>83</v>
      </c>
      <c r="F67" s="49" t="s">
        <v>83</v>
      </c>
      <c r="G67" s="26">
        <v>228</v>
      </c>
    </row>
    <row r="68" spans="1:7" ht="16">
      <c r="A68" s="27"/>
      <c r="B68" s="27" t="s">
        <v>547</v>
      </c>
      <c r="C68" s="81" t="s">
        <v>29</v>
      </c>
      <c r="D68" s="27" t="s">
        <v>29</v>
      </c>
      <c r="E68" s="27" t="s">
        <v>67</v>
      </c>
      <c r="F68" s="49" t="s">
        <v>67</v>
      </c>
      <c r="G68" s="26">
        <v>3181</v>
      </c>
    </row>
    <row r="69" spans="1:7" ht="16">
      <c r="A69" s="27"/>
      <c r="B69" s="27" t="s">
        <v>548</v>
      </c>
      <c r="C69" s="81" t="s">
        <v>84</v>
      </c>
      <c r="D69" s="27" t="s">
        <v>84</v>
      </c>
      <c r="E69" s="27" t="s">
        <v>84</v>
      </c>
      <c r="F69" s="49" t="s">
        <v>14</v>
      </c>
      <c r="G69" s="26">
        <v>49</v>
      </c>
    </row>
    <row r="70" spans="1:7" ht="16">
      <c r="A70" s="27"/>
      <c r="B70" s="27" t="s">
        <v>549</v>
      </c>
      <c r="C70" s="81" t="s">
        <v>84</v>
      </c>
      <c r="D70" s="27" t="s">
        <v>84</v>
      </c>
      <c r="E70" s="27" t="s">
        <v>84</v>
      </c>
      <c r="F70" s="49" t="s">
        <v>14</v>
      </c>
      <c r="G70" s="26">
        <v>167</v>
      </c>
    </row>
    <row r="71" spans="1:7" ht="16">
      <c r="A71" s="27"/>
      <c r="B71" s="27" t="s">
        <v>550</v>
      </c>
      <c r="C71" s="81" t="s">
        <v>495</v>
      </c>
      <c r="D71" s="27" t="s">
        <v>495</v>
      </c>
      <c r="E71" s="27" t="s">
        <v>86</v>
      </c>
      <c r="F71" s="49" t="s">
        <v>88</v>
      </c>
      <c r="G71" s="26">
        <v>345</v>
      </c>
    </row>
    <row r="72" spans="1:7" ht="16">
      <c r="A72" s="27"/>
      <c r="B72" s="27" t="s">
        <v>551</v>
      </c>
      <c r="C72" s="81" t="s">
        <v>84</v>
      </c>
      <c r="D72" s="27" t="s">
        <v>84</v>
      </c>
      <c r="E72" s="27" t="s">
        <v>84</v>
      </c>
      <c r="F72" s="49" t="s">
        <v>14</v>
      </c>
      <c r="G72" s="26">
        <v>66</v>
      </c>
    </row>
    <row r="73" spans="1:7" ht="16">
      <c r="A73" s="27"/>
      <c r="B73" s="27" t="s">
        <v>34</v>
      </c>
      <c r="C73" s="81" t="s">
        <v>84</v>
      </c>
      <c r="D73" s="27" t="s">
        <v>84</v>
      </c>
      <c r="E73" s="27" t="s">
        <v>84</v>
      </c>
      <c r="F73" s="49" t="s">
        <v>14</v>
      </c>
      <c r="G73" s="26">
        <v>101</v>
      </c>
    </row>
    <row r="74" spans="1:7" ht="16">
      <c r="A74" s="27"/>
      <c r="B74" s="27" t="s">
        <v>552</v>
      </c>
      <c r="C74" s="81" t="s">
        <v>84</v>
      </c>
      <c r="D74" s="27" t="s">
        <v>84</v>
      </c>
      <c r="E74" s="27" t="s">
        <v>84</v>
      </c>
      <c r="F74" s="49" t="s">
        <v>14</v>
      </c>
      <c r="G74" s="26">
        <v>1</v>
      </c>
    </row>
    <row r="75" spans="1:7" ht="16">
      <c r="A75" s="27"/>
      <c r="B75" s="27" t="s">
        <v>553</v>
      </c>
      <c r="C75" s="81" t="s">
        <v>84</v>
      </c>
      <c r="D75" s="27" t="s">
        <v>84</v>
      </c>
      <c r="E75" s="27" t="s">
        <v>84</v>
      </c>
      <c r="F75" s="49" t="s">
        <v>83</v>
      </c>
      <c r="G75" s="26">
        <v>18</v>
      </c>
    </row>
    <row r="76" spans="1:7" ht="16">
      <c r="A76" s="27"/>
      <c r="B76" s="27" t="s">
        <v>33</v>
      </c>
      <c r="C76" s="81" t="s">
        <v>84</v>
      </c>
      <c r="D76" s="27" t="s">
        <v>84</v>
      </c>
      <c r="E76" s="27" t="s">
        <v>84</v>
      </c>
      <c r="F76" s="49" t="s">
        <v>14</v>
      </c>
      <c r="G76" s="26">
        <v>3</v>
      </c>
    </row>
    <row r="77" spans="1:7" ht="16">
      <c r="A77" s="27"/>
      <c r="B77" s="27" t="s">
        <v>554</v>
      </c>
      <c r="C77" s="81" t="s">
        <v>84</v>
      </c>
      <c r="D77" s="27" t="s">
        <v>84</v>
      </c>
      <c r="E77" s="27" t="s">
        <v>84</v>
      </c>
      <c r="F77" s="49" t="s">
        <v>14</v>
      </c>
      <c r="G77" s="26">
        <v>14</v>
      </c>
    </row>
    <row r="78" spans="1:7" ht="16">
      <c r="A78" s="27"/>
      <c r="B78" s="27" t="s">
        <v>555</v>
      </c>
      <c r="C78" s="91" t="s">
        <v>84</v>
      </c>
      <c r="D78" s="49" t="s">
        <v>84</v>
      </c>
      <c r="E78" s="91" t="s">
        <v>84</v>
      </c>
      <c r="F78" s="49" t="s">
        <v>83</v>
      </c>
      <c r="G78" s="26">
        <v>111</v>
      </c>
    </row>
    <row r="79" spans="1:7" ht="16">
      <c r="A79" s="27"/>
      <c r="B79" s="27" t="s">
        <v>556</v>
      </c>
      <c r="C79" s="81" t="s">
        <v>83</v>
      </c>
      <c r="D79" s="27" t="s">
        <v>83</v>
      </c>
      <c r="E79" s="27" t="s">
        <v>83</v>
      </c>
      <c r="F79" s="49" t="s">
        <v>83</v>
      </c>
      <c r="G79" s="26">
        <v>5</v>
      </c>
    </row>
    <row r="80" spans="1:7" ht="16">
      <c r="A80" s="29"/>
      <c r="B80" s="29" t="s">
        <v>557</v>
      </c>
      <c r="C80" s="83" t="s">
        <v>83</v>
      </c>
      <c r="D80" s="29" t="s">
        <v>83</v>
      </c>
      <c r="E80" s="29" t="s">
        <v>83</v>
      </c>
      <c r="F80" s="40" t="s">
        <v>83</v>
      </c>
      <c r="G80" s="28">
        <v>64</v>
      </c>
    </row>
    <row r="81" spans="1:7" ht="16">
      <c r="A81" s="27" t="s">
        <v>103</v>
      </c>
      <c r="B81" s="27" t="s">
        <v>558</v>
      </c>
      <c r="C81" s="25" t="s">
        <v>942</v>
      </c>
      <c r="D81" s="27" t="s">
        <v>942</v>
      </c>
      <c r="E81" s="27" t="s">
        <v>67</v>
      </c>
      <c r="F81" s="45" t="s">
        <v>67</v>
      </c>
      <c r="G81" s="26">
        <v>32</v>
      </c>
    </row>
    <row r="82" spans="1:7" ht="16">
      <c r="A82" s="27"/>
      <c r="B82" s="27" t="s">
        <v>559</v>
      </c>
      <c r="C82" s="25" t="s">
        <v>942</v>
      </c>
      <c r="D82" s="27" t="s">
        <v>942</v>
      </c>
      <c r="E82" s="27" t="s">
        <v>67</v>
      </c>
      <c r="F82" s="49" t="s">
        <v>67</v>
      </c>
      <c r="G82" s="26">
        <v>271</v>
      </c>
    </row>
    <row r="83" spans="1:7" ht="16">
      <c r="A83" s="27"/>
      <c r="B83" s="27" t="s">
        <v>497</v>
      </c>
      <c r="C83" s="25" t="s">
        <v>942</v>
      </c>
      <c r="D83" s="27" t="s">
        <v>942</v>
      </c>
      <c r="E83" s="27" t="s">
        <v>67</v>
      </c>
      <c r="F83" s="49" t="s">
        <v>67</v>
      </c>
      <c r="G83" s="26">
        <v>6346</v>
      </c>
    </row>
    <row r="84" spans="1:7" ht="16">
      <c r="A84" s="27"/>
      <c r="B84" s="27" t="s">
        <v>560</v>
      </c>
      <c r="C84" s="25" t="s">
        <v>1224</v>
      </c>
      <c r="D84" s="27" t="s">
        <v>1224</v>
      </c>
      <c r="E84" s="27" t="s">
        <v>67</v>
      </c>
      <c r="F84" s="49" t="s">
        <v>67</v>
      </c>
      <c r="G84" s="26">
        <v>397</v>
      </c>
    </row>
    <row r="85" spans="1:7" ht="16">
      <c r="A85" s="27"/>
      <c r="B85" s="27" t="s">
        <v>1380</v>
      </c>
      <c r="C85" s="25" t="s">
        <v>942</v>
      </c>
      <c r="D85" s="27" t="s">
        <v>942</v>
      </c>
      <c r="E85" s="27" t="s">
        <v>67</v>
      </c>
      <c r="F85" s="49" t="s">
        <v>67</v>
      </c>
      <c r="G85" s="26">
        <v>926</v>
      </c>
    </row>
    <row r="86" spans="1:7" ht="16">
      <c r="A86" s="27"/>
      <c r="B86" s="27" t="s">
        <v>561</v>
      </c>
      <c r="C86" s="25" t="s">
        <v>942</v>
      </c>
      <c r="D86" s="27" t="s">
        <v>942</v>
      </c>
      <c r="E86" s="27" t="s">
        <v>67</v>
      </c>
      <c r="F86" s="49" t="s">
        <v>67</v>
      </c>
      <c r="G86" s="26">
        <v>250</v>
      </c>
    </row>
    <row r="87" spans="1:7" ht="16">
      <c r="A87" s="27"/>
      <c r="B87" s="27" t="s">
        <v>562</v>
      </c>
      <c r="C87" s="25" t="s">
        <v>942</v>
      </c>
      <c r="D87" s="27" t="s">
        <v>942</v>
      </c>
      <c r="E87" s="27" t="s">
        <v>67</v>
      </c>
      <c r="F87" s="49" t="s">
        <v>67</v>
      </c>
      <c r="G87" s="26">
        <v>16</v>
      </c>
    </row>
    <row r="88" spans="1:7" ht="16">
      <c r="A88" s="27"/>
      <c r="B88" s="27" t="s">
        <v>670</v>
      </c>
      <c r="C88" s="25" t="s">
        <v>942</v>
      </c>
      <c r="D88" s="27" t="s">
        <v>942</v>
      </c>
      <c r="E88" s="27" t="s">
        <v>67</v>
      </c>
      <c r="F88" s="49" t="s">
        <v>67</v>
      </c>
      <c r="G88" s="26">
        <v>24</v>
      </c>
    </row>
    <row r="89" spans="1:7" ht="16">
      <c r="A89" s="29"/>
      <c r="B89" s="29" t="s">
        <v>563</v>
      </c>
      <c r="C89" s="83" t="s">
        <v>942</v>
      </c>
      <c r="D89" s="29" t="s">
        <v>942</v>
      </c>
      <c r="E89" s="29" t="s">
        <v>67</v>
      </c>
      <c r="F89" s="40" t="s">
        <v>67</v>
      </c>
      <c r="G89" s="28">
        <v>5</v>
      </c>
    </row>
    <row r="90" spans="1:7" ht="16">
      <c r="A90" s="27" t="s">
        <v>104</v>
      </c>
      <c r="B90" s="27" t="s">
        <v>564</v>
      </c>
      <c r="C90" s="81" t="s">
        <v>1217</v>
      </c>
      <c r="D90" s="27" t="s">
        <v>1217</v>
      </c>
      <c r="E90" s="27" t="s">
        <v>1217</v>
      </c>
      <c r="F90" s="45" t="s">
        <v>83</v>
      </c>
      <c r="G90" s="26">
        <v>6</v>
      </c>
    </row>
    <row r="91" spans="1:7" ht="16">
      <c r="A91" s="27"/>
      <c r="B91" s="27" t="s">
        <v>565</v>
      </c>
      <c r="C91" s="81" t="s">
        <v>1217</v>
      </c>
      <c r="D91" s="27" t="s">
        <v>1217</v>
      </c>
      <c r="E91" s="27" t="s">
        <v>1217</v>
      </c>
      <c r="F91" s="49" t="s">
        <v>83</v>
      </c>
      <c r="G91" s="26">
        <v>20</v>
      </c>
    </row>
    <row r="92" spans="1:7" ht="16">
      <c r="A92" s="27"/>
      <c r="B92" s="27" t="s">
        <v>566</v>
      </c>
      <c r="C92" s="81" t="s">
        <v>83</v>
      </c>
      <c r="D92" s="27" t="s">
        <v>83</v>
      </c>
      <c r="E92" s="27" t="s">
        <v>83</v>
      </c>
      <c r="F92" s="49" t="s">
        <v>83</v>
      </c>
      <c r="G92" s="26">
        <v>18</v>
      </c>
    </row>
    <row r="93" spans="1:7" ht="16">
      <c r="A93" s="27"/>
      <c r="B93" s="27" t="s">
        <v>187</v>
      </c>
      <c r="C93" s="81" t="s">
        <v>1217</v>
      </c>
      <c r="D93" s="27" t="s">
        <v>1217</v>
      </c>
      <c r="E93" s="27" t="s">
        <v>1217</v>
      </c>
      <c r="F93" s="49" t="s">
        <v>83</v>
      </c>
      <c r="G93" s="26">
        <v>165</v>
      </c>
    </row>
    <row r="94" spans="1:7" ht="16">
      <c r="A94" s="27"/>
      <c r="B94" s="27" t="s">
        <v>567</v>
      </c>
      <c r="C94" s="81" t="s">
        <v>14</v>
      </c>
      <c r="D94" s="27" t="s">
        <v>14</v>
      </c>
      <c r="E94" s="27" t="s">
        <v>1217</v>
      </c>
      <c r="F94" s="49" t="s">
        <v>14</v>
      </c>
      <c r="G94" s="26">
        <v>180</v>
      </c>
    </row>
    <row r="95" spans="1:7" ht="16">
      <c r="A95" s="27"/>
      <c r="B95" s="27" t="s">
        <v>298</v>
      </c>
      <c r="C95" s="81" t="s">
        <v>82</v>
      </c>
      <c r="D95" s="27" t="s">
        <v>82</v>
      </c>
      <c r="E95" s="27" t="s">
        <v>82</v>
      </c>
      <c r="F95" s="49" t="s">
        <v>88</v>
      </c>
      <c r="G95" s="26">
        <v>1463</v>
      </c>
    </row>
    <row r="96" spans="1:7" ht="16">
      <c r="A96" s="27"/>
      <c r="B96" s="27" t="s">
        <v>297</v>
      </c>
      <c r="C96" s="81" t="s">
        <v>82</v>
      </c>
      <c r="D96" s="27" t="s">
        <v>82</v>
      </c>
      <c r="E96" s="27" t="s">
        <v>82</v>
      </c>
      <c r="F96" s="49" t="s">
        <v>88</v>
      </c>
      <c r="G96" s="26">
        <v>1886</v>
      </c>
    </row>
    <row r="97" spans="1:7" ht="16">
      <c r="A97" s="27"/>
      <c r="B97" s="27" t="s">
        <v>568</v>
      </c>
      <c r="C97" s="81" t="s">
        <v>82</v>
      </c>
      <c r="D97" s="27" t="s">
        <v>82</v>
      </c>
      <c r="E97" s="27" t="s">
        <v>82</v>
      </c>
      <c r="F97" s="49" t="s">
        <v>88</v>
      </c>
      <c r="G97" s="26">
        <v>191</v>
      </c>
    </row>
    <row r="98" spans="1:7" ht="16">
      <c r="A98" s="27"/>
      <c r="B98" s="27" t="s">
        <v>191</v>
      </c>
      <c r="C98" s="81" t="s">
        <v>1217</v>
      </c>
      <c r="D98" s="27" t="s">
        <v>1217</v>
      </c>
      <c r="E98" s="27" t="s">
        <v>1217</v>
      </c>
      <c r="F98" s="49" t="s">
        <v>83</v>
      </c>
      <c r="G98" s="26">
        <v>129</v>
      </c>
    </row>
    <row r="99" spans="1:7" ht="16">
      <c r="A99" s="27"/>
      <c r="B99" s="27" t="s">
        <v>569</v>
      </c>
      <c r="C99" s="81" t="s">
        <v>1217</v>
      </c>
      <c r="D99" s="27" t="s">
        <v>1217</v>
      </c>
      <c r="E99" s="27" t="s">
        <v>1217</v>
      </c>
      <c r="F99" s="49" t="s">
        <v>83</v>
      </c>
      <c r="G99" s="26">
        <v>64</v>
      </c>
    </row>
    <row r="100" spans="1:7" ht="16">
      <c r="A100" s="27"/>
      <c r="B100" s="27" t="s">
        <v>570</v>
      </c>
      <c r="C100" s="81" t="s">
        <v>1217</v>
      </c>
      <c r="D100" s="27" t="s">
        <v>1217</v>
      </c>
      <c r="E100" s="27" t="s">
        <v>1217</v>
      </c>
      <c r="F100" s="49" t="s">
        <v>83</v>
      </c>
      <c r="G100" s="26">
        <v>16</v>
      </c>
    </row>
    <row r="101" spans="1:7" ht="16">
      <c r="A101" s="27"/>
      <c r="B101" s="27" t="s">
        <v>68</v>
      </c>
      <c r="C101" s="81" t="s">
        <v>14</v>
      </c>
      <c r="D101" s="27" t="s">
        <v>14</v>
      </c>
      <c r="E101" s="27" t="s">
        <v>1217</v>
      </c>
      <c r="F101" s="49" t="s">
        <v>14</v>
      </c>
      <c r="G101" s="26">
        <v>73</v>
      </c>
    </row>
    <row r="102" spans="1:7" ht="16">
      <c r="A102" s="27"/>
      <c r="B102" s="27" t="s">
        <v>571</v>
      </c>
      <c r="C102" s="81" t="s">
        <v>14</v>
      </c>
      <c r="D102" s="27" t="s">
        <v>14</v>
      </c>
      <c r="E102" s="27" t="s">
        <v>1217</v>
      </c>
      <c r="F102" s="49" t="s">
        <v>14</v>
      </c>
      <c r="G102" s="26">
        <v>4</v>
      </c>
    </row>
    <row r="103" spans="1:7" ht="16">
      <c r="A103" s="29"/>
      <c r="B103" s="29" t="s">
        <v>572</v>
      </c>
      <c r="C103" s="83" t="s">
        <v>1217</v>
      </c>
      <c r="D103" s="29" t="s">
        <v>1217</v>
      </c>
      <c r="E103" s="29" t="s">
        <v>1217</v>
      </c>
      <c r="F103" s="40" t="s">
        <v>83</v>
      </c>
      <c r="G103" s="28">
        <v>44</v>
      </c>
    </row>
    <row r="104" spans="1:7" ht="16">
      <c r="A104" s="27" t="s">
        <v>105</v>
      </c>
      <c r="B104" s="27" t="s">
        <v>899</v>
      </c>
      <c r="C104" s="81" t="s">
        <v>945</v>
      </c>
      <c r="D104" s="27" t="s">
        <v>945</v>
      </c>
      <c r="E104" s="27" t="s">
        <v>83</v>
      </c>
      <c r="F104" s="45" t="s">
        <v>83</v>
      </c>
      <c r="G104" s="26">
        <v>21</v>
      </c>
    </row>
    <row r="105" spans="1:7" ht="16">
      <c r="A105" s="27"/>
      <c r="B105" s="27" t="s">
        <v>573</v>
      </c>
      <c r="C105" s="81" t="s">
        <v>945</v>
      </c>
      <c r="D105" s="27" t="s">
        <v>945</v>
      </c>
      <c r="E105" s="27" t="s">
        <v>83</v>
      </c>
      <c r="F105" s="49" t="s">
        <v>83</v>
      </c>
      <c r="G105" s="26">
        <v>135</v>
      </c>
    </row>
    <row r="106" spans="1:7" ht="16">
      <c r="A106" s="27"/>
      <c r="B106" s="27" t="s">
        <v>574</v>
      </c>
      <c r="C106" s="81" t="s">
        <v>945</v>
      </c>
      <c r="D106" s="27" t="s">
        <v>945</v>
      </c>
      <c r="E106" s="27" t="s">
        <v>83</v>
      </c>
      <c r="F106" s="49" t="s">
        <v>83</v>
      </c>
      <c r="G106" s="26">
        <v>5</v>
      </c>
    </row>
    <row r="107" spans="1:7" ht="16">
      <c r="A107" s="27"/>
      <c r="B107" s="27" t="s">
        <v>575</v>
      </c>
      <c r="C107" s="81" t="s">
        <v>945</v>
      </c>
      <c r="D107" s="27" t="s">
        <v>945</v>
      </c>
      <c r="E107" s="27" t="s">
        <v>83</v>
      </c>
      <c r="F107" s="49" t="s">
        <v>83</v>
      </c>
      <c r="G107" s="26">
        <v>174</v>
      </c>
    </row>
    <row r="108" spans="1:7" ht="16">
      <c r="A108" s="27"/>
      <c r="B108" s="27" t="s">
        <v>576</v>
      </c>
      <c r="C108" s="81" t="s">
        <v>945</v>
      </c>
      <c r="D108" s="27" t="s">
        <v>945</v>
      </c>
      <c r="E108" s="27" t="s">
        <v>83</v>
      </c>
      <c r="F108" s="49" t="s">
        <v>83</v>
      </c>
      <c r="G108" s="26">
        <v>182</v>
      </c>
    </row>
    <row r="109" spans="1:7" ht="16">
      <c r="A109" s="27"/>
      <c r="B109" s="27" t="s">
        <v>498</v>
      </c>
      <c r="C109" s="81" t="s">
        <v>86</v>
      </c>
      <c r="D109" s="27" t="s">
        <v>86</v>
      </c>
      <c r="E109" s="27" t="s">
        <v>86</v>
      </c>
      <c r="F109" s="49" t="s">
        <v>88</v>
      </c>
      <c r="G109" s="26">
        <v>1197</v>
      </c>
    </row>
    <row r="110" spans="1:7" ht="16">
      <c r="A110" s="27"/>
      <c r="B110" s="27" t="s">
        <v>577</v>
      </c>
      <c r="C110" s="81" t="s">
        <v>86</v>
      </c>
      <c r="D110" s="27" t="s">
        <v>86</v>
      </c>
      <c r="E110" s="27" t="s">
        <v>86</v>
      </c>
      <c r="F110" s="49" t="s">
        <v>88</v>
      </c>
      <c r="G110" s="26">
        <v>368</v>
      </c>
    </row>
    <row r="111" spans="1:7" ht="16">
      <c r="A111" s="27"/>
      <c r="B111" s="27" t="s">
        <v>147</v>
      </c>
      <c r="C111" s="81" t="s">
        <v>86</v>
      </c>
      <c r="D111" s="27" t="s">
        <v>86</v>
      </c>
      <c r="E111" s="27" t="s">
        <v>86</v>
      </c>
      <c r="F111" s="49" t="s">
        <v>88</v>
      </c>
      <c r="G111" s="26">
        <v>0</v>
      </c>
    </row>
    <row r="112" spans="1:7" ht="16">
      <c r="A112" s="27"/>
      <c r="B112" s="27" t="s">
        <v>578</v>
      </c>
      <c r="C112" s="81" t="s">
        <v>86</v>
      </c>
      <c r="D112" s="27" t="s">
        <v>86</v>
      </c>
      <c r="E112" s="27" t="s">
        <v>86</v>
      </c>
      <c r="F112" s="49" t="s">
        <v>88</v>
      </c>
      <c r="G112" s="26">
        <v>4</v>
      </c>
    </row>
    <row r="113" spans="1:7" ht="16">
      <c r="A113" s="27"/>
      <c r="B113" s="27" t="s">
        <v>501</v>
      </c>
      <c r="C113" s="81" t="s">
        <v>945</v>
      </c>
      <c r="D113" s="27" t="s">
        <v>945</v>
      </c>
      <c r="E113" s="27" t="s">
        <v>83</v>
      </c>
      <c r="F113" s="49" t="s">
        <v>83</v>
      </c>
      <c r="G113" s="26">
        <v>454</v>
      </c>
    </row>
    <row r="114" spans="1:7" ht="16">
      <c r="A114" s="27"/>
      <c r="B114" s="27" t="s">
        <v>579</v>
      </c>
      <c r="C114" s="81" t="s">
        <v>945</v>
      </c>
      <c r="D114" s="27" t="s">
        <v>945</v>
      </c>
      <c r="E114" s="27" t="s">
        <v>83</v>
      </c>
      <c r="F114" s="49" t="s">
        <v>83</v>
      </c>
      <c r="G114" s="26">
        <v>140</v>
      </c>
    </row>
    <row r="115" spans="1:7" ht="16">
      <c r="A115" s="27"/>
      <c r="B115" s="27" t="s">
        <v>580</v>
      </c>
      <c r="C115" s="81" t="s">
        <v>945</v>
      </c>
      <c r="D115" s="27" t="s">
        <v>945</v>
      </c>
      <c r="E115" s="27" t="s">
        <v>83</v>
      </c>
      <c r="F115" s="49" t="s">
        <v>83</v>
      </c>
      <c r="G115" s="26">
        <v>266</v>
      </c>
    </row>
    <row r="116" spans="1:7" ht="16">
      <c r="A116" s="27"/>
      <c r="B116" s="27" t="s">
        <v>581</v>
      </c>
      <c r="C116" s="81" t="s">
        <v>945</v>
      </c>
      <c r="D116" s="27" t="s">
        <v>945</v>
      </c>
      <c r="E116" s="27" t="s">
        <v>83</v>
      </c>
      <c r="F116" s="49" t="s">
        <v>83</v>
      </c>
      <c r="G116" s="26">
        <v>110</v>
      </c>
    </row>
    <row r="117" spans="1:7" ht="16">
      <c r="A117" s="27"/>
      <c r="B117" s="27" t="s">
        <v>582</v>
      </c>
      <c r="C117" s="81" t="s">
        <v>1028</v>
      </c>
      <c r="D117" s="27" t="s">
        <v>1028</v>
      </c>
      <c r="E117" s="27" t="s">
        <v>14</v>
      </c>
      <c r="F117" s="49" t="s">
        <v>14</v>
      </c>
      <c r="G117" s="26">
        <v>13</v>
      </c>
    </row>
    <row r="118" spans="1:7" ht="16">
      <c r="A118" s="27"/>
      <c r="B118" s="27" t="s">
        <v>583</v>
      </c>
      <c r="C118" s="81" t="s">
        <v>1272</v>
      </c>
      <c r="D118" s="27" t="s">
        <v>1272</v>
      </c>
      <c r="E118" s="27" t="s">
        <v>930</v>
      </c>
      <c r="F118" s="49" t="s">
        <v>24</v>
      </c>
      <c r="G118" s="26">
        <v>2</v>
      </c>
    </row>
    <row r="119" spans="1:7" ht="16">
      <c r="A119" s="27"/>
      <c r="B119" s="27" t="s">
        <v>502</v>
      </c>
      <c r="C119" s="81" t="s">
        <v>1028</v>
      </c>
      <c r="D119" s="27" t="s">
        <v>1028</v>
      </c>
      <c r="E119" s="27" t="s">
        <v>14</v>
      </c>
      <c r="F119" s="49" t="s">
        <v>14</v>
      </c>
      <c r="G119" s="26">
        <v>331</v>
      </c>
    </row>
    <row r="120" spans="1:7" ht="16">
      <c r="A120" s="27"/>
      <c r="B120" s="27" t="s">
        <v>584</v>
      </c>
      <c r="C120" s="81" t="s">
        <v>1028</v>
      </c>
      <c r="D120" s="27" t="s">
        <v>1028</v>
      </c>
      <c r="E120" s="27" t="s">
        <v>14</v>
      </c>
      <c r="F120" s="49" t="s">
        <v>14</v>
      </c>
      <c r="G120" s="26">
        <v>119</v>
      </c>
    </row>
    <row r="121" spans="1:7" ht="16">
      <c r="A121" s="27"/>
      <c r="B121" s="27" t="s">
        <v>585</v>
      </c>
      <c r="C121" s="81" t="s">
        <v>1028</v>
      </c>
      <c r="D121" s="27" t="s">
        <v>1028</v>
      </c>
      <c r="E121" s="27" t="s">
        <v>14</v>
      </c>
      <c r="F121" s="49" t="s">
        <v>14</v>
      </c>
      <c r="G121" s="26">
        <v>156</v>
      </c>
    </row>
    <row r="122" spans="1:7" ht="16">
      <c r="A122" s="27"/>
      <c r="B122" s="27" t="s">
        <v>586</v>
      </c>
      <c r="C122" s="81" t="s">
        <v>945</v>
      </c>
      <c r="D122" s="27" t="s">
        <v>945</v>
      </c>
      <c r="E122" s="27" t="s">
        <v>83</v>
      </c>
      <c r="F122" s="49" t="s">
        <v>83</v>
      </c>
      <c r="G122" s="26">
        <v>9</v>
      </c>
    </row>
    <row r="123" spans="1:7" ht="16">
      <c r="A123" s="27"/>
      <c r="B123" s="27" t="s">
        <v>587</v>
      </c>
      <c r="C123" s="81" t="s">
        <v>86</v>
      </c>
      <c r="D123" s="27" t="s">
        <v>945</v>
      </c>
      <c r="E123" s="27" t="s">
        <v>86</v>
      </c>
      <c r="F123" s="49" t="s">
        <v>88</v>
      </c>
      <c r="G123" s="26">
        <v>47</v>
      </c>
    </row>
    <row r="124" spans="1:7" ht="32">
      <c r="A124" s="29"/>
      <c r="B124" s="29" t="s">
        <v>901</v>
      </c>
      <c r="C124" s="83" t="s">
        <v>945</v>
      </c>
      <c r="D124" s="29" t="s">
        <v>945</v>
      </c>
      <c r="E124" s="29" t="s">
        <v>83</v>
      </c>
      <c r="F124" s="40" t="s">
        <v>83</v>
      </c>
      <c r="G124" s="28">
        <v>21</v>
      </c>
    </row>
    <row r="125" spans="1:7" ht="16">
      <c r="A125" s="27" t="s">
        <v>889</v>
      </c>
      <c r="B125" s="27" t="s">
        <v>301</v>
      </c>
      <c r="C125" s="81" t="s">
        <v>1726</v>
      </c>
      <c r="D125" s="27" t="s">
        <v>933</v>
      </c>
      <c r="E125" s="27" t="s">
        <v>14</v>
      </c>
      <c r="F125" s="45" t="s">
        <v>14</v>
      </c>
      <c r="G125" s="26">
        <v>175</v>
      </c>
    </row>
    <row r="126" spans="1:7" ht="16">
      <c r="A126" s="27"/>
      <c r="B126" s="27" t="s">
        <v>588</v>
      </c>
      <c r="C126" s="81" t="s">
        <v>1726</v>
      </c>
      <c r="D126" s="27" t="s">
        <v>933</v>
      </c>
      <c r="E126" s="27" t="s">
        <v>14</v>
      </c>
      <c r="F126" s="49" t="s">
        <v>14</v>
      </c>
      <c r="G126" s="26">
        <v>3106</v>
      </c>
    </row>
    <row r="127" spans="1:7" ht="16">
      <c r="A127" s="27"/>
      <c r="B127" s="27" t="s">
        <v>589</v>
      </c>
      <c r="C127" s="81" t="s">
        <v>1726</v>
      </c>
      <c r="D127" s="27" t="s">
        <v>933</v>
      </c>
      <c r="E127" s="27" t="s">
        <v>14</v>
      </c>
      <c r="F127" s="49" t="s">
        <v>14</v>
      </c>
      <c r="G127" s="26">
        <v>0</v>
      </c>
    </row>
    <row r="128" spans="1:7" ht="16">
      <c r="A128" s="27"/>
      <c r="B128" s="27" t="s">
        <v>590</v>
      </c>
      <c r="C128" s="81" t="s">
        <v>1726</v>
      </c>
      <c r="D128" s="27" t="s">
        <v>933</v>
      </c>
      <c r="E128" s="27" t="s">
        <v>14</v>
      </c>
      <c r="F128" s="49" t="s">
        <v>14</v>
      </c>
      <c r="G128" s="26">
        <v>103</v>
      </c>
    </row>
    <row r="129" spans="1:7" ht="16">
      <c r="A129" s="27"/>
      <c r="B129" s="27" t="s">
        <v>591</v>
      </c>
      <c r="C129" s="81" t="s">
        <v>934</v>
      </c>
      <c r="D129" s="27" t="s">
        <v>934</v>
      </c>
      <c r="E129" s="27" t="s">
        <v>83</v>
      </c>
      <c r="F129" s="49" t="s">
        <v>83</v>
      </c>
      <c r="G129" s="26">
        <v>29</v>
      </c>
    </row>
    <row r="130" spans="1:7" ht="16">
      <c r="A130" s="27"/>
      <c r="B130" s="27" t="s">
        <v>592</v>
      </c>
      <c r="C130" s="81" t="s">
        <v>934</v>
      </c>
      <c r="D130" s="27" t="s">
        <v>934</v>
      </c>
      <c r="E130" s="27" t="s">
        <v>83</v>
      </c>
      <c r="F130" s="49" t="s">
        <v>83</v>
      </c>
      <c r="G130" s="26">
        <v>52</v>
      </c>
    </row>
    <row r="131" spans="1:7" ht="16">
      <c r="A131" s="27"/>
      <c r="B131" s="27" t="s">
        <v>593</v>
      </c>
      <c r="C131" s="81" t="s">
        <v>934</v>
      </c>
      <c r="D131" s="27" t="s">
        <v>934</v>
      </c>
      <c r="E131" s="27" t="s">
        <v>83</v>
      </c>
      <c r="F131" s="49" t="s">
        <v>83</v>
      </c>
      <c r="G131" s="26">
        <v>10</v>
      </c>
    </row>
    <row r="132" spans="1:7" ht="16">
      <c r="A132" s="27"/>
      <c r="B132" s="27" t="s">
        <v>594</v>
      </c>
      <c r="C132" s="81" t="s">
        <v>934</v>
      </c>
      <c r="D132" s="27" t="s">
        <v>934</v>
      </c>
      <c r="E132" s="27" t="s">
        <v>83</v>
      </c>
      <c r="F132" s="49" t="s">
        <v>83</v>
      </c>
      <c r="G132" s="26">
        <v>158</v>
      </c>
    </row>
    <row r="133" spans="1:7" ht="16">
      <c r="A133" s="27"/>
      <c r="B133" s="27" t="s">
        <v>595</v>
      </c>
      <c r="C133" s="81" t="s">
        <v>86</v>
      </c>
      <c r="D133" s="27" t="s">
        <v>934</v>
      </c>
      <c r="E133" s="27" t="s">
        <v>86</v>
      </c>
      <c r="F133" s="49" t="s">
        <v>88</v>
      </c>
      <c r="G133" s="26">
        <v>2</v>
      </c>
    </row>
    <row r="134" spans="1:7" ht="16">
      <c r="A134" s="27"/>
      <c r="B134" s="27" t="s">
        <v>596</v>
      </c>
      <c r="C134" s="81" t="s">
        <v>934</v>
      </c>
      <c r="D134" s="27" t="s">
        <v>934</v>
      </c>
      <c r="E134" s="27" t="s">
        <v>83</v>
      </c>
      <c r="F134" s="49" t="s">
        <v>83</v>
      </c>
      <c r="G134" s="26">
        <v>2</v>
      </c>
    </row>
    <row r="135" spans="1:7" ht="16">
      <c r="A135" s="27"/>
      <c r="B135" s="27" t="s">
        <v>597</v>
      </c>
      <c r="C135" s="81" t="s">
        <v>14</v>
      </c>
      <c r="D135" s="81" t="s">
        <v>938</v>
      </c>
      <c r="E135" s="27" t="s">
        <v>14</v>
      </c>
      <c r="F135" s="49" t="s">
        <v>14</v>
      </c>
      <c r="G135" s="26">
        <v>86</v>
      </c>
    </row>
    <row r="136" spans="1:7" ht="16">
      <c r="A136" s="27"/>
      <c r="B136" s="27" t="s">
        <v>598</v>
      </c>
      <c r="C136" s="81" t="s">
        <v>934</v>
      </c>
      <c r="D136" s="27" t="s">
        <v>934</v>
      </c>
      <c r="E136" s="27" t="s">
        <v>83</v>
      </c>
      <c r="F136" s="49" t="s">
        <v>83</v>
      </c>
      <c r="G136" s="26">
        <v>31</v>
      </c>
    </row>
    <row r="137" spans="1:7" ht="16">
      <c r="A137" s="27"/>
      <c r="B137" s="27" t="s">
        <v>599</v>
      </c>
      <c r="C137" s="81" t="s">
        <v>934</v>
      </c>
      <c r="D137" s="27" t="s">
        <v>934</v>
      </c>
      <c r="E137" s="27" t="s">
        <v>83</v>
      </c>
      <c r="F137" s="49" t="s">
        <v>83</v>
      </c>
      <c r="G137" s="26">
        <v>21</v>
      </c>
    </row>
    <row r="138" spans="1:7" ht="16">
      <c r="A138" s="27"/>
      <c r="B138" s="27" t="s">
        <v>600</v>
      </c>
      <c r="C138" s="81" t="s">
        <v>934</v>
      </c>
      <c r="D138" s="27" t="s">
        <v>934</v>
      </c>
      <c r="E138" s="27" t="s">
        <v>83</v>
      </c>
      <c r="F138" s="49" t="s">
        <v>83</v>
      </c>
      <c r="G138" s="26">
        <v>79</v>
      </c>
    </row>
    <row r="139" spans="1:7" ht="16">
      <c r="A139" s="29"/>
      <c r="B139" s="29" t="s">
        <v>601</v>
      </c>
      <c r="C139" s="83" t="s">
        <v>934</v>
      </c>
      <c r="D139" s="29" t="s">
        <v>934</v>
      </c>
      <c r="E139" s="29" t="s">
        <v>83</v>
      </c>
      <c r="F139" s="40" t="s">
        <v>83</v>
      </c>
      <c r="G139" s="28">
        <v>2</v>
      </c>
    </row>
    <row r="140" spans="1:7" ht="16">
      <c r="A140" s="27" t="s">
        <v>602</v>
      </c>
      <c r="B140" s="27" t="s">
        <v>603</v>
      </c>
      <c r="C140" s="84" t="s">
        <v>935</v>
      </c>
      <c r="D140" s="77" t="s">
        <v>935</v>
      </c>
      <c r="E140" s="77" t="s">
        <v>85</v>
      </c>
      <c r="F140" s="45" t="s">
        <v>85</v>
      </c>
      <c r="G140" s="26">
        <v>71</v>
      </c>
    </row>
    <row r="141" spans="1:7" ht="16">
      <c r="A141" s="27"/>
      <c r="B141" s="27" t="s">
        <v>604</v>
      </c>
      <c r="C141" s="81" t="s">
        <v>935</v>
      </c>
      <c r="D141" s="27" t="s">
        <v>935</v>
      </c>
      <c r="E141" s="27" t="s">
        <v>83</v>
      </c>
      <c r="F141" s="49" t="s">
        <v>83</v>
      </c>
      <c r="G141" s="26">
        <v>49</v>
      </c>
    </row>
    <row r="142" spans="1:7" ht="16">
      <c r="A142" s="27"/>
      <c r="B142" s="27" t="s">
        <v>605</v>
      </c>
      <c r="C142" s="81" t="s">
        <v>935</v>
      </c>
      <c r="D142" s="27" t="s">
        <v>935</v>
      </c>
      <c r="E142" s="27" t="s">
        <v>85</v>
      </c>
      <c r="F142" s="49" t="s">
        <v>85</v>
      </c>
      <c r="G142" s="26">
        <v>57</v>
      </c>
    </row>
    <row r="143" spans="1:7" ht="16">
      <c r="A143" s="27"/>
      <c r="B143" s="27" t="s">
        <v>503</v>
      </c>
      <c r="C143" s="81" t="s">
        <v>935</v>
      </c>
      <c r="D143" s="27" t="s">
        <v>935</v>
      </c>
      <c r="E143" s="27" t="s">
        <v>86</v>
      </c>
      <c r="F143" s="49" t="s">
        <v>88</v>
      </c>
      <c r="G143" s="26">
        <v>177</v>
      </c>
    </row>
    <row r="144" spans="1:7" ht="16">
      <c r="A144" s="27"/>
      <c r="B144" s="27" t="s">
        <v>606</v>
      </c>
      <c r="C144" s="81" t="s">
        <v>935</v>
      </c>
      <c r="D144" s="27" t="s">
        <v>935</v>
      </c>
      <c r="E144" s="27" t="s">
        <v>83</v>
      </c>
      <c r="F144" s="49" t="s">
        <v>83</v>
      </c>
      <c r="G144" s="26">
        <v>145</v>
      </c>
    </row>
    <row r="145" spans="1:7" ht="16">
      <c r="A145" s="27"/>
      <c r="B145" s="27" t="s">
        <v>607</v>
      </c>
      <c r="C145" s="81" t="s">
        <v>935</v>
      </c>
      <c r="D145" s="27" t="s">
        <v>935</v>
      </c>
      <c r="E145" s="27" t="s">
        <v>83</v>
      </c>
      <c r="F145" s="49" t="s">
        <v>83</v>
      </c>
      <c r="G145" s="26">
        <v>15</v>
      </c>
    </row>
    <row r="146" spans="1:7" ht="16">
      <c r="A146" s="27"/>
      <c r="B146" s="27" t="s">
        <v>608</v>
      </c>
      <c r="C146" s="81" t="s">
        <v>935</v>
      </c>
      <c r="D146" s="27" t="s">
        <v>935</v>
      </c>
      <c r="E146" s="27" t="s">
        <v>83</v>
      </c>
      <c r="F146" s="49" t="s">
        <v>83</v>
      </c>
      <c r="G146" s="26">
        <v>3</v>
      </c>
    </row>
    <row r="147" spans="1:7" ht="16">
      <c r="A147" s="29"/>
      <c r="B147" s="29" t="s">
        <v>609</v>
      </c>
      <c r="C147" s="83" t="s">
        <v>935</v>
      </c>
      <c r="D147" s="29" t="s">
        <v>935</v>
      </c>
      <c r="E147" s="29" t="s">
        <v>83</v>
      </c>
      <c r="F147" s="40" t="s">
        <v>83</v>
      </c>
      <c r="G147" s="28">
        <v>0</v>
      </c>
    </row>
    <row r="148" spans="1:7" ht="16">
      <c r="A148" s="27" t="s">
        <v>1379</v>
      </c>
      <c r="B148" s="27" t="s">
        <v>610</v>
      </c>
      <c r="C148" s="81" t="s">
        <v>942</v>
      </c>
      <c r="D148" s="27" t="s">
        <v>942</v>
      </c>
      <c r="E148" s="27" t="s">
        <v>67</v>
      </c>
      <c r="F148" s="45" t="s">
        <v>67</v>
      </c>
      <c r="G148" s="26">
        <v>45</v>
      </c>
    </row>
    <row r="149" spans="1:7" ht="16">
      <c r="A149" s="27"/>
      <c r="B149" s="27" t="s">
        <v>611</v>
      </c>
      <c r="C149" s="81" t="s">
        <v>86</v>
      </c>
      <c r="D149" s="27" t="s">
        <v>86</v>
      </c>
      <c r="E149" s="27" t="s">
        <v>86</v>
      </c>
      <c r="F149" s="49" t="s">
        <v>88</v>
      </c>
      <c r="G149" s="26">
        <v>18</v>
      </c>
    </row>
    <row r="150" spans="1:7" ht="16">
      <c r="A150" s="27"/>
      <c r="B150" s="27" t="s">
        <v>1260</v>
      </c>
      <c r="C150" s="81" t="s">
        <v>86</v>
      </c>
      <c r="D150" s="27" t="s">
        <v>86</v>
      </c>
      <c r="E150" s="27" t="s">
        <v>86</v>
      </c>
      <c r="F150" s="49" t="s">
        <v>88</v>
      </c>
      <c r="G150" s="26">
        <v>32</v>
      </c>
    </row>
    <row r="151" spans="1:7" ht="16">
      <c r="A151" s="29"/>
      <c r="B151" s="29" t="s">
        <v>612</v>
      </c>
      <c r="C151" s="83" t="s">
        <v>83</v>
      </c>
      <c r="D151" s="29" t="s">
        <v>83</v>
      </c>
      <c r="E151" s="29" t="s">
        <v>83</v>
      </c>
      <c r="F151" s="40" t="s">
        <v>83</v>
      </c>
      <c r="G151" s="28">
        <v>24</v>
      </c>
    </row>
    <row r="152" spans="1:7" ht="16">
      <c r="A152" s="27" t="s">
        <v>613</v>
      </c>
      <c r="B152" s="27" t="s">
        <v>614</v>
      </c>
      <c r="C152" s="81" t="s">
        <v>83</v>
      </c>
      <c r="D152" s="27" t="s">
        <v>83</v>
      </c>
      <c r="E152" s="27" t="s">
        <v>83</v>
      </c>
      <c r="F152" s="45" t="s">
        <v>83</v>
      </c>
      <c r="G152" s="26">
        <v>88</v>
      </c>
    </row>
    <row r="153" spans="1:7" ht="16">
      <c r="A153" s="27"/>
      <c r="B153" s="27" t="s">
        <v>615</v>
      </c>
      <c r="C153" s="81" t="s">
        <v>83</v>
      </c>
      <c r="D153" s="27" t="s">
        <v>83</v>
      </c>
      <c r="E153" s="27" t="s">
        <v>83</v>
      </c>
      <c r="F153" s="49" t="s">
        <v>83</v>
      </c>
      <c r="G153" s="26">
        <v>10</v>
      </c>
    </row>
    <row r="154" spans="1:7" ht="16">
      <c r="A154" s="27"/>
      <c r="B154" s="27" t="s">
        <v>616</v>
      </c>
      <c r="C154" s="81" t="s">
        <v>83</v>
      </c>
      <c r="D154" s="27" t="s">
        <v>83</v>
      </c>
      <c r="E154" s="27" t="s">
        <v>83</v>
      </c>
      <c r="F154" s="49" t="s">
        <v>83</v>
      </c>
      <c r="G154" s="26">
        <v>0</v>
      </c>
    </row>
    <row r="155" spans="1:7" ht="16">
      <c r="A155" s="29"/>
      <c r="B155" s="29" t="s">
        <v>617</v>
      </c>
      <c r="C155" s="83" t="s">
        <v>83</v>
      </c>
      <c r="D155" s="29" t="s">
        <v>83</v>
      </c>
      <c r="E155" s="29" t="s">
        <v>83</v>
      </c>
      <c r="F155" s="40" t="s">
        <v>83</v>
      </c>
      <c r="G155" s="28">
        <v>4</v>
      </c>
    </row>
    <row r="156" spans="1:7" ht="16">
      <c r="A156" s="27" t="s">
        <v>618</v>
      </c>
      <c r="B156" s="27" t="s">
        <v>76</v>
      </c>
      <c r="C156" s="81" t="s">
        <v>83</v>
      </c>
      <c r="D156" s="27" t="s">
        <v>83</v>
      </c>
      <c r="E156" s="27" t="s">
        <v>83</v>
      </c>
      <c r="F156" s="45" t="s">
        <v>83</v>
      </c>
      <c r="G156" s="26">
        <v>50</v>
      </c>
    </row>
    <row r="157" spans="1:7" ht="16">
      <c r="A157" s="27"/>
      <c r="B157" s="27" t="s">
        <v>619</v>
      </c>
      <c r="C157" s="81" t="s">
        <v>14</v>
      </c>
      <c r="D157" s="27" t="s">
        <v>14</v>
      </c>
      <c r="E157" s="27" t="s">
        <v>14</v>
      </c>
      <c r="F157" s="49" t="s">
        <v>14</v>
      </c>
      <c r="G157" s="26">
        <v>283</v>
      </c>
    </row>
    <row r="158" spans="1:7" ht="16">
      <c r="A158" s="29"/>
      <c r="B158" s="29" t="s">
        <v>322</v>
      </c>
      <c r="C158" s="83" t="s">
        <v>14</v>
      </c>
      <c r="D158" s="29" t="s">
        <v>14</v>
      </c>
      <c r="E158" s="29" t="s">
        <v>14</v>
      </c>
      <c r="F158" s="40" t="s">
        <v>14</v>
      </c>
      <c r="G158" s="28">
        <v>119</v>
      </c>
    </row>
    <row r="159" spans="1:7" ht="16">
      <c r="A159" s="27" t="s">
        <v>620</v>
      </c>
      <c r="B159" s="27" t="s">
        <v>621</v>
      </c>
      <c r="C159" s="84" t="s">
        <v>935</v>
      </c>
      <c r="D159" s="77" t="s">
        <v>935</v>
      </c>
      <c r="E159" s="77" t="s">
        <v>83</v>
      </c>
      <c r="F159" s="45" t="s">
        <v>83</v>
      </c>
      <c r="G159" s="26">
        <v>1144</v>
      </c>
    </row>
    <row r="160" spans="1:7" ht="16">
      <c r="A160" s="27"/>
      <c r="B160" s="27" t="s">
        <v>622</v>
      </c>
      <c r="C160" s="81" t="s">
        <v>935</v>
      </c>
      <c r="D160" s="27" t="s">
        <v>935</v>
      </c>
      <c r="E160" s="27" t="s">
        <v>83</v>
      </c>
      <c r="F160" s="49" t="s">
        <v>83</v>
      </c>
      <c r="G160" s="26">
        <v>235</v>
      </c>
    </row>
    <row r="161" spans="1:7" ht="16">
      <c r="A161" s="27"/>
      <c r="B161" s="27" t="s">
        <v>623</v>
      </c>
      <c r="C161" s="81" t="s">
        <v>935</v>
      </c>
      <c r="D161" s="27" t="s">
        <v>935</v>
      </c>
      <c r="E161" s="27" t="s">
        <v>85</v>
      </c>
      <c r="F161" s="49" t="s">
        <v>85</v>
      </c>
      <c r="G161" s="26">
        <v>226</v>
      </c>
    </row>
    <row r="162" spans="1:7" ht="16">
      <c r="A162" s="27"/>
      <c r="B162" s="27" t="s">
        <v>624</v>
      </c>
      <c r="C162" s="81" t="s">
        <v>935</v>
      </c>
      <c r="D162" s="27" t="s">
        <v>935</v>
      </c>
      <c r="E162" s="27" t="s">
        <v>83</v>
      </c>
      <c r="F162" s="49" t="s">
        <v>83</v>
      </c>
      <c r="G162" s="26">
        <v>172</v>
      </c>
    </row>
    <row r="163" spans="1:7" ht="16">
      <c r="A163" s="29"/>
      <c r="B163" s="29" t="s">
        <v>625</v>
      </c>
      <c r="C163" s="83" t="s">
        <v>935</v>
      </c>
      <c r="D163" s="29" t="s">
        <v>935</v>
      </c>
      <c r="E163" s="29" t="s">
        <v>85</v>
      </c>
      <c r="F163" s="40" t="s">
        <v>85</v>
      </c>
      <c r="G163" s="28">
        <v>7</v>
      </c>
    </row>
    <row r="164" spans="1:7" ht="16">
      <c r="A164" s="78" t="s">
        <v>13</v>
      </c>
      <c r="B164" s="78" t="s">
        <v>626</v>
      </c>
      <c r="C164" s="85" t="s">
        <v>14</v>
      </c>
      <c r="D164" s="78" t="s">
        <v>14</v>
      </c>
      <c r="E164" s="78" t="s">
        <v>14</v>
      </c>
      <c r="F164" s="43" t="s">
        <v>14</v>
      </c>
      <c r="G164" s="86">
        <v>297</v>
      </c>
    </row>
    <row r="165" spans="1:7" ht="16">
      <c r="A165" s="27" t="s">
        <v>627</v>
      </c>
      <c r="B165" s="27" t="s">
        <v>56</v>
      </c>
      <c r="C165" s="81" t="s">
        <v>63</v>
      </c>
      <c r="D165" s="27" t="s">
        <v>63</v>
      </c>
      <c r="E165" s="27" t="s">
        <v>85</v>
      </c>
      <c r="F165" s="45" t="s">
        <v>85</v>
      </c>
      <c r="G165" s="26">
        <v>103</v>
      </c>
    </row>
    <row r="166" spans="1:7" ht="16">
      <c r="A166" s="27"/>
      <c r="B166" s="27" t="s">
        <v>629</v>
      </c>
      <c r="C166" s="81" t="s">
        <v>63</v>
      </c>
      <c r="D166" s="27" t="s">
        <v>63</v>
      </c>
      <c r="E166" s="27" t="s">
        <v>85</v>
      </c>
      <c r="F166" s="49" t="s">
        <v>85</v>
      </c>
      <c r="G166" s="26">
        <v>70</v>
      </c>
    </row>
    <row r="167" spans="1:7" ht="16">
      <c r="A167" s="27"/>
      <c r="B167" s="27" t="s">
        <v>630</v>
      </c>
      <c r="C167" s="81" t="s">
        <v>63</v>
      </c>
      <c r="D167" s="27" t="s">
        <v>63</v>
      </c>
      <c r="E167" s="27" t="s">
        <v>85</v>
      </c>
      <c r="F167" s="49" t="s">
        <v>85</v>
      </c>
      <c r="G167" s="26">
        <v>76</v>
      </c>
    </row>
    <row r="168" spans="1:7" ht="16">
      <c r="A168" s="27"/>
      <c r="B168" s="27" t="s">
        <v>631</v>
      </c>
      <c r="C168" s="81" t="s">
        <v>63</v>
      </c>
      <c r="D168" s="27" t="s">
        <v>63</v>
      </c>
      <c r="E168" s="27" t="s">
        <v>85</v>
      </c>
      <c r="F168" s="49" t="s">
        <v>85</v>
      </c>
      <c r="G168" s="26">
        <v>43</v>
      </c>
    </row>
    <row r="169" spans="1:7" ht="16">
      <c r="A169" s="27"/>
      <c r="B169" s="27" t="s">
        <v>632</v>
      </c>
      <c r="C169" s="81" t="s">
        <v>63</v>
      </c>
      <c r="D169" s="27" t="s">
        <v>63</v>
      </c>
      <c r="E169" s="27" t="s">
        <v>85</v>
      </c>
      <c r="F169" s="49" t="s">
        <v>85</v>
      </c>
      <c r="G169" s="26">
        <v>305</v>
      </c>
    </row>
    <row r="170" spans="1:7" ht="16">
      <c r="A170" s="27"/>
      <c r="B170" s="27" t="s">
        <v>633</v>
      </c>
      <c r="C170" s="81" t="s">
        <v>63</v>
      </c>
      <c r="D170" s="27" t="s">
        <v>63</v>
      </c>
      <c r="E170" s="27" t="s">
        <v>85</v>
      </c>
      <c r="F170" s="49" t="s">
        <v>85</v>
      </c>
      <c r="G170" s="26">
        <v>62</v>
      </c>
    </row>
    <row r="171" spans="1:7" ht="16">
      <c r="A171" s="27"/>
      <c r="B171" s="27" t="s">
        <v>634</v>
      </c>
      <c r="C171" s="81" t="s">
        <v>63</v>
      </c>
      <c r="D171" s="27" t="s">
        <v>63</v>
      </c>
      <c r="E171" s="27" t="s">
        <v>85</v>
      </c>
      <c r="F171" s="49" t="s">
        <v>85</v>
      </c>
      <c r="G171" s="26">
        <v>22</v>
      </c>
    </row>
    <row r="172" spans="1:7" ht="16">
      <c r="A172" s="27"/>
      <c r="B172" s="27" t="s">
        <v>635</v>
      </c>
      <c r="C172" s="81" t="s">
        <v>63</v>
      </c>
      <c r="D172" s="27" t="s">
        <v>63</v>
      </c>
      <c r="E172" s="27" t="s">
        <v>85</v>
      </c>
      <c r="F172" s="49" t="s">
        <v>85</v>
      </c>
      <c r="G172" s="26">
        <v>13</v>
      </c>
    </row>
    <row r="173" spans="1:7" ht="16">
      <c r="A173" s="27"/>
      <c r="B173" s="27" t="s">
        <v>636</v>
      </c>
      <c r="C173" s="81" t="s">
        <v>63</v>
      </c>
      <c r="D173" s="27" t="s">
        <v>63</v>
      </c>
      <c r="E173" s="27" t="s">
        <v>85</v>
      </c>
      <c r="F173" s="49" t="s">
        <v>85</v>
      </c>
      <c r="G173" s="26">
        <v>4</v>
      </c>
    </row>
    <row r="174" spans="1:7" ht="16">
      <c r="A174" s="27"/>
      <c r="B174" s="27" t="s">
        <v>637</v>
      </c>
      <c r="C174" s="81" t="s">
        <v>1764</v>
      </c>
      <c r="D174" s="27" t="s">
        <v>85</v>
      </c>
      <c r="E174" s="27" t="s">
        <v>85</v>
      </c>
      <c r="F174" s="49" t="s">
        <v>85</v>
      </c>
      <c r="G174" s="26">
        <v>63</v>
      </c>
    </row>
    <row r="175" spans="1:7" ht="16">
      <c r="A175" s="27"/>
      <c r="B175" s="27" t="s">
        <v>638</v>
      </c>
      <c r="C175" s="81" t="s">
        <v>1764</v>
      </c>
      <c r="D175" s="27" t="s">
        <v>85</v>
      </c>
      <c r="E175" s="27" t="s">
        <v>85</v>
      </c>
      <c r="F175" s="49" t="s">
        <v>85</v>
      </c>
      <c r="G175" s="26">
        <v>124</v>
      </c>
    </row>
    <row r="176" spans="1:7" ht="16">
      <c r="A176" s="27"/>
      <c r="B176" s="27" t="s">
        <v>639</v>
      </c>
      <c r="C176" s="81" t="s">
        <v>1764</v>
      </c>
      <c r="D176" s="27" t="s">
        <v>85</v>
      </c>
      <c r="E176" s="27" t="s">
        <v>85</v>
      </c>
      <c r="F176" s="49" t="s">
        <v>85</v>
      </c>
      <c r="G176" s="26">
        <v>46</v>
      </c>
    </row>
    <row r="177" spans="1:7" ht="16">
      <c r="A177" s="27"/>
      <c r="B177" s="27" t="s">
        <v>640</v>
      </c>
      <c r="C177" s="81" t="s">
        <v>1764</v>
      </c>
      <c r="D177" s="27" t="s">
        <v>85</v>
      </c>
      <c r="E177" s="27" t="s">
        <v>85</v>
      </c>
      <c r="F177" s="49" t="s">
        <v>85</v>
      </c>
      <c r="G177" s="26">
        <v>152</v>
      </c>
    </row>
    <row r="178" spans="1:7" ht="16">
      <c r="A178" s="27"/>
      <c r="B178" s="27" t="s">
        <v>641</v>
      </c>
      <c r="C178" s="81" t="s">
        <v>1764</v>
      </c>
      <c r="D178" s="27" t="s">
        <v>85</v>
      </c>
      <c r="E178" s="27" t="s">
        <v>85</v>
      </c>
      <c r="F178" s="49" t="s">
        <v>85</v>
      </c>
      <c r="G178" s="26">
        <v>124</v>
      </c>
    </row>
    <row r="179" spans="1:7" ht="16">
      <c r="A179" s="27"/>
      <c r="B179" s="27" t="s">
        <v>353</v>
      </c>
      <c r="C179" s="81" t="s">
        <v>1764</v>
      </c>
      <c r="D179" s="27" t="s">
        <v>85</v>
      </c>
      <c r="E179" s="27" t="s">
        <v>85</v>
      </c>
      <c r="F179" s="49" t="s">
        <v>85</v>
      </c>
      <c r="G179" s="26">
        <v>244</v>
      </c>
    </row>
    <row r="180" spans="1:7" ht="16">
      <c r="A180" s="27"/>
      <c r="B180" s="27" t="s">
        <v>642</v>
      </c>
      <c r="C180" s="81" t="s">
        <v>1764</v>
      </c>
      <c r="D180" s="27" t="s">
        <v>85</v>
      </c>
      <c r="E180" s="27" t="s">
        <v>85</v>
      </c>
      <c r="F180" s="49" t="s">
        <v>85</v>
      </c>
      <c r="G180" s="26">
        <v>89</v>
      </c>
    </row>
    <row r="181" spans="1:7" ht="16">
      <c r="A181" s="27"/>
      <c r="B181" s="27" t="s">
        <v>643</v>
      </c>
      <c r="C181" s="81" t="s">
        <v>1764</v>
      </c>
      <c r="D181" s="27" t="s">
        <v>85</v>
      </c>
      <c r="E181" s="27" t="s">
        <v>85</v>
      </c>
      <c r="F181" s="49" t="s">
        <v>85</v>
      </c>
      <c r="G181" s="26">
        <v>5</v>
      </c>
    </row>
    <row r="182" spans="1:7" ht="16">
      <c r="A182" s="27"/>
      <c r="B182" s="27" t="s">
        <v>644</v>
      </c>
      <c r="C182" s="81" t="s">
        <v>1764</v>
      </c>
      <c r="D182" s="27" t="s">
        <v>85</v>
      </c>
      <c r="E182" s="27" t="s">
        <v>85</v>
      </c>
      <c r="F182" s="49" t="s">
        <v>85</v>
      </c>
      <c r="G182" s="26">
        <v>438</v>
      </c>
    </row>
    <row r="183" spans="1:7" ht="16">
      <c r="A183" s="27"/>
      <c r="B183" s="27" t="s">
        <v>645</v>
      </c>
      <c r="C183" s="81" t="s">
        <v>1764</v>
      </c>
      <c r="D183" s="27" t="s">
        <v>85</v>
      </c>
      <c r="E183" s="27" t="s">
        <v>85</v>
      </c>
      <c r="F183" s="49" t="s">
        <v>85</v>
      </c>
      <c r="G183" s="26">
        <v>37</v>
      </c>
    </row>
    <row r="184" spans="1:7" ht="16">
      <c r="A184" s="27"/>
      <c r="B184" s="27" t="s">
        <v>646</v>
      </c>
      <c r="C184" s="81" t="s">
        <v>1764</v>
      </c>
      <c r="D184" s="27" t="s">
        <v>85</v>
      </c>
      <c r="E184" s="27" t="s">
        <v>85</v>
      </c>
      <c r="F184" s="49" t="s">
        <v>85</v>
      </c>
      <c r="G184" s="26">
        <v>5</v>
      </c>
    </row>
    <row r="185" spans="1:7" ht="16">
      <c r="A185" s="27"/>
      <c r="B185" s="27" t="s">
        <v>647</v>
      </c>
      <c r="C185" s="81" t="s">
        <v>1764</v>
      </c>
      <c r="D185" s="27" t="s">
        <v>85</v>
      </c>
      <c r="E185" s="27" t="s">
        <v>85</v>
      </c>
      <c r="F185" s="49" t="s">
        <v>85</v>
      </c>
      <c r="G185" s="26">
        <v>125</v>
      </c>
    </row>
    <row r="186" spans="1:7" ht="16">
      <c r="A186" s="27"/>
      <c r="B186" s="27" t="s">
        <v>648</v>
      </c>
      <c r="C186" s="81" t="s">
        <v>1764</v>
      </c>
      <c r="D186" s="27" t="s">
        <v>85</v>
      </c>
      <c r="E186" s="27" t="s">
        <v>85</v>
      </c>
      <c r="F186" s="49" t="s">
        <v>85</v>
      </c>
      <c r="G186" s="26">
        <v>234</v>
      </c>
    </row>
    <row r="187" spans="1:7" ht="16">
      <c r="A187" s="27"/>
      <c r="B187" s="27" t="s">
        <v>649</v>
      </c>
      <c r="C187" s="81" t="s">
        <v>941</v>
      </c>
      <c r="D187" s="27" t="s">
        <v>941</v>
      </c>
      <c r="E187" s="27" t="s">
        <v>85</v>
      </c>
      <c r="F187" s="49" t="s">
        <v>85</v>
      </c>
      <c r="G187" s="26">
        <v>155</v>
      </c>
    </row>
    <row r="188" spans="1:7" ht="16">
      <c r="A188" s="27"/>
      <c r="B188" s="27" t="s">
        <v>650</v>
      </c>
      <c r="C188" s="81" t="s">
        <v>941</v>
      </c>
      <c r="D188" s="27" t="s">
        <v>941</v>
      </c>
      <c r="E188" s="27" t="s">
        <v>85</v>
      </c>
      <c r="F188" s="49" t="s">
        <v>85</v>
      </c>
      <c r="G188" s="26">
        <v>734</v>
      </c>
    </row>
    <row r="189" spans="1:7" ht="16">
      <c r="A189" s="27"/>
      <c r="B189" s="27" t="s">
        <v>651</v>
      </c>
      <c r="C189" s="81" t="s">
        <v>941</v>
      </c>
      <c r="D189" s="27" t="s">
        <v>941</v>
      </c>
      <c r="E189" s="27" t="s">
        <v>85</v>
      </c>
      <c r="F189" s="49" t="s">
        <v>85</v>
      </c>
      <c r="G189" s="26">
        <v>88</v>
      </c>
    </row>
    <row r="190" spans="1:7" ht="16">
      <c r="A190" s="27"/>
      <c r="B190" s="27" t="s">
        <v>652</v>
      </c>
      <c r="C190" s="81" t="s">
        <v>1764</v>
      </c>
      <c r="D190" s="27" t="s">
        <v>85</v>
      </c>
      <c r="E190" s="27" t="s">
        <v>85</v>
      </c>
      <c r="F190" s="49" t="s">
        <v>85</v>
      </c>
      <c r="G190" s="26">
        <v>38</v>
      </c>
    </row>
    <row r="191" spans="1:7" ht="16">
      <c r="A191" s="27"/>
      <c r="B191" s="27" t="s">
        <v>653</v>
      </c>
      <c r="C191" s="81" t="s">
        <v>1764</v>
      </c>
      <c r="D191" s="27" t="s">
        <v>85</v>
      </c>
      <c r="E191" s="27" t="s">
        <v>85</v>
      </c>
      <c r="F191" s="49" t="s">
        <v>85</v>
      </c>
      <c r="G191" s="26">
        <v>31</v>
      </c>
    </row>
    <row r="192" spans="1:7" ht="16">
      <c r="A192" s="27"/>
      <c r="B192" s="27" t="s">
        <v>654</v>
      </c>
      <c r="C192" s="81" t="s">
        <v>1764</v>
      </c>
      <c r="D192" s="27" t="s">
        <v>85</v>
      </c>
      <c r="E192" s="27" t="s">
        <v>85</v>
      </c>
      <c r="F192" s="49" t="s">
        <v>85</v>
      </c>
      <c r="G192" s="26">
        <v>29</v>
      </c>
    </row>
    <row r="193" spans="1:7" ht="16">
      <c r="A193" s="27"/>
      <c r="B193" s="27" t="s">
        <v>655</v>
      </c>
      <c r="C193" s="81" t="s">
        <v>1764</v>
      </c>
      <c r="D193" s="27" t="s">
        <v>85</v>
      </c>
      <c r="E193" s="27" t="s">
        <v>85</v>
      </c>
      <c r="F193" s="49" t="s">
        <v>85</v>
      </c>
      <c r="G193" s="26">
        <v>5</v>
      </c>
    </row>
    <row r="194" spans="1:7" ht="16">
      <c r="A194" s="27"/>
      <c r="B194" s="27" t="s">
        <v>656</v>
      </c>
      <c r="C194" s="81" t="s">
        <v>1764</v>
      </c>
      <c r="D194" s="27" t="s">
        <v>85</v>
      </c>
      <c r="E194" s="27" t="s">
        <v>85</v>
      </c>
      <c r="F194" s="49" t="s">
        <v>85</v>
      </c>
      <c r="G194" s="26">
        <v>2</v>
      </c>
    </row>
    <row r="195" spans="1:7" ht="16">
      <c r="A195" s="27"/>
      <c r="B195" s="27" t="s">
        <v>657</v>
      </c>
      <c r="C195" s="81" t="s">
        <v>1764</v>
      </c>
      <c r="D195" s="27" t="s">
        <v>85</v>
      </c>
      <c r="E195" s="27" t="s">
        <v>85</v>
      </c>
      <c r="F195" s="49" t="s">
        <v>85</v>
      </c>
      <c r="G195" s="26">
        <v>40</v>
      </c>
    </row>
    <row r="196" spans="1:7" ht="16">
      <c r="A196" s="27"/>
      <c r="B196" s="27" t="s">
        <v>658</v>
      </c>
      <c r="C196" s="81" t="s">
        <v>1764</v>
      </c>
      <c r="D196" s="27" t="s">
        <v>85</v>
      </c>
      <c r="E196" s="27" t="s">
        <v>85</v>
      </c>
      <c r="F196" s="49" t="s">
        <v>85</v>
      </c>
      <c r="G196" s="26">
        <v>1</v>
      </c>
    </row>
    <row r="197" spans="1:7" ht="16">
      <c r="A197" s="27"/>
      <c r="B197" s="27" t="s">
        <v>659</v>
      </c>
      <c r="C197" s="81" t="s">
        <v>1764</v>
      </c>
      <c r="D197" s="27" t="s">
        <v>85</v>
      </c>
      <c r="E197" s="27" t="s">
        <v>85</v>
      </c>
      <c r="F197" s="49" t="s">
        <v>85</v>
      </c>
      <c r="G197" s="26">
        <v>67</v>
      </c>
    </row>
    <row r="198" spans="1:7" ht="16">
      <c r="A198" s="27"/>
      <c r="B198" s="27" t="s">
        <v>660</v>
      </c>
      <c r="C198" s="81" t="s">
        <v>1764</v>
      </c>
      <c r="D198" s="27" t="s">
        <v>85</v>
      </c>
      <c r="E198" s="27" t="s">
        <v>85</v>
      </c>
      <c r="F198" s="49" t="s">
        <v>85</v>
      </c>
      <c r="G198" s="26">
        <v>13</v>
      </c>
    </row>
    <row r="199" spans="1:7" ht="16">
      <c r="A199" s="27"/>
      <c r="B199" s="27" t="s">
        <v>661</v>
      </c>
      <c r="C199" s="81" t="s">
        <v>1764</v>
      </c>
      <c r="D199" s="27" t="s">
        <v>85</v>
      </c>
      <c r="E199" s="27" t="s">
        <v>85</v>
      </c>
      <c r="F199" s="49" t="s">
        <v>85</v>
      </c>
      <c r="G199" s="26">
        <v>152</v>
      </c>
    </row>
    <row r="200" spans="1:7" ht="16">
      <c r="A200" s="27"/>
      <c r="B200" s="27" t="s">
        <v>662</v>
      </c>
      <c r="C200" s="81" t="s">
        <v>54</v>
      </c>
      <c r="D200" s="27" t="s">
        <v>54</v>
      </c>
      <c r="E200" s="27" t="s">
        <v>85</v>
      </c>
      <c r="F200" s="49" t="s">
        <v>85</v>
      </c>
      <c r="G200" s="26">
        <v>192</v>
      </c>
    </row>
    <row r="201" spans="1:7" ht="16">
      <c r="A201" s="27"/>
      <c r="B201" s="27" t="s">
        <v>663</v>
      </c>
      <c r="C201" s="81" t="s">
        <v>54</v>
      </c>
      <c r="D201" s="27" t="s">
        <v>54</v>
      </c>
      <c r="E201" s="27" t="s">
        <v>85</v>
      </c>
      <c r="F201" s="49" t="s">
        <v>85</v>
      </c>
      <c r="G201" s="26">
        <v>28</v>
      </c>
    </row>
    <row r="202" spans="1:7" ht="16">
      <c r="A202" s="27"/>
      <c r="B202" s="27" t="s">
        <v>664</v>
      </c>
      <c r="C202" s="81" t="s">
        <v>54</v>
      </c>
      <c r="D202" s="27" t="s">
        <v>54</v>
      </c>
      <c r="E202" s="27" t="s">
        <v>85</v>
      </c>
      <c r="F202" s="40" t="s">
        <v>85</v>
      </c>
      <c r="G202" s="26">
        <v>66</v>
      </c>
    </row>
    <row r="203" spans="1:7" ht="16">
      <c r="A203" s="77" t="s">
        <v>665</v>
      </c>
      <c r="B203" s="84" t="s">
        <v>666</v>
      </c>
      <c r="C203" s="84" t="s">
        <v>83</v>
      </c>
      <c r="D203" s="77" t="s">
        <v>83</v>
      </c>
      <c r="E203" s="77" t="s">
        <v>83</v>
      </c>
      <c r="F203" s="45" t="s">
        <v>83</v>
      </c>
      <c r="G203" s="97">
        <v>0</v>
      </c>
    </row>
    <row r="204" spans="1:7" ht="16">
      <c r="A204" s="27"/>
      <c r="B204" s="81" t="s">
        <v>667</v>
      </c>
      <c r="C204" s="81" t="s">
        <v>83</v>
      </c>
      <c r="D204" s="27" t="s">
        <v>83</v>
      </c>
      <c r="E204" s="27" t="s">
        <v>83</v>
      </c>
      <c r="F204" s="49" t="s">
        <v>83</v>
      </c>
      <c r="G204" s="26">
        <v>2</v>
      </c>
    </row>
    <row r="205" spans="1:7" ht="16">
      <c r="A205" s="27"/>
      <c r="B205" s="81" t="s">
        <v>668</v>
      </c>
      <c r="C205" s="81" t="s">
        <v>83</v>
      </c>
      <c r="D205" s="27" t="s">
        <v>83</v>
      </c>
      <c r="E205" s="27" t="s">
        <v>83</v>
      </c>
      <c r="F205" s="49" t="s">
        <v>83</v>
      </c>
      <c r="G205" s="26">
        <v>32</v>
      </c>
    </row>
    <row r="206" spans="1:7" ht="16">
      <c r="A206" s="29"/>
      <c r="B206" s="83" t="s">
        <v>669</v>
      </c>
      <c r="C206" s="83" t="s">
        <v>83</v>
      </c>
      <c r="D206" s="29" t="s">
        <v>83</v>
      </c>
      <c r="E206" s="29" t="s">
        <v>83</v>
      </c>
      <c r="F206" s="40" t="s">
        <v>83</v>
      </c>
      <c r="G206" s="28">
        <v>14</v>
      </c>
    </row>
  </sheetData>
  <phoneticPr fontId="20" type="noConversion"/>
  <conditionalFormatting sqref="F1">
    <cfRule type="containsText" dxfId="164" priority="10" operator="containsText" text="Cardiovascular">
      <formula>NOT(ISERROR(SEARCH("Cardiovascular",F1)))</formula>
    </cfRule>
  </conditionalFormatting>
  <conditionalFormatting sqref="F1">
    <cfRule type="containsText" dxfId="163" priority="6" operator="containsText" text="Injury">
      <formula>NOT(ISERROR(SEARCH("Injury",F1)))</formula>
    </cfRule>
    <cfRule type="containsText" dxfId="162" priority="7" operator="containsText" text="Other Chronic">
      <formula>NOT(ISERROR(SEARCH("Other Chronic",F1)))</formula>
    </cfRule>
    <cfRule type="containsText" dxfId="161" priority="8" operator="containsText" text="Communicable">
      <formula>NOT(ISERROR(SEARCH("Communicable",F1)))</formula>
    </cfRule>
    <cfRule type="containsText" dxfId="160" priority="9" operator="containsText" text="Cancer">
      <formula>NOT(ISERROR(SEARCH("Cancer",F1)))</formula>
    </cfRule>
  </conditionalFormatting>
  <conditionalFormatting sqref="F2:F77 F79:F1048576">
    <cfRule type="containsText" dxfId="159" priority="15" operator="containsText" text="Cardiovascular">
      <formula>NOT(ISERROR(SEARCH("Cardiovascular",F2)))</formula>
    </cfRule>
  </conditionalFormatting>
  <conditionalFormatting sqref="F2:F77 F79:F1048576">
    <cfRule type="containsText" dxfId="158" priority="11" operator="containsText" text="Injury">
      <formula>NOT(ISERROR(SEARCH("Injury",F2)))</formula>
    </cfRule>
    <cfRule type="containsText" dxfId="157" priority="12" operator="containsText" text="Other Chronic">
      <formula>NOT(ISERROR(SEARCH("Other Chronic",F2)))</formula>
    </cfRule>
    <cfRule type="containsText" dxfId="156" priority="13" operator="containsText" text="Communicable">
      <formula>NOT(ISERROR(SEARCH("Communicable",F2)))</formula>
    </cfRule>
    <cfRule type="containsText" dxfId="155" priority="14" operator="containsText" text="Cancer">
      <formula>NOT(ISERROR(SEARCH("Cancer",F2)))</formula>
    </cfRule>
  </conditionalFormatting>
  <conditionalFormatting sqref="F78">
    <cfRule type="containsText" dxfId="154" priority="5" operator="containsText" text="Cardiovascular">
      <formula>NOT(ISERROR(SEARCH("Cardiovascular",F78)))</formula>
    </cfRule>
  </conditionalFormatting>
  <conditionalFormatting sqref="F78">
    <cfRule type="containsText" dxfId="153" priority="1" operator="containsText" text="Injury">
      <formula>NOT(ISERROR(SEARCH("Injury",F78)))</formula>
    </cfRule>
    <cfRule type="containsText" dxfId="152" priority="2" operator="containsText" text="Other Chronic">
      <formula>NOT(ISERROR(SEARCH("Other Chronic",F78)))</formula>
    </cfRule>
    <cfRule type="containsText" dxfId="151" priority="3" operator="containsText" text="Communicable">
      <formula>NOT(ISERROR(SEARCH("Communicable",F78)))</formula>
    </cfRule>
    <cfRule type="containsText" dxfId="150" priority="4" operator="containsText" text="Cancer">
      <formula>NOT(ISERROR(SEARCH("Cancer",F78)))</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I231"/>
  <sheetViews>
    <sheetView topLeftCell="B1" zoomScale="120" zoomScaleNormal="120" workbookViewId="0">
      <pane ySplit="1" topLeftCell="A60" activePane="bottomLeft" state="frozen"/>
      <selection pane="bottomLeft" activeCell="D82" sqref="D82"/>
    </sheetView>
  </sheetViews>
  <sheetFormatPr baseColWidth="10" defaultRowHeight="16" customHeight="1"/>
  <cols>
    <col min="1" max="2" width="50.83203125" style="25" customWidth="1"/>
    <col min="3" max="5" width="25.83203125" style="25" customWidth="1"/>
    <col min="6" max="6" width="25.83203125" style="138" customWidth="1"/>
    <col min="7" max="7" width="10.83203125" style="25"/>
    <col min="8" max="8" width="10.83203125" style="71"/>
    <col min="9" max="9" width="14.6640625" style="25" bestFit="1" customWidth="1"/>
    <col min="10" max="16384" width="10.83203125" style="25"/>
  </cols>
  <sheetData>
    <row r="1" spans="1:9" ht="16" customHeight="1">
      <c r="A1" s="77" t="s">
        <v>59</v>
      </c>
      <c r="B1" s="72" t="s">
        <v>60</v>
      </c>
      <c r="C1" s="40" t="s">
        <v>1606</v>
      </c>
      <c r="D1" s="40" t="s">
        <v>1607</v>
      </c>
      <c r="E1" s="138" t="s">
        <v>1608</v>
      </c>
      <c r="F1" s="43" t="s">
        <v>1605</v>
      </c>
      <c r="G1" s="97" t="s">
        <v>61</v>
      </c>
      <c r="H1" s="71">
        <f>SUM(G2:G230)</f>
        <v>65450</v>
      </c>
      <c r="I1" s="25" t="s">
        <v>1223</v>
      </c>
    </row>
    <row r="2" spans="1:9" ht="16" customHeight="1">
      <c r="A2" s="97" t="s">
        <v>1275</v>
      </c>
      <c r="B2" s="72" t="s">
        <v>1229</v>
      </c>
      <c r="C2" s="77" t="s">
        <v>86</v>
      </c>
      <c r="D2" s="77" t="s">
        <v>86</v>
      </c>
      <c r="E2" s="77" t="s">
        <v>86</v>
      </c>
      <c r="F2" s="45" t="s">
        <v>88</v>
      </c>
      <c r="G2" s="97">
        <v>96</v>
      </c>
    </row>
    <row r="3" spans="1:9" ht="16" customHeight="1">
      <c r="A3" s="26"/>
      <c r="B3" s="71" t="s">
        <v>506</v>
      </c>
      <c r="C3" s="27" t="s">
        <v>86</v>
      </c>
      <c r="D3" s="27" t="s">
        <v>86</v>
      </c>
      <c r="E3" s="27" t="s">
        <v>86</v>
      </c>
      <c r="F3" s="49" t="s">
        <v>88</v>
      </c>
      <c r="G3" s="26">
        <v>0</v>
      </c>
    </row>
    <row r="4" spans="1:9" ht="16" customHeight="1">
      <c r="A4" s="26"/>
      <c r="B4" s="71" t="s">
        <v>1276</v>
      </c>
      <c r="C4" s="27" t="s">
        <v>86</v>
      </c>
      <c r="D4" s="27" t="s">
        <v>86</v>
      </c>
      <c r="E4" s="27" t="s">
        <v>86</v>
      </c>
      <c r="F4" s="49" t="s">
        <v>88</v>
      </c>
      <c r="G4" s="26">
        <v>0</v>
      </c>
    </row>
    <row r="5" spans="1:9" ht="16" customHeight="1">
      <c r="A5" s="26"/>
      <c r="B5" s="71" t="s">
        <v>1277</v>
      </c>
      <c r="C5" s="27" t="s">
        <v>86</v>
      </c>
      <c r="D5" s="27" t="s">
        <v>86</v>
      </c>
      <c r="E5" s="27" t="s">
        <v>86</v>
      </c>
      <c r="F5" s="49" t="s">
        <v>88</v>
      </c>
      <c r="G5" s="26">
        <v>2</v>
      </c>
    </row>
    <row r="6" spans="1:9" ht="16" customHeight="1">
      <c r="A6" s="26"/>
      <c r="B6" s="71" t="s">
        <v>143</v>
      </c>
      <c r="C6" s="27" t="s">
        <v>86</v>
      </c>
      <c r="D6" s="27" t="s">
        <v>86</v>
      </c>
      <c r="E6" s="27" t="s">
        <v>86</v>
      </c>
      <c r="F6" s="49" t="s">
        <v>88</v>
      </c>
      <c r="G6" s="26">
        <v>15</v>
      </c>
    </row>
    <row r="7" spans="1:9" ht="16" customHeight="1">
      <c r="A7" s="26"/>
      <c r="B7" s="71" t="s">
        <v>137</v>
      </c>
      <c r="C7" s="27" t="s">
        <v>86</v>
      </c>
      <c r="D7" s="27" t="s">
        <v>86</v>
      </c>
      <c r="E7" s="27" t="s">
        <v>86</v>
      </c>
      <c r="F7" s="49" t="s">
        <v>88</v>
      </c>
      <c r="G7" s="26">
        <v>10</v>
      </c>
    </row>
    <row r="8" spans="1:9" ht="16" customHeight="1">
      <c r="A8" s="26"/>
      <c r="B8" s="71" t="s">
        <v>138</v>
      </c>
      <c r="C8" s="27" t="s">
        <v>86</v>
      </c>
      <c r="D8" s="27" t="s">
        <v>86</v>
      </c>
      <c r="E8" s="27" t="s">
        <v>86</v>
      </c>
      <c r="F8" s="49" t="s">
        <v>88</v>
      </c>
      <c r="G8" s="26">
        <v>19</v>
      </c>
    </row>
    <row r="9" spans="1:9" ht="16" customHeight="1">
      <c r="A9" s="26"/>
      <c r="B9" s="71" t="s">
        <v>121</v>
      </c>
      <c r="C9" s="27" t="s">
        <v>86</v>
      </c>
      <c r="D9" s="27" t="s">
        <v>86</v>
      </c>
      <c r="E9" s="27" t="s">
        <v>86</v>
      </c>
      <c r="F9" s="49" t="s">
        <v>88</v>
      </c>
      <c r="G9" s="26">
        <v>97</v>
      </c>
    </row>
    <row r="10" spans="1:9" ht="16" customHeight="1">
      <c r="A10" s="26"/>
      <c r="B10" s="71" t="s">
        <v>126</v>
      </c>
      <c r="C10" s="27" t="s">
        <v>86</v>
      </c>
      <c r="D10" s="27" t="s">
        <v>86</v>
      </c>
      <c r="E10" s="27" t="s">
        <v>86</v>
      </c>
      <c r="F10" s="49" t="s">
        <v>88</v>
      </c>
      <c r="G10" s="26">
        <v>287</v>
      </c>
    </row>
    <row r="11" spans="1:9" ht="16" customHeight="1">
      <c r="A11" s="26"/>
      <c r="B11" s="71" t="s">
        <v>699</v>
      </c>
      <c r="C11" s="27" t="s">
        <v>86</v>
      </c>
      <c r="D11" s="27" t="s">
        <v>86</v>
      </c>
      <c r="E11" s="27" t="s">
        <v>86</v>
      </c>
      <c r="F11" s="49" t="s">
        <v>88</v>
      </c>
      <c r="G11" s="26">
        <v>188</v>
      </c>
    </row>
    <row r="12" spans="1:9" ht="16" customHeight="1">
      <c r="A12" s="26"/>
      <c r="B12" s="71" t="s">
        <v>1278</v>
      </c>
      <c r="C12" s="27" t="s">
        <v>186</v>
      </c>
      <c r="D12" s="27" t="s">
        <v>86</v>
      </c>
      <c r="E12" s="27" t="s">
        <v>186</v>
      </c>
      <c r="F12" s="49" t="s">
        <v>88</v>
      </c>
      <c r="G12" s="26">
        <v>781</v>
      </c>
    </row>
    <row r="13" spans="1:9" ht="16" customHeight="1">
      <c r="A13" s="26"/>
      <c r="B13" s="71" t="s">
        <v>1279</v>
      </c>
      <c r="C13" s="27" t="s">
        <v>186</v>
      </c>
      <c r="D13" s="27" t="s">
        <v>86</v>
      </c>
      <c r="E13" s="27" t="s">
        <v>186</v>
      </c>
      <c r="F13" s="49" t="s">
        <v>88</v>
      </c>
      <c r="G13" s="26">
        <v>333</v>
      </c>
    </row>
    <row r="14" spans="1:9" ht="16" customHeight="1">
      <c r="A14" s="26"/>
      <c r="B14" s="71" t="s">
        <v>1280</v>
      </c>
      <c r="C14" s="27" t="s">
        <v>86</v>
      </c>
      <c r="D14" s="27" t="s">
        <v>86</v>
      </c>
      <c r="E14" s="27" t="s">
        <v>86</v>
      </c>
      <c r="F14" s="49" t="s">
        <v>88</v>
      </c>
      <c r="G14" s="26">
        <v>4</v>
      </c>
    </row>
    <row r="15" spans="1:9" ht="16" customHeight="1">
      <c r="A15" s="26"/>
      <c r="B15" s="71" t="s">
        <v>510</v>
      </c>
      <c r="C15" s="27" t="s">
        <v>86</v>
      </c>
      <c r="D15" s="27" t="s">
        <v>86</v>
      </c>
      <c r="E15" s="27" t="s">
        <v>86</v>
      </c>
      <c r="F15" s="49" t="s">
        <v>88</v>
      </c>
      <c r="G15" s="26">
        <v>2</v>
      </c>
    </row>
    <row r="16" spans="1:9" ht="16" customHeight="1">
      <c r="A16" s="26"/>
      <c r="B16" s="25" t="s">
        <v>891</v>
      </c>
      <c r="C16" s="27" t="s">
        <v>86</v>
      </c>
      <c r="D16" s="27" t="s">
        <v>86</v>
      </c>
      <c r="E16" s="27" t="s">
        <v>86</v>
      </c>
      <c r="F16" s="49" t="s">
        <v>88</v>
      </c>
      <c r="G16" s="26">
        <v>93</v>
      </c>
    </row>
    <row r="17" spans="1:7" ht="16" customHeight="1">
      <c r="A17" s="26"/>
      <c r="B17" s="25" t="s">
        <v>1281</v>
      </c>
      <c r="C17" s="27" t="s">
        <v>86</v>
      </c>
      <c r="D17" s="27" t="s">
        <v>86</v>
      </c>
      <c r="E17" s="27" t="s">
        <v>86</v>
      </c>
      <c r="F17" s="49" t="s">
        <v>88</v>
      </c>
      <c r="G17" s="26">
        <v>1</v>
      </c>
    </row>
    <row r="18" spans="1:7" ht="16" customHeight="1">
      <c r="A18" s="26"/>
      <c r="B18" s="25" t="s">
        <v>130</v>
      </c>
      <c r="C18" s="27" t="s">
        <v>86</v>
      </c>
      <c r="D18" s="27" t="s">
        <v>86</v>
      </c>
      <c r="E18" s="27" t="s">
        <v>86</v>
      </c>
      <c r="F18" s="49" t="s">
        <v>88</v>
      </c>
      <c r="G18" s="26">
        <v>2</v>
      </c>
    </row>
    <row r="19" spans="1:7" ht="16" customHeight="1">
      <c r="A19" s="26"/>
      <c r="B19" s="25" t="s">
        <v>123</v>
      </c>
      <c r="C19" s="27" t="s">
        <v>86</v>
      </c>
      <c r="D19" s="27" t="s">
        <v>86</v>
      </c>
      <c r="E19" s="27" t="s">
        <v>86</v>
      </c>
      <c r="F19" s="49" t="s">
        <v>88</v>
      </c>
      <c r="G19" s="26">
        <v>99</v>
      </c>
    </row>
    <row r="20" spans="1:7" ht="16" customHeight="1">
      <c r="A20" s="26"/>
      <c r="B20" s="25" t="s">
        <v>496</v>
      </c>
      <c r="C20" s="27" t="s">
        <v>86</v>
      </c>
      <c r="D20" s="27" t="s">
        <v>86</v>
      </c>
      <c r="E20" s="27" t="s">
        <v>86</v>
      </c>
      <c r="F20" s="49" t="s">
        <v>88</v>
      </c>
      <c r="G20" s="26">
        <v>43</v>
      </c>
    </row>
    <row r="21" spans="1:7" ht="16" customHeight="1">
      <c r="A21" s="26"/>
      <c r="B21" s="25" t="s">
        <v>1282</v>
      </c>
      <c r="C21" s="27" t="s">
        <v>86</v>
      </c>
      <c r="D21" s="27" t="s">
        <v>86</v>
      </c>
      <c r="E21" s="27" t="s">
        <v>86</v>
      </c>
      <c r="F21" s="49" t="s">
        <v>88</v>
      </c>
      <c r="G21" s="26">
        <v>74</v>
      </c>
    </row>
    <row r="22" spans="1:7" ht="16" customHeight="1">
      <c r="A22" s="26"/>
      <c r="B22" s="25" t="s">
        <v>1283</v>
      </c>
      <c r="C22" s="27" t="s">
        <v>30</v>
      </c>
      <c r="D22" s="27" t="s">
        <v>86</v>
      </c>
      <c r="E22" s="27" t="s">
        <v>86</v>
      </c>
      <c r="F22" s="49" t="s">
        <v>88</v>
      </c>
      <c r="G22" s="26">
        <v>375</v>
      </c>
    </row>
    <row r="23" spans="1:7" ht="16" customHeight="1">
      <c r="A23" s="26"/>
      <c r="B23" s="25" t="s">
        <v>1284</v>
      </c>
      <c r="C23" s="27" t="s">
        <v>86</v>
      </c>
      <c r="D23" s="27" t="s">
        <v>86</v>
      </c>
      <c r="E23" s="27" t="s">
        <v>86</v>
      </c>
      <c r="F23" s="49" t="s">
        <v>88</v>
      </c>
      <c r="G23" s="26">
        <v>14</v>
      </c>
    </row>
    <row r="24" spans="1:7" ht="16" customHeight="1">
      <c r="A24" s="26"/>
      <c r="B24" s="25" t="s">
        <v>494</v>
      </c>
      <c r="C24" s="27" t="s">
        <v>86</v>
      </c>
      <c r="D24" s="27" t="s">
        <v>86</v>
      </c>
      <c r="E24" s="27" t="s">
        <v>86</v>
      </c>
      <c r="F24" s="49" t="s">
        <v>88</v>
      </c>
      <c r="G24" s="26">
        <v>0</v>
      </c>
    </row>
    <row r="25" spans="1:7" ht="16" customHeight="1">
      <c r="A25" s="26"/>
      <c r="B25" s="25" t="s">
        <v>132</v>
      </c>
      <c r="C25" s="27" t="s">
        <v>86</v>
      </c>
      <c r="D25" s="27" t="s">
        <v>86</v>
      </c>
      <c r="E25" s="27" t="s">
        <v>86</v>
      </c>
      <c r="F25" s="49" t="s">
        <v>88</v>
      </c>
      <c r="G25" s="26">
        <v>0</v>
      </c>
    </row>
    <row r="26" spans="1:7" ht="16" customHeight="1">
      <c r="A26" s="26"/>
      <c r="B26" s="25" t="s">
        <v>141</v>
      </c>
      <c r="C26" s="27" t="s">
        <v>86</v>
      </c>
      <c r="D26" s="27" t="s">
        <v>86</v>
      </c>
      <c r="E26" s="27" t="s">
        <v>86</v>
      </c>
      <c r="F26" s="49" t="s">
        <v>88</v>
      </c>
      <c r="G26" s="26">
        <v>2</v>
      </c>
    </row>
    <row r="27" spans="1:7" ht="16" customHeight="1">
      <c r="A27" s="26"/>
      <c r="B27" s="25" t="s">
        <v>131</v>
      </c>
      <c r="C27" s="27" t="s">
        <v>86</v>
      </c>
      <c r="D27" s="27" t="s">
        <v>86</v>
      </c>
      <c r="E27" s="27" t="s">
        <v>86</v>
      </c>
      <c r="F27" s="49" t="s">
        <v>88</v>
      </c>
      <c r="G27" s="26">
        <v>45</v>
      </c>
    </row>
    <row r="28" spans="1:7" ht="16" customHeight="1">
      <c r="A28" s="26"/>
      <c r="B28" s="25" t="s">
        <v>514</v>
      </c>
      <c r="C28" s="27" t="s">
        <v>86</v>
      </c>
      <c r="D28" s="27" t="s">
        <v>86</v>
      </c>
      <c r="E28" s="27" t="s">
        <v>86</v>
      </c>
      <c r="F28" s="49" t="s">
        <v>88</v>
      </c>
      <c r="G28" s="26">
        <v>32</v>
      </c>
    </row>
    <row r="29" spans="1:7" ht="16" customHeight="1">
      <c r="A29" s="26"/>
      <c r="B29" s="25" t="s">
        <v>1285</v>
      </c>
      <c r="C29" s="27" t="s">
        <v>64</v>
      </c>
      <c r="D29" s="27" t="s">
        <v>64</v>
      </c>
      <c r="E29" s="27" t="s">
        <v>64</v>
      </c>
      <c r="F29" s="49" t="s">
        <v>88</v>
      </c>
      <c r="G29" s="26">
        <v>5244</v>
      </c>
    </row>
    <row r="30" spans="1:7" ht="16" customHeight="1">
      <c r="A30" s="26"/>
      <c r="B30" s="25" t="s">
        <v>1286</v>
      </c>
      <c r="C30" s="27" t="s">
        <v>64</v>
      </c>
      <c r="D30" s="27" t="s">
        <v>64</v>
      </c>
      <c r="E30" s="27" t="s">
        <v>64</v>
      </c>
      <c r="F30" s="49" t="s">
        <v>88</v>
      </c>
      <c r="G30" s="26">
        <v>236</v>
      </c>
    </row>
    <row r="31" spans="1:7" ht="16" customHeight="1">
      <c r="A31" s="26"/>
      <c r="B31" s="25" t="s">
        <v>1287</v>
      </c>
      <c r="C31" s="27" t="s">
        <v>64</v>
      </c>
      <c r="D31" s="27" t="s">
        <v>64</v>
      </c>
      <c r="E31" s="27" t="s">
        <v>64</v>
      </c>
      <c r="F31" s="49" t="s">
        <v>88</v>
      </c>
      <c r="G31" s="26">
        <v>122</v>
      </c>
    </row>
    <row r="32" spans="1:7" ht="16" customHeight="1">
      <c r="A32" s="26"/>
      <c r="B32" s="25" t="s">
        <v>1288</v>
      </c>
      <c r="C32" s="27" t="s">
        <v>64</v>
      </c>
      <c r="D32" s="27" t="s">
        <v>64</v>
      </c>
      <c r="E32" s="27" t="s">
        <v>64</v>
      </c>
      <c r="F32" s="49" t="s">
        <v>88</v>
      </c>
      <c r="G32" s="26">
        <v>53</v>
      </c>
    </row>
    <row r="33" spans="1:7" ht="16" customHeight="1">
      <c r="A33" s="26"/>
      <c r="B33" s="25" t="s">
        <v>1289</v>
      </c>
      <c r="C33" s="27" t="s">
        <v>64</v>
      </c>
      <c r="D33" s="27" t="s">
        <v>64</v>
      </c>
      <c r="E33" s="27" t="s">
        <v>64</v>
      </c>
      <c r="F33" s="49" t="s">
        <v>88</v>
      </c>
      <c r="G33" s="26">
        <v>10</v>
      </c>
    </row>
    <row r="34" spans="1:7" ht="16" customHeight="1">
      <c r="A34" s="26"/>
      <c r="B34" s="25" t="s">
        <v>521</v>
      </c>
      <c r="C34" s="27" t="s">
        <v>64</v>
      </c>
      <c r="D34" s="27" t="s">
        <v>64</v>
      </c>
      <c r="E34" s="27" t="s">
        <v>64</v>
      </c>
      <c r="F34" s="49" t="s">
        <v>88</v>
      </c>
      <c r="G34" s="26">
        <v>60</v>
      </c>
    </row>
    <row r="35" spans="1:7" ht="16" customHeight="1">
      <c r="A35" s="26"/>
      <c r="B35" s="25" t="s">
        <v>1290</v>
      </c>
      <c r="C35" s="27" t="s">
        <v>64</v>
      </c>
      <c r="D35" s="27" t="s">
        <v>64</v>
      </c>
      <c r="E35" s="27" t="s">
        <v>64</v>
      </c>
      <c r="F35" s="49" t="s">
        <v>88</v>
      </c>
      <c r="G35" s="26">
        <v>135</v>
      </c>
    </row>
    <row r="36" spans="1:7" ht="16" customHeight="1">
      <c r="A36" s="26"/>
      <c r="B36" s="25" t="s">
        <v>1291</v>
      </c>
      <c r="C36" s="27" t="s">
        <v>64</v>
      </c>
      <c r="D36" s="27" t="s">
        <v>64</v>
      </c>
      <c r="E36" s="27" t="s">
        <v>64</v>
      </c>
      <c r="F36" s="49" t="s">
        <v>88</v>
      </c>
      <c r="G36" s="26">
        <v>11</v>
      </c>
    </row>
    <row r="37" spans="1:7" ht="16" customHeight="1">
      <c r="A37" s="26"/>
      <c r="B37" s="25" t="s">
        <v>495</v>
      </c>
      <c r="C37" s="27" t="s">
        <v>495</v>
      </c>
      <c r="D37" s="27" t="s">
        <v>495</v>
      </c>
      <c r="E37" s="27" t="s">
        <v>86</v>
      </c>
      <c r="F37" s="49" t="s">
        <v>88</v>
      </c>
      <c r="G37" s="26">
        <v>596</v>
      </c>
    </row>
    <row r="38" spans="1:7" ht="16" customHeight="1">
      <c r="A38" s="26"/>
      <c r="B38" s="25" t="s">
        <v>1292</v>
      </c>
      <c r="C38" s="27" t="s">
        <v>86</v>
      </c>
      <c r="D38" s="27" t="s">
        <v>86</v>
      </c>
      <c r="E38" s="27" t="s">
        <v>86</v>
      </c>
      <c r="F38" s="49" t="s">
        <v>88</v>
      </c>
      <c r="G38" s="26">
        <v>0</v>
      </c>
    </row>
    <row r="39" spans="1:7" ht="16" customHeight="1">
      <c r="A39" s="26"/>
      <c r="B39" s="25" t="s">
        <v>523</v>
      </c>
      <c r="C39" s="27" t="s">
        <v>86</v>
      </c>
      <c r="D39" s="27" t="s">
        <v>86</v>
      </c>
      <c r="E39" s="27" t="s">
        <v>86</v>
      </c>
      <c r="F39" s="49" t="s">
        <v>88</v>
      </c>
      <c r="G39" s="26">
        <v>43</v>
      </c>
    </row>
    <row r="40" spans="1:7" ht="16" customHeight="1">
      <c r="A40" s="26"/>
      <c r="B40" s="25" t="s">
        <v>1293</v>
      </c>
      <c r="C40" s="27" t="s">
        <v>86</v>
      </c>
      <c r="D40" s="27" t="s">
        <v>86</v>
      </c>
      <c r="E40" s="27" t="s">
        <v>86</v>
      </c>
      <c r="F40" s="49" t="s">
        <v>88</v>
      </c>
      <c r="G40" s="26">
        <v>38</v>
      </c>
    </row>
    <row r="41" spans="1:7" ht="16" customHeight="1">
      <c r="A41" s="26"/>
      <c r="B41" s="25" t="s">
        <v>1294</v>
      </c>
      <c r="C41" s="27" t="s">
        <v>86</v>
      </c>
      <c r="D41" s="27" t="s">
        <v>86</v>
      </c>
      <c r="E41" s="27" t="s">
        <v>86</v>
      </c>
      <c r="F41" s="40" t="s">
        <v>88</v>
      </c>
      <c r="G41" s="26">
        <v>0</v>
      </c>
    </row>
    <row r="42" spans="1:7" ht="16" customHeight="1">
      <c r="A42" s="97" t="s">
        <v>1295</v>
      </c>
      <c r="B42" s="84" t="s">
        <v>892</v>
      </c>
      <c r="C42" s="77" t="s">
        <v>930</v>
      </c>
      <c r="D42" s="77" t="s">
        <v>930</v>
      </c>
      <c r="E42" s="77" t="s">
        <v>930</v>
      </c>
      <c r="F42" s="45" t="s">
        <v>24</v>
      </c>
      <c r="G42" s="97">
        <v>204</v>
      </c>
    </row>
    <row r="43" spans="1:7" ht="16" customHeight="1">
      <c r="A43" s="26"/>
      <c r="B43" s="71" t="s">
        <v>893</v>
      </c>
      <c r="C43" s="27" t="s">
        <v>1218</v>
      </c>
      <c r="D43" s="27" t="s">
        <v>1218</v>
      </c>
      <c r="E43" s="27" t="s">
        <v>930</v>
      </c>
      <c r="F43" s="49" t="s">
        <v>24</v>
      </c>
      <c r="G43" s="26">
        <v>2158</v>
      </c>
    </row>
    <row r="44" spans="1:7" ht="32">
      <c r="A44" s="26"/>
      <c r="B44" s="71" t="s">
        <v>894</v>
      </c>
      <c r="C44" s="27" t="s">
        <v>1219</v>
      </c>
      <c r="D44" s="27" t="s">
        <v>1219</v>
      </c>
      <c r="E44" s="27" t="s">
        <v>930</v>
      </c>
      <c r="F44" s="49" t="s">
        <v>24</v>
      </c>
      <c r="G44" s="26">
        <v>983</v>
      </c>
    </row>
    <row r="45" spans="1:7" ht="16" customHeight="1">
      <c r="A45" s="26"/>
      <c r="B45" s="71" t="s">
        <v>895</v>
      </c>
      <c r="C45" s="27" t="s">
        <v>930</v>
      </c>
      <c r="D45" s="27" t="s">
        <v>930</v>
      </c>
      <c r="E45" s="27" t="s">
        <v>930</v>
      </c>
      <c r="F45" s="49" t="s">
        <v>24</v>
      </c>
      <c r="G45" s="26">
        <v>903</v>
      </c>
    </row>
    <row r="46" spans="1:7" ht="16" customHeight="1">
      <c r="A46" s="26"/>
      <c r="B46" s="71" t="s">
        <v>896</v>
      </c>
      <c r="C46" s="27" t="s">
        <v>930</v>
      </c>
      <c r="D46" s="27" t="s">
        <v>930</v>
      </c>
      <c r="E46" s="27" t="s">
        <v>930</v>
      </c>
      <c r="F46" s="49" t="s">
        <v>24</v>
      </c>
      <c r="G46" s="26">
        <v>615</v>
      </c>
    </row>
    <row r="47" spans="1:7" ht="16" customHeight="1">
      <c r="A47" s="26"/>
      <c r="B47" s="25" t="s">
        <v>897</v>
      </c>
      <c r="C47" s="27" t="s">
        <v>932</v>
      </c>
      <c r="D47" s="27" t="s">
        <v>932</v>
      </c>
      <c r="E47" s="27" t="s">
        <v>932</v>
      </c>
      <c r="F47" s="49" t="s">
        <v>24</v>
      </c>
      <c r="G47" s="26">
        <v>145</v>
      </c>
    </row>
    <row r="48" spans="1:7" ht="16" customHeight="1">
      <c r="A48" s="26"/>
      <c r="B48" s="25" t="s">
        <v>1296</v>
      </c>
      <c r="C48" s="27" t="s">
        <v>930</v>
      </c>
      <c r="D48" s="27" t="s">
        <v>930</v>
      </c>
      <c r="E48" s="27" t="s">
        <v>930</v>
      </c>
      <c r="F48" s="49" t="s">
        <v>24</v>
      </c>
      <c r="G48" s="26">
        <v>1504</v>
      </c>
    </row>
    <row r="49" spans="1:7" ht="32">
      <c r="A49" s="26"/>
      <c r="B49" s="25" t="s">
        <v>1297</v>
      </c>
      <c r="C49" s="27" t="s">
        <v>14</v>
      </c>
      <c r="D49" s="27" t="s">
        <v>938</v>
      </c>
      <c r="E49" s="27" t="s">
        <v>14</v>
      </c>
      <c r="F49" s="49" t="s">
        <v>14</v>
      </c>
      <c r="G49" s="26">
        <v>48</v>
      </c>
    </row>
    <row r="50" spans="1:7" ht="16" customHeight="1">
      <c r="A50" s="26"/>
      <c r="B50" s="25" t="s">
        <v>1104</v>
      </c>
      <c r="C50" s="27" t="s">
        <v>942</v>
      </c>
      <c r="D50" s="27" t="s">
        <v>942</v>
      </c>
      <c r="E50" s="27" t="s">
        <v>67</v>
      </c>
      <c r="F50" s="49" t="s">
        <v>67</v>
      </c>
      <c r="G50" s="26">
        <v>70</v>
      </c>
    </row>
    <row r="51" spans="1:7" ht="16" customHeight="1">
      <c r="A51" s="26"/>
      <c r="B51" s="25" t="s">
        <v>1298</v>
      </c>
      <c r="C51" s="27" t="s">
        <v>14</v>
      </c>
      <c r="D51" s="27" t="s">
        <v>14</v>
      </c>
      <c r="E51" s="27" t="s">
        <v>14</v>
      </c>
      <c r="F51" s="49" t="s">
        <v>14</v>
      </c>
      <c r="G51" s="26">
        <v>70</v>
      </c>
    </row>
    <row r="52" spans="1:7" ht="16" customHeight="1">
      <c r="A52" s="26"/>
      <c r="B52" s="25" t="s">
        <v>534</v>
      </c>
      <c r="C52" s="27" t="s">
        <v>937</v>
      </c>
      <c r="D52" s="27" t="s">
        <v>83</v>
      </c>
      <c r="E52" s="27" t="s">
        <v>83</v>
      </c>
      <c r="F52" s="49" t="s">
        <v>83</v>
      </c>
      <c r="G52" s="26">
        <v>3</v>
      </c>
    </row>
    <row r="53" spans="1:7" ht="16" customHeight="1">
      <c r="A53" s="26"/>
      <c r="B53" s="25" t="s">
        <v>161</v>
      </c>
      <c r="C53" s="27" t="s">
        <v>937</v>
      </c>
      <c r="D53" s="27" t="s">
        <v>83</v>
      </c>
      <c r="E53" s="27" t="s">
        <v>83</v>
      </c>
      <c r="F53" s="49" t="s">
        <v>83</v>
      </c>
      <c r="G53" s="26">
        <v>42</v>
      </c>
    </row>
    <row r="54" spans="1:7" ht="16" customHeight="1">
      <c r="A54" s="26"/>
      <c r="B54" s="25" t="s">
        <v>515</v>
      </c>
      <c r="C54" s="27" t="s">
        <v>937</v>
      </c>
      <c r="D54" s="27" t="s">
        <v>83</v>
      </c>
      <c r="E54" s="27" t="s">
        <v>83</v>
      </c>
      <c r="F54" s="49" t="s">
        <v>83</v>
      </c>
      <c r="G54" s="26">
        <v>0</v>
      </c>
    </row>
    <row r="55" spans="1:7" ht="16" customHeight="1">
      <c r="A55" s="26"/>
      <c r="B55" s="25" t="s">
        <v>522</v>
      </c>
      <c r="C55" s="27" t="s">
        <v>937</v>
      </c>
      <c r="D55" s="27" t="s">
        <v>83</v>
      </c>
      <c r="E55" s="27" t="s">
        <v>83</v>
      </c>
      <c r="F55" s="49" t="s">
        <v>83</v>
      </c>
      <c r="G55" s="26">
        <v>15</v>
      </c>
    </row>
    <row r="56" spans="1:7" ht="16" customHeight="1">
      <c r="A56" s="26"/>
      <c r="B56" s="25" t="s">
        <v>158</v>
      </c>
      <c r="C56" s="27" t="s">
        <v>1726</v>
      </c>
      <c r="D56" s="27" t="s">
        <v>21</v>
      </c>
      <c r="E56" s="27" t="s">
        <v>14</v>
      </c>
      <c r="F56" s="49" t="s">
        <v>14</v>
      </c>
      <c r="G56" s="26">
        <v>1023</v>
      </c>
    </row>
    <row r="57" spans="1:7" ht="16" customHeight="1">
      <c r="A57" s="26"/>
      <c r="B57" s="25" t="s">
        <v>1299</v>
      </c>
      <c r="C57" s="27" t="s">
        <v>14</v>
      </c>
      <c r="D57" s="27" t="s">
        <v>14</v>
      </c>
      <c r="E57" s="27" t="s">
        <v>14</v>
      </c>
      <c r="F57" s="49" t="s">
        <v>14</v>
      </c>
      <c r="G57" s="26">
        <v>161</v>
      </c>
    </row>
    <row r="58" spans="1:7" ht="16" customHeight="1">
      <c r="A58" s="26"/>
      <c r="B58" s="25" t="s">
        <v>1300</v>
      </c>
      <c r="C58" s="27" t="s">
        <v>14</v>
      </c>
      <c r="D58" s="27" t="s">
        <v>14</v>
      </c>
      <c r="E58" s="27" t="s">
        <v>14</v>
      </c>
      <c r="F58" s="49" t="s">
        <v>14</v>
      </c>
      <c r="G58" s="26">
        <v>23</v>
      </c>
    </row>
    <row r="59" spans="1:7" ht="16" customHeight="1">
      <c r="A59" s="26"/>
      <c r="B59" s="25" t="s">
        <v>1301</v>
      </c>
      <c r="C59" s="27" t="s">
        <v>83</v>
      </c>
      <c r="D59" s="27" t="s">
        <v>83</v>
      </c>
      <c r="E59" s="27" t="s">
        <v>83</v>
      </c>
      <c r="F59" s="49" t="s">
        <v>83</v>
      </c>
      <c r="G59" s="26">
        <v>11</v>
      </c>
    </row>
    <row r="60" spans="1:7" ht="16" customHeight="1">
      <c r="A60" s="26"/>
      <c r="B60" s="25" t="s">
        <v>535</v>
      </c>
      <c r="C60" s="27" t="s">
        <v>14</v>
      </c>
      <c r="D60" s="27" t="s">
        <v>14</v>
      </c>
      <c r="E60" s="27" t="s">
        <v>14</v>
      </c>
      <c r="F60" s="49" t="s">
        <v>14</v>
      </c>
      <c r="G60" s="26">
        <v>139</v>
      </c>
    </row>
    <row r="61" spans="1:7" ht="16" customHeight="1">
      <c r="A61" s="26"/>
      <c r="B61" s="25" t="s">
        <v>1302</v>
      </c>
      <c r="C61" s="27" t="s">
        <v>83</v>
      </c>
      <c r="D61" s="27" t="s">
        <v>83</v>
      </c>
      <c r="E61" s="27" t="s">
        <v>83</v>
      </c>
      <c r="F61" s="49" t="s">
        <v>83</v>
      </c>
      <c r="G61" s="26">
        <v>27</v>
      </c>
    </row>
    <row r="62" spans="1:7" ht="16" customHeight="1">
      <c r="A62" s="26"/>
      <c r="B62" s="25" t="s">
        <v>1303</v>
      </c>
      <c r="C62" s="27" t="s">
        <v>83</v>
      </c>
      <c r="D62" s="27" t="s">
        <v>83</v>
      </c>
      <c r="E62" s="27" t="s">
        <v>83</v>
      </c>
      <c r="F62" s="49" t="s">
        <v>83</v>
      </c>
      <c r="G62" s="26">
        <v>2</v>
      </c>
    </row>
    <row r="63" spans="1:7" ht="16" customHeight="1">
      <c r="A63" s="26"/>
      <c r="B63" s="25" t="s">
        <v>1086</v>
      </c>
      <c r="C63" s="27" t="s">
        <v>83</v>
      </c>
      <c r="D63" s="27" t="s">
        <v>83</v>
      </c>
      <c r="E63" s="27" t="s">
        <v>83</v>
      </c>
      <c r="F63" s="49" t="s">
        <v>83</v>
      </c>
      <c r="G63" s="26">
        <v>76</v>
      </c>
    </row>
    <row r="64" spans="1:7" ht="16" customHeight="1">
      <c r="A64" s="26"/>
      <c r="B64" s="25" t="s">
        <v>1304</v>
      </c>
      <c r="C64" s="27" t="s">
        <v>14</v>
      </c>
      <c r="D64" s="27" t="s">
        <v>14</v>
      </c>
      <c r="E64" s="27" t="s">
        <v>14</v>
      </c>
      <c r="F64" s="49" t="s">
        <v>14</v>
      </c>
      <c r="G64" s="26">
        <v>20</v>
      </c>
    </row>
    <row r="65" spans="1:7" ht="16" customHeight="1">
      <c r="A65" s="26"/>
      <c r="B65" s="25" t="s">
        <v>586</v>
      </c>
      <c r="C65" s="27" t="s">
        <v>945</v>
      </c>
      <c r="D65" s="27" t="s">
        <v>945</v>
      </c>
      <c r="E65" s="27" t="s">
        <v>83</v>
      </c>
      <c r="F65" s="49" t="s">
        <v>83</v>
      </c>
      <c r="G65" s="26">
        <v>15</v>
      </c>
    </row>
    <row r="66" spans="1:7" ht="16" customHeight="1">
      <c r="A66" s="26"/>
      <c r="B66" s="25" t="s">
        <v>536</v>
      </c>
      <c r="C66" s="27" t="s">
        <v>536</v>
      </c>
      <c r="D66" s="27" t="s">
        <v>536</v>
      </c>
      <c r="E66" s="27" t="s">
        <v>930</v>
      </c>
      <c r="F66" s="49" t="s">
        <v>24</v>
      </c>
      <c r="G66" s="26">
        <v>146</v>
      </c>
    </row>
    <row r="67" spans="1:7" ht="16" customHeight="1">
      <c r="A67" s="26"/>
      <c r="B67" s="25" t="s">
        <v>260</v>
      </c>
      <c r="C67" s="65" t="s">
        <v>930</v>
      </c>
      <c r="D67" s="65" t="s">
        <v>930</v>
      </c>
      <c r="E67" s="65" t="s">
        <v>930</v>
      </c>
      <c r="F67" s="49" t="s">
        <v>24</v>
      </c>
      <c r="G67" s="26">
        <v>60</v>
      </c>
    </row>
    <row r="68" spans="1:7" ht="16" customHeight="1">
      <c r="A68" s="26"/>
      <c r="B68" s="25" t="s">
        <v>539</v>
      </c>
      <c r="C68" s="27" t="s">
        <v>5</v>
      </c>
      <c r="D68" s="27" t="s">
        <v>5</v>
      </c>
      <c r="E68" s="27" t="s">
        <v>14</v>
      </c>
      <c r="F68" s="49" t="s">
        <v>14</v>
      </c>
      <c r="G68" s="26">
        <v>182</v>
      </c>
    </row>
    <row r="69" spans="1:7" ht="16" customHeight="1">
      <c r="A69" s="26"/>
      <c r="B69" s="25" t="s">
        <v>540</v>
      </c>
      <c r="C69" s="27" t="s">
        <v>1764</v>
      </c>
      <c r="D69" s="27" t="s">
        <v>85</v>
      </c>
      <c r="E69" s="27" t="s">
        <v>85</v>
      </c>
      <c r="F69" s="49" t="s">
        <v>85</v>
      </c>
      <c r="G69" s="26">
        <v>5</v>
      </c>
    </row>
    <row r="70" spans="1:7" ht="16" customHeight="1">
      <c r="A70" s="26"/>
      <c r="B70" s="25" t="s">
        <v>1305</v>
      </c>
      <c r="C70" s="27" t="s">
        <v>1764</v>
      </c>
      <c r="D70" s="27" t="s">
        <v>85</v>
      </c>
      <c r="E70" s="27" t="s">
        <v>85</v>
      </c>
      <c r="F70" s="49" t="s">
        <v>85</v>
      </c>
      <c r="G70" s="26">
        <v>1</v>
      </c>
    </row>
    <row r="71" spans="1:7" ht="16" customHeight="1">
      <c r="A71" s="26"/>
      <c r="B71" s="25" t="s">
        <v>1306</v>
      </c>
      <c r="C71" s="27" t="s">
        <v>1764</v>
      </c>
      <c r="D71" s="27" t="s">
        <v>85</v>
      </c>
      <c r="E71" s="27" t="s">
        <v>85</v>
      </c>
      <c r="F71" s="49" t="s">
        <v>85</v>
      </c>
      <c r="G71" s="26">
        <v>4</v>
      </c>
    </row>
    <row r="72" spans="1:7" ht="16" customHeight="1">
      <c r="A72" s="26"/>
      <c r="B72" s="25" t="s">
        <v>538</v>
      </c>
      <c r="C72" s="27" t="s">
        <v>83</v>
      </c>
      <c r="D72" s="27" t="s">
        <v>83</v>
      </c>
      <c r="E72" s="27" t="s">
        <v>83</v>
      </c>
      <c r="F72" s="40" t="s">
        <v>83</v>
      </c>
      <c r="G72" s="26">
        <v>68</v>
      </c>
    </row>
    <row r="73" spans="1:7" ht="16" customHeight="1">
      <c r="A73" s="97" t="s">
        <v>505</v>
      </c>
      <c r="B73" s="72" t="s">
        <v>73</v>
      </c>
      <c r="C73" s="77" t="s">
        <v>83</v>
      </c>
      <c r="D73" s="77" t="s">
        <v>83</v>
      </c>
      <c r="E73" s="77" t="s">
        <v>83</v>
      </c>
      <c r="F73" s="45" t="s">
        <v>83</v>
      </c>
      <c r="G73" s="97">
        <v>52</v>
      </c>
    </row>
    <row r="74" spans="1:7" ht="16" customHeight="1">
      <c r="A74" s="26"/>
      <c r="B74" s="71" t="s">
        <v>543</v>
      </c>
      <c r="C74" s="27" t="s">
        <v>30</v>
      </c>
      <c r="D74" s="27" t="s">
        <v>86</v>
      </c>
      <c r="E74" s="27" t="s">
        <v>86</v>
      </c>
      <c r="F74" s="49" t="s">
        <v>88</v>
      </c>
      <c r="G74" s="26">
        <v>100</v>
      </c>
    </row>
    <row r="75" spans="1:7" ht="16" customHeight="1">
      <c r="A75" s="26"/>
      <c r="B75" s="71" t="s">
        <v>1307</v>
      </c>
      <c r="C75" s="27" t="s">
        <v>30</v>
      </c>
      <c r="D75" s="27" t="s">
        <v>86</v>
      </c>
      <c r="E75" s="27" t="s">
        <v>86</v>
      </c>
      <c r="F75" s="49" t="s">
        <v>88</v>
      </c>
      <c r="G75" s="26">
        <v>26</v>
      </c>
    </row>
    <row r="76" spans="1:7" ht="16" customHeight="1">
      <c r="A76" s="26"/>
      <c r="B76" s="71" t="s">
        <v>1308</v>
      </c>
      <c r="C76" s="27" t="s">
        <v>1049</v>
      </c>
      <c r="D76" s="27" t="s">
        <v>84</v>
      </c>
      <c r="E76" s="27" t="s">
        <v>86</v>
      </c>
      <c r="F76" s="49" t="s">
        <v>88</v>
      </c>
      <c r="G76" s="26">
        <v>90</v>
      </c>
    </row>
    <row r="77" spans="1:7" ht="16" customHeight="1">
      <c r="A77" s="26"/>
      <c r="B77" s="71" t="s">
        <v>546</v>
      </c>
      <c r="C77" s="27" t="s">
        <v>83</v>
      </c>
      <c r="D77" s="27" t="s">
        <v>83</v>
      </c>
      <c r="E77" s="27" t="s">
        <v>83</v>
      </c>
      <c r="F77" s="49" t="s">
        <v>83</v>
      </c>
      <c r="G77" s="26">
        <v>170</v>
      </c>
    </row>
    <row r="78" spans="1:7" ht="16" customHeight="1">
      <c r="A78" s="26"/>
      <c r="B78" s="71" t="s">
        <v>271</v>
      </c>
      <c r="C78" s="27" t="s">
        <v>29</v>
      </c>
      <c r="D78" s="27" t="s">
        <v>29</v>
      </c>
      <c r="E78" s="27" t="s">
        <v>67</v>
      </c>
      <c r="F78" s="49" t="s">
        <v>67</v>
      </c>
      <c r="G78" s="26">
        <v>4128</v>
      </c>
    </row>
    <row r="79" spans="1:7" ht="16" customHeight="1">
      <c r="A79" s="26"/>
      <c r="B79" s="25" t="s">
        <v>272</v>
      </c>
      <c r="C79" s="27" t="s">
        <v>29</v>
      </c>
      <c r="D79" s="27" t="s">
        <v>29</v>
      </c>
      <c r="E79" s="27" t="s">
        <v>67</v>
      </c>
      <c r="F79" s="49" t="s">
        <v>67</v>
      </c>
      <c r="G79" s="26">
        <v>293</v>
      </c>
    </row>
    <row r="80" spans="1:7" ht="16" customHeight="1">
      <c r="A80" s="26"/>
      <c r="B80" s="25" t="s">
        <v>549</v>
      </c>
      <c r="C80" s="27" t="s">
        <v>84</v>
      </c>
      <c r="D80" s="27" t="s">
        <v>84</v>
      </c>
      <c r="E80" s="27" t="s">
        <v>84</v>
      </c>
      <c r="F80" s="49" t="s">
        <v>14</v>
      </c>
      <c r="G80" s="26">
        <v>185</v>
      </c>
    </row>
    <row r="81" spans="1:7" ht="16" customHeight="1">
      <c r="A81" s="26"/>
      <c r="B81" s="25" t="s">
        <v>550</v>
      </c>
      <c r="C81" s="27" t="s">
        <v>495</v>
      </c>
      <c r="D81" s="27" t="s">
        <v>495</v>
      </c>
      <c r="E81" s="27" t="s">
        <v>86</v>
      </c>
      <c r="F81" s="49" t="s">
        <v>88</v>
      </c>
      <c r="G81" s="26">
        <v>319</v>
      </c>
    </row>
    <row r="82" spans="1:7" ht="16" customHeight="1">
      <c r="A82" s="26"/>
      <c r="B82" s="25" t="s">
        <v>551</v>
      </c>
      <c r="C82" s="27" t="s">
        <v>84</v>
      </c>
      <c r="D82" s="27" t="s">
        <v>84</v>
      </c>
      <c r="E82" s="27" t="s">
        <v>84</v>
      </c>
      <c r="F82" s="49" t="s">
        <v>14</v>
      </c>
      <c r="G82" s="26">
        <v>64</v>
      </c>
    </row>
    <row r="83" spans="1:7" ht="16" customHeight="1">
      <c r="A83" s="26"/>
      <c r="B83" s="25" t="s">
        <v>34</v>
      </c>
      <c r="C83" s="27" t="s">
        <v>84</v>
      </c>
      <c r="D83" s="27" t="s">
        <v>84</v>
      </c>
      <c r="E83" s="27" t="s">
        <v>84</v>
      </c>
      <c r="F83" s="49" t="s">
        <v>14</v>
      </c>
      <c r="G83" s="26">
        <v>117</v>
      </c>
    </row>
    <row r="84" spans="1:7" ht="16" customHeight="1">
      <c r="A84" s="26"/>
      <c r="B84" s="25" t="s">
        <v>1309</v>
      </c>
      <c r="C84" s="27" t="s">
        <v>84</v>
      </c>
      <c r="D84" s="27" t="s">
        <v>84</v>
      </c>
      <c r="E84" s="27" t="s">
        <v>84</v>
      </c>
      <c r="F84" s="49" t="s">
        <v>14</v>
      </c>
      <c r="G84" s="26">
        <v>2</v>
      </c>
    </row>
    <row r="85" spans="1:7" ht="16" customHeight="1">
      <c r="A85" s="26"/>
      <c r="B85" s="25" t="s">
        <v>1310</v>
      </c>
      <c r="C85" s="91" t="s">
        <v>84</v>
      </c>
      <c r="D85" s="49" t="s">
        <v>84</v>
      </c>
      <c r="E85" s="91" t="s">
        <v>84</v>
      </c>
      <c r="F85" s="49" t="s">
        <v>83</v>
      </c>
      <c r="G85" s="26">
        <v>16</v>
      </c>
    </row>
    <row r="86" spans="1:7" ht="16" customHeight="1">
      <c r="A86" s="26"/>
      <c r="B86" s="25" t="s">
        <v>33</v>
      </c>
      <c r="C86" s="65" t="s">
        <v>84</v>
      </c>
      <c r="D86" s="65" t="s">
        <v>84</v>
      </c>
      <c r="E86" s="65" t="s">
        <v>84</v>
      </c>
      <c r="F86" s="49" t="s">
        <v>14</v>
      </c>
      <c r="G86" s="26">
        <v>1</v>
      </c>
    </row>
    <row r="87" spans="1:7" ht="16" customHeight="1">
      <c r="A87" s="26"/>
      <c r="B87" s="25" t="s">
        <v>554</v>
      </c>
      <c r="C87" s="65" t="s">
        <v>84</v>
      </c>
      <c r="D87" s="65" t="s">
        <v>84</v>
      </c>
      <c r="E87" s="65" t="s">
        <v>84</v>
      </c>
      <c r="F87" s="49" t="s">
        <v>14</v>
      </c>
      <c r="G87" s="26">
        <v>12</v>
      </c>
    </row>
    <row r="88" spans="1:7" ht="16" customHeight="1">
      <c r="A88" s="26"/>
      <c r="B88" s="25" t="s">
        <v>548</v>
      </c>
      <c r="C88" s="27" t="s">
        <v>84</v>
      </c>
      <c r="D88" s="27" t="s">
        <v>84</v>
      </c>
      <c r="E88" s="27" t="s">
        <v>84</v>
      </c>
      <c r="F88" s="49" t="s">
        <v>14</v>
      </c>
      <c r="G88" s="26">
        <v>37</v>
      </c>
    </row>
    <row r="89" spans="1:7" ht="16" customHeight="1">
      <c r="A89" s="26"/>
      <c r="B89" s="25" t="s">
        <v>555</v>
      </c>
      <c r="C89" s="91" t="s">
        <v>84</v>
      </c>
      <c r="D89" s="49" t="s">
        <v>84</v>
      </c>
      <c r="E89" s="91" t="s">
        <v>84</v>
      </c>
      <c r="F89" s="49" t="s">
        <v>83</v>
      </c>
      <c r="G89" s="26">
        <v>310</v>
      </c>
    </row>
    <row r="90" spans="1:7" ht="16" customHeight="1">
      <c r="A90" s="26"/>
      <c r="B90" s="25" t="s">
        <v>1311</v>
      </c>
      <c r="C90" s="27" t="s">
        <v>83</v>
      </c>
      <c r="D90" s="27" t="s">
        <v>83</v>
      </c>
      <c r="E90" s="27" t="s">
        <v>83</v>
      </c>
      <c r="F90" s="49" t="s">
        <v>83</v>
      </c>
      <c r="G90" s="26">
        <v>7</v>
      </c>
    </row>
    <row r="91" spans="1:7" ht="16" customHeight="1">
      <c r="A91" s="26"/>
      <c r="B91" s="25" t="s">
        <v>1312</v>
      </c>
      <c r="C91" s="27" t="s">
        <v>83</v>
      </c>
      <c r="D91" s="27" t="s">
        <v>83</v>
      </c>
      <c r="E91" s="27" t="s">
        <v>83</v>
      </c>
      <c r="F91" s="49" t="s">
        <v>83</v>
      </c>
      <c r="G91" s="26">
        <v>167</v>
      </c>
    </row>
    <row r="92" spans="1:7" ht="16" customHeight="1">
      <c r="A92" s="26"/>
      <c r="B92" s="25" t="s">
        <v>1313</v>
      </c>
      <c r="C92" s="27" t="s">
        <v>83</v>
      </c>
      <c r="D92" s="27" t="s">
        <v>83</v>
      </c>
      <c r="E92" s="27" t="s">
        <v>83</v>
      </c>
      <c r="F92" s="40" t="s">
        <v>83</v>
      </c>
      <c r="G92" s="26">
        <v>97</v>
      </c>
    </row>
    <row r="93" spans="1:7" ht="16" customHeight="1">
      <c r="A93" s="97" t="s">
        <v>1314</v>
      </c>
      <c r="B93" s="72" t="s">
        <v>558</v>
      </c>
      <c r="C93" s="77" t="s">
        <v>942</v>
      </c>
      <c r="D93" s="77" t="s">
        <v>942</v>
      </c>
      <c r="E93" s="77" t="s">
        <v>67</v>
      </c>
      <c r="F93" s="45" t="s">
        <v>67</v>
      </c>
      <c r="G93" s="97">
        <v>43</v>
      </c>
    </row>
    <row r="94" spans="1:7" ht="16" customHeight="1">
      <c r="A94" s="26"/>
      <c r="B94" s="71" t="s">
        <v>1315</v>
      </c>
      <c r="C94" s="27" t="s">
        <v>942</v>
      </c>
      <c r="D94" s="27" t="s">
        <v>942</v>
      </c>
      <c r="E94" s="27" t="s">
        <v>67</v>
      </c>
      <c r="F94" s="49" t="s">
        <v>67</v>
      </c>
      <c r="G94" s="26">
        <v>508</v>
      </c>
    </row>
    <row r="95" spans="1:7" ht="16" customHeight="1">
      <c r="A95" s="26"/>
      <c r="B95" s="71" t="s">
        <v>560</v>
      </c>
      <c r="C95" s="27" t="s">
        <v>1224</v>
      </c>
      <c r="D95" s="27" t="s">
        <v>1224</v>
      </c>
      <c r="E95" s="27" t="s">
        <v>67</v>
      </c>
      <c r="F95" s="49" t="s">
        <v>67</v>
      </c>
      <c r="G95" s="26">
        <v>1190</v>
      </c>
    </row>
    <row r="96" spans="1:7" ht="16" customHeight="1">
      <c r="A96" s="26"/>
      <c r="B96" s="71" t="s">
        <v>1316</v>
      </c>
      <c r="C96" s="27" t="s">
        <v>942</v>
      </c>
      <c r="D96" s="27" t="s">
        <v>942</v>
      </c>
      <c r="E96" s="27" t="s">
        <v>67</v>
      </c>
      <c r="F96" s="49" t="s">
        <v>67</v>
      </c>
      <c r="G96" s="26">
        <v>11792</v>
      </c>
    </row>
    <row r="97" spans="1:7" ht="16" customHeight="1">
      <c r="A97" s="26"/>
      <c r="B97" s="71" t="s">
        <v>1317</v>
      </c>
      <c r="C97" s="27" t="s">
        <v>942</v>
      </c>
      <c r="D97" s="27" t="s">
        <v>942</v>
      </c>
      <c r="E97" s="27" t="s">
        <v>67</v>
      </c>
      <c r="F97" s="49" t="s">
        <v>67</v>
      </c>
      <c r="G97" s="26">
        <v>239</v>
      </c>
    </row>
    <row r="98" spans="1:7" ht="16" customHeight="1">
      <c r="A98" s="26"/>
      <c r="B98" s="71" t="s">
        <v>1318</v>
      </c>
      <c r="C98" s="27" t="s">
        <v>942</v>
      </c>
      <c r="D98" s="27" t="s">
        <v>942</v>
      </c>
      <c r="E98" s="27" t="s">
        <v>67</v>
      </c>
      <c r="F98" s="49" t="s">
        <v>67</v>
      </c>
      <c r="G98" s="26">
        <v>1149</v>
      </c>
    </row>
    <row r="99" spans="1:7" ht="16" customHeight="1">
      <c r="A99" s="26"/>
      <c r="B99" s="25" t="s">
        <v>1319</v>
      </c>
      <c r="C99" s="27" t="s">
        <v>942</v>
      </c>
      <c r="D99" s="27" t="s">
        <v>942</v>
      </c>
      <c r="E99" s="27" t="s">
        <v>67</v>
      </c>
      <c r="F99" s="49" t="s">
        <v>67</v>
      </c>
      <c r="G99" s="26">
        <v>520</v>
      </c>
    </row>
    <row r="100" spans="1:7" ht="16" customHeight="1">
      <c r="A100" s="26"/>
      <c r="B100" s="25" t="s">
        <v>1320</v>
      </c>
      <c r="C100" s="27" t="s">
        <v>942</v>
      </c>
      <c r="D100" s="27" t="s">
        <v>942</v>
      </c>
      <c r="E100" s="27" t="s">
        <v>67</v>
      </c>
      <c r="F100" s="49" t="s">
        <v>67</v>
      </c>
      <c r="G100" s="26">
        <v>25</v>
      </c>
    </row>
    <row r="101" spans="1:7" ht="16" customHeight="1">
      <c r="A101" s="26"/>
      <c r="B101" s="25" t="s">
        <v>1321</v>
      </c>
      <c r="C101" s="27" t="s">
        <v>942</v>
      </c>
      <c r="D101" s="27" t="s">
        <v>942</v>
      </c>
      <c r="E101" s="27" t="s">
        <v>67</v>
      </c>
      <c r="F101" s="49" t="s">
        <v>67</v>
      </c>
      <c r="G101" s="26">
        <v>5</v>
      </c>
    </row>
    <row r="102" spans="1:7" ht="16" customHeight="1">
      <c r="A102" s="26"/>
      <c r="B102" s="25" t="s">
        <v>1322</v>
      </c>
      <c r="C102" s="27" t="s">
        <v>942</v>
      </c>
      <c r="D102" s="27" t="s">
        <v>942</v>
      </c>
      <c r="E102" s="27" t="s">
        <v>67</v>
      </c>
      <c r="F102" s="49" t="s">
        <v>67</v>
      </c>
      <c r="G102" s="26">
        <v>8</v>
      </c>
    </row>
    <row r="103" spans="1:7" ht="16" customHeight="1">
      <c r="A103" s="26"/>
      <c r="B103" s="25" t="s">
        <v>1323</v>
      </c>
      <c r="C103" s="83" t="s">
        <v>942</v>
      </c>
      <c r="D103" s="83" t="s">
        <v>942</v>
      </c>
      <c r="E103" s="83" t="s">
        <v>67</v>
      </c>
      <c r="F103" s="40" t="s">
        <v>67</v>
      </c>
      <c r="G103" s="26">
        <v>5</v>
      </c>
    </row>
    <row r="104" spans="1:7" ht="16" customHeight="1">
      <c r="A104" s="97" t="s">
        <v>104</v>
      </c>
      <c r="B104" s="72" t="s">
        <v>564</v>
      </c>
      <c r="C104" s="27" t="s">
        <v>1217</v>
      </c>
      <c r="D104" s="27" t="s">
        <v>1217</v>
      </c>
      <c r="E104" s="27" t="s">
        <v>1217</v>
      </c>
      <c r="F104" s="45" t="s">
        <v>83</v>
      </c>
      <c r="G104" s="97">
        <v>6</v>
      </c>
    </row>
    <row r="105" spans="1:7" ht="16" customHeight="1">
      <c r="A105" s="26"/>
      <c r="B105" s="71" t="s">
        <v>1324</v>
      </c>
      <c r="C105" s="27" t="s">
        <v>1217</v>
      </c>
      <c r="D105" s="27" t="s">
        <v>1217</v>
      </c>
      <c r="E105" s="27" t="s">
        <v>1217</v>
      </c>
      <c r="F105" s="49" t="s">
        <v>83</v>
      </c>
      <c r="G105" s="26">
        <v>39</v>
      </c>
    </row>
    <row r="106" spans="1:7" ht="16" customHeight="1">
      <c r="A106" s="26"/>
      <c r="B106" s="71" t="s">
        <v>565</v>
      </c>
      <c r="C106" s="27" t="s">
        <v>1217</v>
      </c>
      <c r="D106" s="27" t="s">
        <v>1217</v>
      </c>
      <c r="E106" s="27" t="s">
        <v>1217</v>
      </c>
      <c r="F106" s="49" t="s">
        <v>83</v>
      </c>
      <c r="G106" s="26">
        <v>19</v>
      </c>
    </row>
    <row r="107" spans="1:7" ht="16" customHeight="1">
      <c r="A107" s="26"/>
      <c r="B107" s="71" t="s">
        <v>187</v>
      </c>
      <c r="C107" s="27" t="s">
        <v>1217</v>
      </c>
      <c r="D107" s="27" t="s">
        <v>1217</v>
      </c>
      <c r="E107" s="27" t="s">
        <v>1217</v>
      </c>
      <c r="F107" s="49" t="s">
        <v>83</v>
      </c>
      <c r="G107" s="26">
        <v>57</v>
      </c>
    </row>
    <row r="108" spans="1:7" ht="16" customHeight="1">
      <c r="A108" s="26"/>
      <c r="B108" s="71" t="s">
        <v>567</v>
      </c>
      <c r="C108" s="27" t="s">
        <v>14</v>
      </c>
      <c r="D108" s="27" t="s">
        <v>14</v>
      </c>
      <c r="E108" s="27" t="s">
        <v>1217</v>
      </c>
      <c r="F108" s="49" t="s">
        <v>14</v>
      </c>
      <c r="G108" s="26">
        <v>104</v>
      </c>
    </row>
    <row r="109" spans="1:7" ht="16" customHeight="1">
      <c r="A109" s="26"/>
      <c r="B109" s="71" t="s">
        <v>1325</v>
      </c>
      <c r="C109" s="27" t="s">
        <v>1217</v>
      </c>
      <c r="D109" s="27" t="s">
        <v>1217</v>
      </c>
      <c r="E109" s="27" t="s">
        <v>1217</v>
      </c>
      <c r="F109" s="49" t="s">
        <v>83</v>
      </c>
      <c r="G109" s="26">
        <v>10</v>
      </c>
    </row>
    <row r="110" spans="1:7" ht="16" customHeight="1">
      <c r="A110" s="26"/>
      <c r="B110" s="71" t="s">
        <v>1326</v>
      </c>
      <c r="C110" s="27" t="s">
        <v>1217</v>
      </c>
      <c r="D110" s="27" t="s">
        <v>1217</v>
      </c>
      <c r="E110" s="27" t="s">
        <v>1217</v>
      </c>
      <c r="F110" s="49" t="s">
        <v>83</v>
      </c>
      <c r="G110" s="26">
        <v>23</v>
      </c>
    </row>
    <row r="111" spans="1:7" ht="16" customHeight="1">
      <c r="A111" s="26"/>
      <c r="B111" s="25" t="s">
        <v>1327</v>
      </c>
      <c r="C111" s="27" t="s">
        <v>82</v>
      </c>
      <c r="D111" s="27" t="s">
        <v>82</v>
      </c>
      <c r="E111" s="27" t="s">
        <v>82</v>
      </c>
      <c r="F111" s="49" t="s">
        <v>88</v>
      </c>
      <c r="G111" s="26">
        <v>2019</v>
      </c>
    </row>
    <row r="112" spans="1:7" ht="16" customHeight="1">
      <c r="A112" s="26"/>
      <c r="B112" s="25" t="s">
        <v>1328</v>
      </c>
      <c r="C112" s="27" t="s">
        <v>82</v>
      </c>
      <c r="D112" s="27" t="s">
        <v>82</v>
      </c>
      <c r="E112" s="27" t="s">
        <v>82</v>
      </c>
      <c r="F112" s="49" t="s">
        <v>88</v>
      </c>
      <c r="G112" s="26">
        <v>43</v>
      </c>
    </row>
    <row r="113" spans="1:7" ht="16" customHeight="1">
      <c r="A113" s="26"/>
      <c r="B113" s="25" t="s">
        <v>297</v>
      </c>
      <c r="C113" s="27" t="s">
        <v>82</v>
      </c>
      <c r="D113" s="27" t="s">
        <v>82</v>
      </c>
      <c r="E113" s="27" t="s">
        <v>82</v>
      </c>
      <c r="F113" s="49" t="s">
        <v>88</v>
      </c>
      <c r="G113" s="26">
        <v>2089</v>
      </c>
    </row>
    <row r="114" spans="1:7" ht="16" customHeight="1">
      <c r="A114" s="26"/>
      <c r="B114" s="25" t="s">
        <v>1329</v>
      </c>
      <c r="C114" s="27" t="s">
        <v>82</v>
      </c>
      <c r="D114" s="27" t="s">
        <v>82</v>
      </c>
      <c r="E114" s="27" t="s">
        <v>82</v>
      </c>
      <c r="F114" s="49" t="s">
        <v>88</v>
      </c>
      <c r="G114" s="26">
        <v>111</v>
      </c>
    </row>
    <row r="115" spans="1:7" ht="16" customHeight="1">
      <c r="A115" s="26"/>
      <c r="B115" s="25" t="s">
        <v>191</v>
      </c>
      <c r="C115" s="27" t="s">
        <v>1217</v>
      </c>
      <c r="D115" s="27" t="s">
        <v>1217</v>
      </c>
      <c r="E115" s="27" t="s">
        <v>1217</v>
      </c>
      <c r="F115" s="49" t="s">
        <v>83</v>
      </c>
      <c r="G115" s="26">
        <v>172</v>
      </c>
    </row>
    <row r="116" spans="1:7" ht="16" customHeight="1">
      <c r="A116" s="26"/>
      <c r="B116" s="25" t="s">
        <v>1330</v>
      </c>
      <c r="C116" s="27" t="s">
        <v>1217</v>
      </c>
      <c r="D116" s="27" t="s">
        <v>1217</v>
      </c>
      <c r="E116" s="27" t="s">
        <v>1217</v>
      </c>
      <c r="F116" s="49" t="s">
        <v>83</v>
      </c>
      <c r="G116" s="26">
        <v>96</v>
      </c>
    </row>
    <row r="117" spans="1:7" ht="16" customHeight="1">
      <c r="A117" s="26"/>
      <c r="B117" s="25" t="s">
        <v>570</v>
      </c>
      <c r="C117" s="27" t="s">
        <v>1217</v>
      </c>
      <c r="D117" s="27" t="s">
        <v>1217</v>
      </c>
      <c r="E117" s="27" t="s">
        <v>1217</v>
      </c>
      <c r="F117" s="49" t="s">
        <v>83</v>
      </c>
      <c r="G117" s="26">
        <v>13</v>
      </c>
    </row>
    <row r="118" spans="1:7" ht="16" customHeight="1">
      <c r="A118" s="26"/>
      <c r="B118" s="25" t="s">
        <v>68</v>
      </c>
      <c r="C118" s="27" t="s">
        <v>14</v>
      </c>
      <c r="D118" s="27" t="s">
        <v>14</v>
      </c>
      <c r="E118" s="27" t="s">
        <v>1217</v>
      </c>
      <c r="F118" s="49" t="s">
        <v>14</v>
      </c>
      <c r="G118" s="26">
        <v>98</v>
      </c>
    </row>
    <row r="119" spans="1:7" ht="16" customHeight="1">
      <c r="A119" s="26"/>
      <c r="B119" s="25" t="s">
        <v>571</v>
      </c>
      <c r="C119" s="27" t="s">
        <v>14</v>
      </c>
      <c r="D119" s="27" t="s">
        <v>14</v>
      </c>
      <c r="E119" s="27" t="s">
        <v>1217</v>
      </c>
      <c r="F119" s="49" t="s">
        <v>14</v>
      </c>
      <c r="G119" s="26">
        <v>4</v>
      </c>
    </row>
    <row r="120" spans="1:7" ht="32">
      <c r="A120" s="26"/>
      <c r="B120" s="25" t="s">
        <v>1331</v>
      </c>
      <c r="C120" s="29" t="s">
        <v>1217</v>
      </c>
      <c r="D120" s="29" t="s">
        <v>1217</v>
      </c>
      <c r="E120" s="29" t="s">
        <v>1217</v>
      </c>
      <c r="F120" s="40" t="s">
        <v>83</v>
      </c>
      <c r="G120" s="26">
        <v>62</v>
      </c>
    </row>
    <row r="121" spans="1:7" ht="16" customHeight="1">
      <c r="A121" s="97" t="s">
        <v>105</v>
      </c>
      <c r="B121" s="72" t="s">
        <v>899</v>
      </c>
      <c r="C121" s="77" t="s">
        <v>945</v>
      </c>
      <c r="D121" s="77" t="s">
        <v>945</v>
      </c>
      <c r="E121" s="77" t="s">
        <v>83</v>
      </c>
      <c r="F121" s="45" t="s">
        <v>83</v>
      </c>
      <c r="G121" s="97">
        <v>53</v>
      </c>
    </row>
    <row r="122" spans="1:7" ht="16" customHeight="1">
      <c r="A122" s="26"/>
      <c r="B122" s="71" t="s">
        <v>1332</v>
      </c>
      <c r="C122" s="27" t="s">
        <v>945</v>
      </c>
      <c r="D122" s="27" t="s">
        <v>945</v>
      </c>
      <c r="E122" s="27" t="s">
        <v>83</v>
      </c>
      <c r="F122" s="49" t="s">
        <v>83</v>
      </c>
      <c r="G122" s="26">
        <v>1</v>
      </c>
    </row>
    <row r="123" spans="1:7" ht="16" customHeight="1">
      <c r="A123" s="26"/>
      <c r="B123" s="71" t="s">
        <v>1333</v>
      </c>
      <c r="C123" s="27" t="s">
        <v>945</v>
      </c>
      <c r="D123" s="27" t="s">
        <v>945</v>
      </c>
      <c r="E123" s="27" t="s">
        <v>83</v>
      </c>
      <c r="F123" s="49" t="s">
        <v>83</v>
      </c>
      <c r="G123" s="26">
        <v>199</v>
      </c>
    </row>
    <row r="124" spans="1:7" ht="16" customHeight="1">
      <c r="A124" s="26"/>
      <c r="B124" s="71" t="s">
        <v>574</v>
      </c>
      <c r="C124" s="27" t="s">
        <v>945</v>
      </c>
      <c r="D124" s="27" t="s">
        <v>945</v>
      </c>
      <c r="E124" s="27" t="s">
        <v>83</v>
      </c>
      <c r="F124" s="49" t="s">
        <v>83</v>
      </c>
      <c r="G124" s="26">
        <v>15</v>
      </c>
    </row>
    <row r="125" spans="1:7" ht="16" customHeight="1">
      <c r="A125" s="26"/>
      <c r="B125" s="71" t="s">
        <v>575</v>
      </c>
      <c r="C125" s="27" t="s">
        <v>945</v>
      </c>
      <c r="D125" s="27" t="s">
        <v>945</v>
      </c>
      <c r="E125" s="27" t="s">
        <v>83</v>
      </c>
      <c r="F125" s="49" t="s">
        <v>83</v>
      </c>
      <c r="G125" s="26">
        <v>346</v>
      </c>
    </row>
    <row r="126" spans="1:7" ht="16" customHeight="1">
      <c r="A126" s="26"/>
      <c r="B126" s="71" t="s">
        <v>1334</v>
      </c>
      <c r="C126" s="27" t="s">
        <v>945</v>
      </c>
      <c r="D126" s="27" t="s">
        <v>945</v>
      </c>
      <c r="E126" s="27" t="s">
        <v>83</v>
      </c>
      <c r="F126" s="49" t="s">
        <v>83</v>
      </c>
      <c r="G126" s="26">
        <v>188</v>
      </c>
    </row>
    <row r="127" spans="1:7" ht="16" customHeight="1">
      <c r="A127" s="26"/>
      <c r="B127" s="71" t="s">
        <v>900</v>
      </c>
      <c r="C127" s="27" t="s">
        <v>945</v>
      </c>
      <c r="D127" s="27" t="s">
        <v>945</v>
      </c>
      <c r="E127" s="27" t="s">
        <v>83</v>
      </c>
      <c r="F127" s="49" t="s">
        <v>83</v>
      </c>
      <c r="G127" s="26">
        <v>165</v>
      </c>
    </row>
    <row r="128" spans="1:7" ht="16" customHeight="1">
      <c r="A128" s="26"/>
      <c r="B128" s="71" t="s">
        <v>498</v>
      </c>
      <c r="C128" s="27" t="s">
        <v>86</v>
      </c>
      <c r="D128" s="27" t="s">
        <v>86</v>
      </c>
      <c r="E128" s="27" t="s">
        <v>86</v>
      </c>
      <c r="F128" s="49" t="s">
        <v>88</v>
      </c>
      <c r="G128" s="26">
        <v>842</v>
      </c>
    </row>
    <row r="129" spans="1:7" ht="16" customHeight="1">
      <c r="A129" s="26"/>
      <c r="B129" s="71" t="s">
        <v>577</v>
      </c>
      <c r="C129" s="27" t="s">
        <v>86</v>
      </c>
      <c r="D129" s="27" t="s">
        <v>86</v>
      </c>
      <c r="E129" s="27" t="s">
        <v>86</v>
      </c>
      <c r="F129" s="49" t="s">
        <v>88</v>
      </c>
      <c r="G129" s="26">
        <v>223</v>
      </c>
    </row>
    <row r="130" spans="1:7" ht="16" customHeight="1">
      <c r="A130" s="26"/>
      <c r="B130" s="71" t="s">
        <v>147</v>
      </c>
      <c r="C130" s="27" t="s">
        <v>86</v>
      </c>
      <c r="D130" s="27" t="s">
        <v>86</v>
      </c>
      <c r="E130" s="27" t="s">
        <v>86</v>
      </c>
      <c r="F130" s="49" t="s">
        <v>88</v>
      </c>
      <c r="G130" s="26">
        <v>0</v>
      </c>
    </row>
    <row r="131" spans="1:7" ht="16" customHeight="1">
      <c r="A131" s="26"/>
      <c r="B131" s="71" t="s">
        <v>1335</v>
      </c>
      <c r="C131" s="27" t="s">
        <v>86</v>
      </c>
      <c r="D131" s="27" t="s">
        <v>86</v>
      </c>
      <c r="E131" s="27" t="s">
        <v>86</v>
      </c>
      <c r="F131" s="49" t="s">
        <v>88</v>
      </c>
      <c r="G131" s="26">
        <v>0</v>
      </c>
    </row>
    <row r="132" spans="1:7" ht="16" customHeight="1">
      <c r="A132" s="26"/>
      <c r="B132" s="25" t="s">
        <v>501</v>
      </c>
      <c r="C132" s="27" t="s">
        <v>945</v>
      </c>
      <c r="D132" s="27" t="s">
        <v>945</v>
      </c>
      <c r="E132" s="27" t="s">
        <v>83</v>
      </c>
      <c r="F132" s="49" t="s">
        <v>83</v>
      </c>
      <c r="G132" s="26">
        <v>811</v>
      </c>
    </row>
    <row r="133" spans="1:7" ht="16" customHeight="1">
      <c r="A133" s="26"/>
      <c r="B133" s="25" t="s">
        <v>579</v>
      </c>
      <c r="C133" s="27" t="s">
        <v>945</v>
      </c>
      <c r="D133" s="27" t="s">
        <v>945</v>
      </c>
      <c r="E133" s="27" t="s">
        <v>83</v>
      </c>
      <c r="F133" s="49" t="s">
        <v>83</v>
      </c>
      <c r="G133" s="26">
        <v>232</v>
      </c>
    </row>
    <row r="134" spans="1:7" ht="16" customHeight="1">
      <c r="A134" s="26"/>
      <c r="B134" s="25" t="s">
        <v>580</v>
      </c>
      <c r="C134" s="27" t="s">
        <v>945</v>
      </c>
      <c r="D134" s="27" t="s">
        <v>945</v>
      </c>
      <c r="E134" s="27" t="s">
        <v>83</v>
      </c>
      <c r="F134" s="49" t="s">
        <v>83</v>
      </c>
      <c r="G134" s="26">
        <v>430</v>
      </c>
    </row>
    <row r="135" spans="1:7" ht="16" customHeight="1">
      <c r="A135" s="26"/>
      <c r="B135" s="25" t="s">
        <v>581</v>
      </c>
      <c r="C135" s="27" t="s">
        <v>945</v>
      </c>
      <c r="D135" s="27" t="s">
        <v>945</v>
      </c>
      <c r="E135" s="27" t="s">
        <v>83</v>
      </c>
      <c r="F135" s="49" t="s">
        <v>83</v>
      </c>
      <c r="G135" s="26">
        <v>82</v>
      </c>
    </row>
    <row r="136" spans="1:7" ht="16" customHeight="1">
      <c r="A136" s="26"/>
      <c r="B136" s="25" t="s">
        <v>582</v>
      </c>
      <c r="C136" s="27" t="s">
        <v>1028</v>
      </c>
      <c r="D136" s="27" t="s">
        <v>1028</v>
      </c>
      <c r="E136" s="27" t="s">
        <v>14</v>
      </c>
      <c r="F136" s="49" t="s">
        <v>14</v>
      </c>
      <c r="G136" s="26">
        <v>32</v>
      </c>
    </row>
    <row r="137" spans="1:7" ht="16" customHeight="1">
      <c r="A137" s="26"/>
      <c r="B137" s="25" t="s">
        <v>583</v>
      </c>
      <c r="C137" s="27" t="s">
        <v>1272</v>
      </c>
      <c r="D137" s="27" t="s">
        <v>1272</v>
      </c>
      <c r="E137" s="27" t="s">
        <v>930</v>
      </c>
      <c r="F137" s="49" t="s">
        <v>24</v>
      </c>
      <c r="G137" s="26">
        <v>1</v>
      </c>
    </row>
    <row r="138" spans="1:7" ht="16" customHeight="1">
      <c r="A138" s="26"/>
      <c r="B138" s="25" t="s">
        <v>502</v>
      </c>
      <c r="C138" s="27" t="s">
        <v>1028</v>
      </c>
      <c r="D138" s="27" t="s">
        <v>1028</v>
      </c>
      <c r="E138" s="27" t="s">
        <v>14</v>
      </c>
      <c r="F138" s="49" t="s">
        <v>14</v>
      </c>
      <c r="G138" s="26">
        <v>577</v>
      </c>
    </row>
    <row r="139" spans="1:7" ht="16" customHeight="1">
      <c r="A139" s="26"/>
      <c r="B139" s="25" t="s">
        <v>584</v>
      </c>
      <c r="C139" s="27" t="s">
        <v>1028</v>
      </c>
      <c r="D139" s="27" t="s">
        <v>1028</v>
      </c>
      <c r="E139" s="27" t="s">
        <v>14</v>
      </c>
      <c r="F139" s="49" t="s">
        <v>14</v>
      </c>
      <c r="G139" s="26">
        <v>187</v>
      </c>
    </row>
    <row r="140" spans="1:7" ht="16" customHeight="1">
      <c r="A140" s="26"/>
      <c r="B140" s="25" t="s">
        <v>585</v>
      </c>
      <c r="C140" s="27" t="s">
        <v>1028</v>
      </c>
      <c r="D140" s="27" t="s">
        <v>1028</v>
      </c>
      <c r="E140" s="27" t="s">
        <v>14</v>
      </c>
      <c r="F140" s="49" t="s">
        <v>14</v>
      </c>
      <c r="G140" s="26">
        <v>252</v>
      </c>
    </row>
    <row r="141" spans="1:7" ht="16" customHeight="1">
      <c r="A141" s="26"/>
      <c r="B141" s="25" t="s">
        <v>1336</v>
      </c>
      <c r="C141" s="27" t="s">
        <v>945</v>
      </c>
      <c r="D141" s="27" t="s">
        <v>945</v>
      </c>
      <c r="E141" s="27" t="s">
        <v>83</v>
      </c>
      <c r="F141" s="49" t="s">
        <v>83</v>
      </c>
      <c r="G141" s="26">
        <v>49</v>
      </c>
    </row>
    <row r="142" spans="1:7" ht="16" customHeight="1">
      <c r="A142" s="26"/>
      <c r="B142" s="25" t="s">
        <v>1337</v>
      </c>
      <c r="C142" s="27" t="s">
        <v>86</v>
      </c>
      <c r="D142" s="27" t="s">
        <v>945</v>
      </c>
      <c r="E142" s="27" t="s">
        <v>86</v>
      </c>
      <c r="F142" s="40" t="s">
        <v>88</v>
      </c>
      <c r="G142" s="26">
        <v>79</v>
      </c>
    </row>
    <row r="143" spans="1:7" ht="16" customHeight="1">
      <c r="A143" s="97" t="s">
        <v>889</v>
      </c>
      <c r="B143" s="72" t="s">
        <v>1338</v>
      </c>
      <c r="C143" s="77" t="s">
        <v>1726</v>
      </c>
      <c r="D143" s="77" t="s">
        <v>933</v>
      </c>
      <c r="E143" s="77" t="s">
        <v>14</v>
      </c>
      <c r="F143" s="45" t="s">
        <v>14</v>
      </c>
      <c r="G143" s="97">
        <v>159</v>
      </c>
    </row>
    <row r="144" spans="1:7" ht="16" customHeight="1">
      <c r="A144" s="26"/>
      <c r="B144" s="71" t="s">
        <v>1339</v>
      </c>
      <c r="C144" s="27" t="s">
        <v>1726</v>
      </c>
      <c r="D144" s="27" t="s">
        <v>933</v>
      </c>
      <c r="E144" s="27" t="s">
        <v>14</v>
      </c>
      <c r="F144" s="49" t="s">
        <v>14</v>
      </c>
      <c r="G144" s="26">
        <v>4501</v>
      </c>
    </row>
    <row r="145" spans="1:7" ht="16" customHeight="1">
      <c r="A145" s="26"/>
      <c r="B145" s="71" t="s">
        <v>589</v>
      </c>
      <c r="C145" s="27" t="s">
        <v>1726</v>
      </c>
      <c r="D145" s="27" t="s">
        <v>933</v>
      </c>
      <c r="E145" s="27" t="s">
        <v>14</v>
      </c>
      <c r="F145" s="49" t="s">
        <v>14</v>
      </c>
      <c r="G145" s="26">
        <v>0</v>
      </c>
    </row>
    <row r="146" spans="1:7" ht="16" customHeight="1">
      <c r="A146" s="26"/>
      <c r="B146" s="71" t="s">
        <v>590</v>
      </c>
      <c r="C146" s="27" t="s">
        <v>1726</v>
      </c>
      <c r="D146" s="27" t="s">
        <v>933</v>
      </c>
      <c r="E146" s="27" t="s">
        <v>14</v>
      </c>
      <c r="F146" s="49" t="s">
        <v>14</v>
      </c>
      <c r="G146" s="26">
        <v>171</v>
      </c>
    </row>
    <row r="147" spans="1:7" ht="16" customHeight="1">
      <c r="A147" s="26"/>
      <c r="B147" s="71" t="s">
        <v>902</v>
      </c>
      <c r="C147" s="27" t="s">
        <v>934</v>
      </c>
      <c r="D147" s="27" t="s">
        <v>934</v>
      </c>
      <c r="E147" s="27" t="s">
        <v>83</v>
      </c>
      <c r="F147" s="49" t="s">
        <v>83</v>
      </c>
      <c r="G147" s="26">
        <v>57</v>
      </c>
    </row>
    <row r="148" spans="1:7" ht="16" customHeight="1">
      <c r="A148" s="26"/>
      <c r="B148" s="25" t="s">
        <v>592</v>
      </c>
      <c r="C148" s="27" t="s">
        <v>934</v>
      </c>
      <c r="D148" s="27" t="s">
        <v>934</v>
      </c>
      <c r="E148" s="27" t="s">
        <v>83</v>
      </c>
      <c r="F148" s="49" t="s">
        <v>83</v>
      </c>
      <c r="G148" s="26">
        <v>20</v>
      </c>
    </row>
    <row r="149" spans="1:7" ht="16" customHeight="1">
      <c r="A149" s="26"/>
      <c r="B149" s="25" t="s">
        <v>1340</v>
      </c>
      <c r="C149" s="27" t="s">
        <v>934</v>
      </c>
      <c r="D149" s="27" t="s">
        <v>934</v>
      </c>
      <c r="E149" s="27" t="s">
        <v>83</v>
      </c>
      <c r="F149" s="49" t="s">
        <v>83</v>
      </c>
      <c r="G149" s="26">
        <v>21</v>
      </c>
    </row>
    <row r="150" spans="1:7" ht="16" customHeight="1">
      <c r="A150" s="26"/>
      <c r="B150" s="25" t="s">
        <v>594</v>
      </c>
      <c r="C150" s="27" t="s">
        <v>934</v>
      </c>
      <c r="D150" s="27" t="s">
        <v>934</v>
      </c>
      <c r="E150" s="27" t="s">
        <v>83</v>
      </c>
      <c r="F150" s="49" t="s">
        <v>83</v>
      </c>
      <c r="G150" s="26">
        <v>338</v>
      </c>
    </row>
    <row r="151" spans="1:7" ht="16" customHeight="1">
      <c r="A151" s="26"/>
      <c r="B151" s="25" t="s">
        <v>595</v>
      </c>
      <c r="C151" s="27" t="s">
        <v>86</v>
      </c>
      <c r="D151" s="27" t="s">
        <v>934</v>
      </c>
      <c r="E151" s="27" t="s">
        <v>86</v>
      </c>
      <c r="F151" s="49" t="s">
        <v>88</v>
      </c>
      <c r="G151" s="26">
        <v>8</v>
      </c>
    </row>
    <row r="152" spans="1:7" ht="16" customHeight="1">
      <c r="A152" s="26"/>
      <c r="B152" s="25" t="s">
        <v>1341</v>
      </c>
      <c r="C152" s="27" t="s">
        <v>14</v>
      </c>
      <c r="D152" s="27" t="s">
        <v>938</v>
      </c>
      <c r="E152" s="27" t="s">
        <v>14</v>
      </c>
      <c r="F152" s="49" t="s">
        <v>14</v>
      </c>
      <c r="G152" s="26">
        <v>55</v>
      </c>
    </row>
    <row r="153" spans="1:7" ht="16" customHeight="1">
      <c r="A153" s="26"/>
      <c r="B153" s="25" t="s">
        <v>1342</v>
      </c>
      <c r="C153" s="27" t="s">
        <v>934</v>
      </c>
      <c r="D153" s="27" t="s">
        <v>934</v>
      </c>
      <c r="E153" s="27" t="s">
        <v>83</v>
      </c>
      <c r="F153" s="49" t="s">
        <v>83</v>
      </c>
      <c r="G153" s="26">
        <v>93</v>
      </c>
    </row>
    <row r="154" spans="1:7" ht="16" customHeight="1">
      <c r="A154" s="26"/>
      <c r="B154" s="25" t="s">
        <v>1343</v>
      </c>
      <c r="C154" s="27" t="s">
        <v>14</v>
      </c>
      <c r="D154" s="27" t="s">
        <v>938</v>
      </c>
      <c r="E154" s="27" t="s">
        <v>14</v>
      </c>
      <c r="F154" s="49" t="s">
        <v>14</v>
      </c>
      <c r="G154" s="26">
        <v>126</v>
      </c>
    </row>
    <row r="155" spans="1:7" ht="16" customHeight="1">
      <c r="A155" s="26"/>
      <c r="B155" s="25" t="s">
        <v>1344</v>
      </c>
      <c r="C155" s="27" t="s">
        <v>934</v>
      </c>
      <c r="D155" s="27" t="s">
        <v>934</v>
      </c>
      <c r="E155" s="27" t="s">
        <v>83</v>
      </c>
      <c r="F155" s="49" t="s">
        <v>83</v>
      </c>
      <c r="G155" s="26">
        <v>0</v>
      </c>
    </row>
    <row r="156" spans="1:7" ht="16" customHeight="1">
      <c r="A156" s="26"/>
      <c r="B156" s="25" t="s">
        <v>1345</v>
      </c>
      <c r="C156" s="27" t="s">
        <v>934</v>
      </c>
      <c r="D156" s="27" t="s">
        <v>934</v>
      </c>
      <c r="E156" s="27" t="s">
        <v>83</v>
      </c>
      <c r="F156" s="49" t="s">
        <v>83</v>
      </c>
      <c r="G156" s="26">
        <v>44</v>
      </c>
    </row>
    <row r="157" spans="1:7" ht="16" customHeight="1">
      <c r="A157" s="26"/>
      <c r="B157" s="25" t="s">
        <v>601</v>
      </c>
      <c r="C157" s="29" t="s">
        <v>934</v>
      </c>
      <c r="D157" s="29" t="s">
        <v>934</v>
      </c>
      <c r="E157" s="29" t="s">
        <v>83</v>
      </c>
      <c r="F157" s="40" t="s">
        <v>83</v>
      </c>
      <c r="G157" s="26">
        <v>0</v>
      </c>
    </row>
    <row r="158" spans="1:7" ht="16" customHeight="1">
      <c r="A158" s="97" t="s">
        <v>602</v>
      </c>
      <c r="B158" s="72" t="s">
        <v>603</v>
      </c>
      <c r="C158" s="77" t="s">
        <v>935</v>
      </c>
      <c r="D158" s="77" t="s">
        <v>935</v>
      </c>
      <c r="E158" s="77" t="s">
        <v>85</v>
      </c>
      <c r="F158" s="45" t="s">
        <v>85</v>
      </c>
      <c r="G158" s="97">
        <v>54</v>
      </c>
    </row>
    <row r="159" spans="1:7" ht="16" customHeight="1">
      <c r="A159" s="26"/>
      <c r="B159" s="71" t="s">
        <v>604</v>
      </c>
      <c r="C159" s="27" t="s">
        <v>935</v>
      </c>
      <c r="D159" s="27" t="s">
        <v>935</v>
      </c>
      <c r="E159" s="27" t="s">
        <v>83</v>
      </c>
      <c r="F159" s="49" t="s">
        <v>83</v>
      </c>
      <c r="G159" s="26">
        <v>55</v>
      </c>
    </row>
    <row r="160" spans="1:7" ht="16" customHeight="1">
      <c r="A160" s="26"/>
      <c r="B160" s="71" t="s">
        <v>605</v>
      </c>
      <c r="C160" s="27" t="s">
        <v>935</v>
      </c>
      <c r="D160" s="27" t="s">
        <v>935</v>
      </c>
      <c r="E160" s="27" t="s">
        <v>85</v>
      </c>
      <c r="F160" s="49" t="s">
        <v>85</v>
      </c>
      <c r="G160" s="26">
        <v>53</v>
      </c>
    </row>
    <row r="161" spans="1:7" ht="16" customHeight="1">
      <c r="A161" s="26"/>
      <c r="B161" s="71" t="s">
        <v>503</v>
      </c>
      <c r="C161" s="27" t="s">
        <v>935</v>
      </c>
      <c r="D161" s="27" t="s">
        <v>935</v>
      </c>
      <c r="E161" s="27" t="s">
        <v>86</v>
      </c>
      <c r="F161" s="49" t="s">
        <v>88</v>
      </c>
      <c r="G161" s="26">
        <v>195</v>
      </c>
    </row>
    <row r="162" spans="1:7" ht="16" customHeight="1">
      <c r="A162" s="26"/>
      <c r="B162" s="71" t="s">
        <v>1346</v>
      </c>
      <c r="C162" s="27" t="s">
        <v>935</v>
      </c>
      <c r="D162" s="27" t="s">
        <v>935</v>
      </c>
      <c r="E162" s="27" t="s">
        <v>83</v>
      </c>
      <c r="F162" s="49" t="s">
        <v>83</v>
      </c>
      <c r="G162" s="26">
        <v>14</v>
      </c>
    </row>
    <row r="163" spans="1:7" ht="16" customHeight="1">
      <c r="A163" s="26"/>
      <c r="B163" s="71" t="s">
        <v>606</v>
      </c>
      <c r="C163" s="27" t="s">
        <v>935</v>
      </c>
      <c r="D163" s="27" t="s">
        <v>935</v>
      </c>
      <c r="E163" s="27" t="s">
        <v>83</v>
      </c>
      <c r="F163" s="49" t="s">
        <v>83</v>
      </c>
      <c r="G163" s="26">
        <v>86</v>
      </c>
    </row>
    <row r="164" spans="1:7" ht="16" customHeight="1">
      <c r="A164" s="26"/>
      <c r="B164" s="25" t="s">
        <v>1347</v>
      </c>
      <c r="C164" s="27" t="s">
        <v>935</v>
      </c>
      <c r="D164" s="27" t="s">
        <v>935</v>
      </c>
      <c r="E164" s="27" t="s">
        <v>83</v>
      </c>
      <c r="F164" s="49" t="s">
        <v>83</v>
      </c>
      <c r="G164" s="26">
        <v>3</v>
      </c>
    </row>
    <row r="165" spans="1:7" ht="16" customHeight="1">
      <c r="A165" s="26"/>
      <c r="B165" s="25" t="s">
        <v>609</v>
      </c>
      <c r="C165" s="29" t="s">
        <v>935</v>
      </c>
      <c r="D165" s="29" t="s">
        <v>935</v>
      </c>
      <c r="E165" s="29" t="s">
        <v>83</v>
      </c>
      <c r="F165" s="40" t="s">
        <v>83</v>
      </c>
      <c r="G165" s="26">
        <v>1</v>
      </c>
    </row>
    <row r="166" spans="1:7" ht="16" customHeight="1">
      <c r="A166" s="97" t="s">
        <v>890</v>
      </c>
      <c r="B166" s="72" t="s">
        <v>1348</v>
      </c>
      <c r="C166" s="77" t="s">
        <v>942</v>
      </c>
      <c r="D166" s="77" t="s">
        <v>942</v>
      </c>
      <c r="E166" s="77" t="s">
        <v>67</v>
      </c>
      <c r="F166" s="45" t="s">
        <v>67</v>
      </c>
      <c r="G166" s="97">
        <v>43</v>
      </c>
    </row>
    <row r="167" spans="1:7" ht="16" customHeight="1">
      <c r="A167" s="26"/>
      <c r="B167" s="71" t="s">
        <v>611</v>
      </c>
      <c r="C167" s="27" t="s">
        <v>86</v>
      </c>
      <c r="D167" s="27" t="s">
        <v>86</v>
      </c>
      <c r="E167" s="27" t="s">
        <v>86</v>
      </c>
      <c r="F167" s="49" t="s">
        <v>88</v>
      </c>
      <c r="G167" s="26">
        <v>38</v>
      </c>
    </row>
    <row r="168" spans="1:7" ht="16" customHeight="1">
      <c r="A168" s="26"/>
      <c r="B168" s="71" t="s">
        <v>1260</v>
      </c>
      <c r="C168" s="27" t="s">
        <v>86</v>
      </c>
      <c r="D168" s="27" t="s">
        <v>86</v>
      </c>
      <c r="E168" s="27" t="s">
        <v>86</v>
      </c>
      <c r="F168" s="49" t="s">
        <v>88</v>
      </c>
      <c r="G168" s="26">
        <v>34</v>
      </c>
    </row>
    <row r="169" spans="1:7" ht="16" customHeight="1">
      <c r="A169" s="26"/>
      <c r="B169" s="71" t="s">
        <v>612</v>
      </c>
      <c r="C169" s="29" t="s">
        <v>83</v>
      </c>
      <c r="D169" s="29" t="s">
        <v>83</v>
      </c>
      <c r="E169" s="29" t="s">
        <v>83</v>
      </c>
      <c r="F169" s="40" t="s">
        <v>83</v>
      </c>
      <c r="G169" s="26">
        <v>32</v>
      </c>
    </row>
    <row r="170" spans="1:7" ht="16" customHeight="1">
      <c r="A170" s="97" t="s">
        <v>613</v>
      </c>
      <c r="B170" s="72" t="s">
        <v>614</v>
      </c>
      <c r="C170" s="27" t="s">
        <v>83</v>
      </c>
      <c r="D170" s="27" t="s">
        <v>83</v>
      </c>
      <c r="E170" s="27" t="s">
        <v>83</v>
      </c>
      <c r="F170" s="45" t="s">
        <v>83</v>
      </c>
      <c r="G170" s="97">
        <v>61</v>
      </c>
    </row>
    <row r="171" spans="1:7" ht="16" customHeight="1">
      <c r="A171" s="26"/>
      <c r="B171" s="71" t="s">
        <v>615</v>
      </c>
      <c r="C171" s="27" t="s">
        <v>83</v>
      </c>
      <c r="D171" s="27" t="s">
        <v>83</v>
      </c>
      <c r="E171" s="27" t="s">
        <v>83</v>
      </c>
      <c r="F171" s="49" t="s">
        <v>83</v>
      </c>
      <c r="G171" s="26">
        <v>11</v>
      </c>
    </row>
    <row r="172" spans="1:7" ht="16" customHeight="1">
      <c r="A172" s="26"/>
      <c r="B172" s="25" t="s">
        <v>616</v>
      </c>
      <c r="C172" s="27" t="s">
        <v>83</v>
      </c>
      <c r="D172" s="27" t="s">
        <v>83</v>
      </c>
      <c r="E172" s="27" t="s">
        <v>83</v>
      </c>
      <c r="F172" s="49" t="s">
        <v>83</v>
      </c>
      <c r="G172" s="26">
        <v>0</v>
      </c>
    </row>
    <row r="173" spans="1:7" ht="16" customHeight="1">
      <c r="A173" s="26"/>
      <c r="B173" s="25" t="s">
        <v>617</v>
      </c>
      <c r="C173" s="29" t="s">
        <v>83</v>
      </c>
      <c r="D173" s="29" t="s">
        <v>83</v>
      </c>
      <c r="E173" s="29" t="s">
        <v>83</v>
      </c>
      <c r="F173" s="40" t="s">
        <v>83</v>
      </c>
      <c r="G173" s="28">
        <v>3</v>
      </c>
    </row>
    <row r="174" spans="1:7" ht="16" customHeight="1">
      <c r="A174" s="97" t="s">
        <v>618</v>
      </c>
      <c r="B174" s="72" t="s">
        <v>1349</v>
      </c>
      <c r="C174" s="27" t="s">
        <v>83</v>
      </c>
      <c r="D174" s="27" t="s">
        <v>83</v>
      </c>
      <c r="E174" s="27" t="s">
        <v>83</v>
      </c>
      <c r="F174" s="45" t="s">
        <v>83</v>
      </c>
      <c r="G174" s="26">
        <v>51</v>
      </c>
    </row>
    <row r="175" spans="1:7" ht="16" customHeight="1">
      <c r="A175" s="26"/>
      <c r="B175" s="25" t="s">
        <v>619</v>
      </c>
      <c r="C175" s="27" t="s">
        <v>14</v>
      </c>
      <c r="D175" s="27" t="s">
        <v>14</v>
      </c>
      <c r="E175" s="27" t="s">
        <v>14</v>
      </c>
      <c r="F175" s="49" t="s">
        <v>14</v>
      </c>
      <c r="G175" s="26">
        <v>266</v>
      </c>
    </row>
    <row r="176" spans="1:7" ht="16" customHeight="1">
      <c r="A176" s="26"/>
      <c r="B176" s="25" t="s">
        <v>322</v>
      </c>
      <c r="C176" s="29" t="s">
        <v>14</v>
      </c>
      <c r="D176" s="29" t="s">
        <v>14</v>
      </c>
      <c r="E176" s="29" t="s">
        <v>14</v>
      </c>
      <c r="F176" s="40" t="s">
        <v>14</v>
      </c>
      <c r="G176" s="28">
        <v>188</v>
      </c>
    </row>
    <row r="177" spans="1:7" ht="16" customHeight="1">
      <c r="A177" s="97" t="s">
        <v>620</v>
      </c>
      <c r="B177" s="72" t="s">
        <v>1350</v>
      </c>
      <c r="C177" s="77" t="s">
        <v>935</v>
      </c>
      <c r="D177" s="77" t="s">
        <v>935</v>
      </c>
      <c r="E177" s="77" t="s">
        <v>83</v>
      </c>
      <c r="F177" s="45" t="s">
        <v>83</v>
      </c>
      <c r="G177" s="26">
        <v>237</v>
      </c>
    </row>
    <row r="178" spans="1:7" ht="16" customHeight="1">
      <c r="A178" s="26"/>
      <c r="B178" s="71" t="s">
        <v>621</v>
      </c>
      <c r="C178" s="27" t="s">
        <v>935</v>
      </c>
      <c r="D178" s="27" t="s">
        <v>935</v>
      </c>
      <c r="E178" s="27" t="s">
        <v>83</v>
      </c>
      <c r="F178" s="49" t="s">
        <v>83</v>
      </c>
      <c r="G178" s="26">
        <v>1364</v>
      </c>
    </row>
    <row r="179" spans="1:7" ht="16" customHeight="1">
      <c r="A179" s="26"/>
      <c r="B179" s="71" t="s">
        <v>1351</v>
      </c>
      <c r="C179" s="27" t="s">
        <v>935</v>
      </c>
      <c r="D179" s="27" t="s">
        <v>935</v>
      </c>
      <c r="E179" s="27" t="s">
        <v>85</v>
      </c>
      <c r="F179" s="49" t="s">
        <v>85</v>
      </c>
      <c r="G179" s="26">
        <v>307</v>
      </c>
    </row>
    <row r="180" spans="1:7" ht="16" customHeight="1">
      <c r="A180" s="26"/>
      <c r="B180" s="25" t="s">
        <v>1352</v>
      </c>
      <c r="C180" s="27" t="s">
        <v>935</v>
      </c>
      <c r="D180" s="27" t="s">
        <v>935</v>
      </c>
      <c r="E180" s="27" t="s">
        <v>83</v>
      </c>
      <c r="F180" s="49" t="s">
        <v>83</v>
      </c>
      <c r="G180" s="26">
        <v>147</v>
      </c>
    </row>
    <row r="181" spans="1:7" ht="16" customHeight="1">
      <c r="A181" s="26"/>
      <c r="B181" s="25" t="s">
        <v>625</v>
      </c>
      <c r="C181" s="29" t="s">
        <v>935</v>
      </c>
      <c r="D181" s="29" t="s">
        <v>935</v>
      </c>
      <c r="E181" s="29" t="s">
        <v>85</v>
      </c>
      <c r="F181" s="40" t="s">
        <v>85</v>
      </c>
      <c r="G181" s="26">
        <v>6</v>
      </c>
    </row>
    <row r="182" spans="1:7" ht="16" customHeight="1">
      <c r="A182" s="86" t="s">
        <v>1353</v>
      </c>
      <c r="B182" s="54" t="s">
        <v>1354</v>
      </c>
      <c r="C182" s="78" t="s">
        <v>14</v>
      </c>
      <c r="D182" s="78" t="s">
        <v>14</v>
      </c>
      <c r="E182" s="78" t="s">
        <v>14</v>
      </c>
      <c r="F182" s="43" t="s">
        <v>14</v>
      </c>
      <c r="G182" s="86">
        <v>262</v>
      </c>
    </row>
    <row r="183" spans="1:7" ht="16" customHeight="1">
      <c r="A183" s="97" t="s">
        <v>627</v>
      </c>
      <c r="B183" s="72" t="s">
        <v>1355</v>
      </c>
      <c r="C183" s="77" t="s">
        <v>63</v>
      </c>
      <c r="D183" s="77" t="s">
        <v>63</v>
      </c>
      <c r="E183" s="77" t="s">
        <v>85</v>
      </c>
      <c r="F183" s="45" t="s">
        <v>85</v>
      </c>
      <c r="G183" s="26">
        <v>157</v>
      </c>
    </row>
    <row r="184" spans="1:7" ht="16" customHeight="1">
      <c r="A184" s="26"/>
      <c r="B184" s="25" t="s">
        <v>1356</v>
      </c>
      <c r="C184" s="27" t="s">
        <v>63</v>
      </c>
      <c r="D184" s="27" t="s">
        <v>63</v>
      </c>
      <c r="E184" s="27" t="s">
        <v>85</v>
      </c>
      <c r="F184" s="49" t="s">
        <v>85</v>
      </c>
      <c r="G184" s="26">
        <v>90</v>
      </c>
    </row>
    <row r="185" spans="1:7" ht="16" customHeight="1">
      <c r="A185" s="26"/>
      <c r="B185" s="25" t="s">
        <v>1357</v>
      </c>
      <c r="C185" s="27" t="s">
        <v>63</v>
      </c>
      <c r="D185" s="27" t="s">
        <v>63</v>
      </c>
      <c r="E185" s="27" t="s">
        <v>85</v>
      </c>
      <c r="F185" s="49" t="s">
        <v>85</v>
      </c>
      <c r="G185" s="26">
        <v>228</v>
      </c>
    </row>
    <row r="186" spans="1:7" ht="16" customHeight="1">
      <c r="A186" s="26"/>
      <c r="B186" s="25" t="s">
        <v>630</v>
      </c>
      <c r="C186" s="27" t="s">
        <v>63</v>
      </c>
      <c r="D186" s="27" t="s">
        <v>63</v>
      </c>
      <c r="E186" s="27" t="s">
        <v>85</v>
      </c>
      <c r="F186" s="49" t="s">
        <v>85</v>
      </c>
      <c r="G186" s="26">
        <v>165</v>
      </c>
    </row>
    <row r="187" spans="1:7" ht="16" customHeight="1">
      <c r="A187" s="26"/>
      <c r="B187" s="25" t="s">
        <v>631</v>
      </c>
      <c r="C187" s="27" t="s">
        <v>63</v>
      </c>
      <c r="D187" s="27" t="s">
        <v>63</v>
      </c>
      <c r="E187" s="27" t="s">
        <v>85</v>
      </c>
      <c r="F187" s="49" t="s">
        <v>85</v>
      </c>
      <c r="G187" s="26">
        <v>52</v>
      </c>
    </row>
    <row r="188" spans="1:7" ht="16" customHeight="1">
      <c r="A188" s="26"/>
      <c r="B188" s="25" t="s">
        <v>632</v>
      </c>
      <c r="C188" s="27" t="s">
        <v>63</v>
      </c>
      <c r="D188" s="27" t="s">
        <v>63</v>
      </c>
      <c r="E188" s="27" t="s">
        <v>85</v>
      </c>
      <c r="F188" s="49" t="s">
        <v>85</v>
      </c>
      <c r="G188" s="26">
        <v>503</v>
      </c>
    </row>
    <row r="189" spans="1:7" ht="16" customHeight="1">
      <c r="A189" s="26"/>
      <c r="B189" s="25" t="s">
        <v>633</v>
      </c>
      <c r="C189" s="27" t="s">
        <v>63</v>
      </c>
      <c r="D189" s="27" t="s">
        <v>63</v>
      </c>
      <c r="E189" s="27" t="s">
        <v>85</v>
      </c>
      <c r="F189" s="49" t="s">
        <v>85</v>
      </c>
      <c r="G189" s="26">
        <v>91</v>
      </c>
    </row>
    <row r="190" spans="1:7" ht="16" customHeight="1">
      <c r="A190" s="26"/>
      <c r="B190" s="25" t="s">
        <v>634</v>
      </c>
      <c r="C190" s="27" t="s">
        <v>63</v>
      </c>
      <c r="D190" s="27" t="s">
        <v>63</v>
      </c>
      <c r="E190" s="27" t="s">
        <v>85</v>
      </c>
      <c r="F190" s="49" t="s">
        <v>85</v>
      </c>
      <c r="G190" s="26">
        <v>50</v>
      </c>
    </row>
    <row r="191" spans="1:7" ht="16" customHeight="1">
      <c r="A191" s="26"/>
      <c r="B191" s="25" t="s">
        <v>635</v>
      </c>
      <c r="C191" s="27" t="s">
        <v>63</v>
      </c>
      <c r="D191" s="27" t="s">
        <v>63</v>
      </c>
      <c r="E191" s="27" t="s">
        <v>85</v>
      </c>
      <c r="F191" s="49" t="s">
        <v>85</v>
      </c>
      <c r="G191" s="26">
        <v>22</v>
      </c>
    </row>
    <row r="192" spans="1:7" ht="16" customHeight="1">
      <c r="A192" s="26"/>
      <c r="B192" s="25" t="s">
        <v>1358</v>
      </c>
      <c r="C192" s="27" t="s">
        <v>63</v>
      </c>
      <c r="D192" s="27" t="s">
        <v>63</v>
      </c>
      <c r="E192" s="27" t="s">
        <v>85</v>
      </c>
      <c r="F192" s="49" t="s">
        <v>85</v>
      </c>
      <c r="G192" s="26">
        <v>8</v>
      </c>
    </row>
    <row r="193" spans="1:7" ht="16" customHeight="1">
      <c r="A193" s="26"/>
      <c r="B193" s="25" t="s">
        <v>662</v>
      </c>
      <c r="C193" s="27" t="s">
        <v>54</v>
      </c>
      <c r="D193" s="27" t="s">
        <v>54</v>
      </c>
      <c r="E193" s="27" t="s">
        <v>85</v>
      </c>
      <c r="F193" s="49" t="s">
        <v>85</v>
      </c>
      <c r="G193" s="26">
        <v>200</v>
      </c>
    </row>
    <row r="194" spans="1:7" ht="16" customHeight="1">
      <c r="A194" s="26"/>
      <c r="B194" s="25" t="s">
        <v>663</v>
      </c>
      <c r="C194" s="27" t="s">
        <v>54</v>
      </c>
      <c r="D194" s="27" t="s">
        <v>54</v>
      </c>
      <c r="E194" s="27" t="s">
        <v>85</v>
      </c>
      <c r="F194" s="49" t="s">
        <v>85</v>
      </c>
      <c r="G194" s="26">
        <v>58</v>
      </c>
    </row>
    <row r="195" spans="1:7" ht="16" customHeight="1">
      <c r="A195" s="26"/>
      <c r="B195" s="25" t="s">
        <v>664</v>
      </c>
      <c r="C195" s="27" t="s">
        <v>54</v>
      </c>
      <c r="D195" s="27" t="s">
        <v>54</v>
      </c>
      <c r="E195" s="27" t="s">
        <v>85</v>
      </c>
      <c r="F195" s="49" t="s">
        <v>85</v>
      </c>
      <c r="G195" s="26">
        <v>77</v>
      </c>
    </row>
    <row r="196" spans="1:7" ht="16" customHeight="1">
      <c r="A196" s="26"/>
      <c r="B196" s="25" t="s">
        <v>1359</v>
      </c>
      <c r="C196" s="27" t="s">
        <v>1764</v>
      </c>
      <c r="D196" s="27" t="s">
        <v>85</v>
      </c>
      <c r="E196" s="27" t="s">
        <v>85</v>
      </c>
      <c r="F196" s="49" t="s">
        <v>85</v>
      </c>
      <c r="G196" s="26">
        <v>37</v>
      </c>
    </row>
    <row r="197" spans="1:7" ht="16" customHeight="1">
      <c r="A197" s="26"/>
      <c r="B197" s="25" t="s">
        <v>1360</v>
      </c>
      <c r="C197" s="27" t="s">
        <v>1764</v>
      </c>
      <c r="D197" s="27" t="s">
        <v>85</v>
      </c>
      <c r="E197" s="27" t="s">
        <v>85</v>
      </c>
      <c r="F197" s="49" t="s">
        <v>85</v>
      </c>
      <c r="G197" s="26">
        <v>4</v>
      </c>
    </row>
    <row r="198" spans="1:7" ht="16" customHeight="1">
      <c r="A198" s="26"/>
      <c r="B198" s="25" t="s">
        <v>1361</v>
      </c>
      <c r="C198" s="27" t="s">
        <v>1764</v>
      </c>
      <c r="D198" s="27" t="s">
        <v>85</v>
      </c>
      <c r="E198" s="27" t="s">
        <v>85</v>
      </c>
      <c r="F198" s="49" t="s">
        <v>85</v>
      </c>
      <c r="G198" s="26">
        <v>92</v>
      </c>
    </row>
    <row r="199" spans="1:7" ht="16" customHeight="1">
      <c r="A199" s="26"/>
      <c r="B199" s="25" t="s">
        <v>639</v>
      </c>
      <c r="C199" s="27" t="s">
        <v>1764</v>
      </c>
      <c r="D199" s="27" t="s">
        <v>85</v>
      </c>
      <c r="E199" s="27" t="s">
        <v>85</v>
      </c>
      <c r="F199" s="49" t="s">
        <v>85</v>
      </c>
      <c r="G199" s="26">
        <v>63</v>
      </c>
    </row>
    <row r="200" spans="1:7" ht="16" customHeight="1">
      <c r="A200" s="26"/>
      <c r="B200" s="25" t="s">
        <v>640</v>
      </c>
      <c r="C200" s="27" t="s">
        <v>1764</v>
      </c>
      <c r="D200" s="27" t="s">
        <v>85</v>
      </c>
      <c r="E200" s="27" t="s">
        <v>85</v>
      </c>
      <c r="F200" s="49" t="s">
        <v>85</v>
      </c>
      <c r="G200" s="26">
        <v>251</v>
      </c>
    </row>
    <row r="201" spans="1:7" ht="16" customHeight="1">
      <c r="A201" s="26"/>
      <c r="B201" s="25" t="s">
        <v>1362</v>
      </c>
      <c r="C201" s="27" t="s">
        <v>1764</v>
      </c>
      <c r="D201" s="27" t="s">
        <v>85</v>
      </c>
      <c r="E201" s="27" t="s">
        <v>85</v>
      </c>
      <c r="F201" s="49" t="s">
        <v>85</v>
      </c>
      <c r="G201" s="26">
        <v>38</v>
      </c>
    </row>
    <row r="202" spans="1:7" ht="16" customHeight="1">
      <c r="A202" s="26"/>
      <c r="B202" s="25" t="s">
        <v>1363</v>
      </c>
      <c r="C202" s="27" t="s">
        <v>1764</v>
      </c>
      <c r="D202" s="27" t="s">
        <v>85</v>
      </c>
      <c r="E202" s="27" t="s">
        <v>85</v>
      </c>
      <c r="F202" s="49" t="s">
        <v>85</v>
      </c>
      <c r="G202" s="26">
        <v>122</v>
      </c>
    </row>
    <row r="203" spans="1:7" ht="16" customHeight="1">
      <c r="A203" s="26"/>
      <c r="B203" s="25" t="s">
        <v>1364</v>
      </c>
      <c r="C203" s="27" t="s">
        <v>1764</v>
      </c>
      <c r="D203" s="27" t="s">
        <v>85</v>
      </c>
      <c r="E203" s="27" t="s">
        <v>85</v>
      </c>
      <c r="F203" s="49" t="s">
        <v>85</v>
      </c>
      <c r="G203" s="26">
        <v>338</v>
      </c>
    </row>
    <row r="204" spans="1:7" ht="16" customHeight="1">
      <c r="A204" s="26"/>
      <c r="B204" s="25" t="s">
        <v>1365</v>
      </c>
      <c r="C204" s="27" t="s">
        <v>1764</v>
      </c>
      <c r="D204" s="27" t="s">
        <v>85</v>
      </c>
      <c r="E204" s="27" t="s">
        <v>85</v>
      </c>
      <c r="F204" s="49" t="s">
        <v>85</v>
      </c>
      <c r="G204" s="26">
        <v>98</v>
      </c>
    </row>
    <row r="205" spans="1:7" ht="16" customHeight="1">
      <c r="A205" s="26"/>
      <c r="B205" s="25" t="s">
        <v>643</v>
      </c>
      <c r="C205" s="27" t="s">
        <v>1764</v>
      </c>
      <c r="D205" s="27" t="s">
        <v>85</v>
      </c>
      <c r="E205" s="27" t="s">
        <v>85</v>
      </c>
      <c r="F205" s="49" t="s">
        <v>85</v>
      </c>
      <c r="G205" s="26">
        <v>39</v>
      </c>
    </row>
    <row r="206" spans="1:7" ht="16" customHeight="1">
      <c r="A206" s="26"/>
      <c r="B206" s="25" t="s">
        <v>644</v>
      </c>
      <c r="C206" s="27" t="s">
        <v>1764</v>
      </c>
      <c r="D206" s="27" t="s">
        <v>85</v>
      </c>
      <c r="E206" s="27" t="s">
        <v>85</v>
      </c>
      <c r="F206" s="49" t="s">
        <v>85</v>
      </c>
      <c r="G206" s="26">
        <v>869</v>
      </c>
    </row>
    <row r="207" spans="1:7" ht="16" customHeight="1">
      <c r="A207" s="26"/>
      <c r="B207" s="25" t="s">
        <v>645</v>
      </c>
      <c r="C207" s="27" t="s">
        <v>1764</v>
      </c>
      <c r="D207" s="27" t="s">
        <v>85</v>
      </c>
      <c r="E207" s="27" t="s">
        <v>85</v>
      </c>
      <c r="F207" s="49" t="s">
        <v>85</v>
      </c>
      <c r="G207" s="26">
        <v>34</v>
      </c>
    </row>
    <row r="208" spans="1:7" ht="16" customHeight="1">
      <c r="A208" s="26"/>
      <c r="B208" s="25" t="s">
        <v>646</v>
      </c>
      <c r="C208" s="27" t="s">
        <v>1764</v>
      </c>
      <c r="D208" s="27" t="s">
        <v>85</v>
      </c>
      <c r="E208" s="27" t="s">
        <v>85</v>
      </c>
      <c r="F208" s="49" t="s">
        <v>85</v>
      </c>
      <c r="G208" s="26">
        <v>4</v>
      </c>
    </row>
    <row r="209" spans="1:7" ht="16" customHeight="1">
      <c r="A209" s="26"/>
      <c r="B209" s="25" t="s">
        <v>647</v>
      </c>
      <c r="C209" s="27" t="s">
        <v>1764</v>
      </c>
      <c r="D209" s="27" t="s">
        <v>85</v>
      </c>
      <c r="E209" s="27" t="s">
        <v>85</v>
      </c>
      <c r="F209" s="49" t="s">
        <v>85</v>
      </c>
      <c r="G209" s="26">
        <v>126</v>
      </c>
    </row>
    <row r="210" spans="1:7" ht="16" customHeight="1">
      <c r="A210" s="26"/>
      <c r="B210" s="25" t="s">
        <v>1366</v>
      </c>
      <c r="C210" s="65" t="s">
        <v>941</v>
      </c>
      <c r="D210" s="65" t="s">
        <v>941</v>
      </c>
      <c r="E210" s="65" t="s">
        <v>85</v>
      </c>
      <c r="F210" s="49" t="s">
        <v>85</v>
      </c>
      <c r="G210" s="26">
        <v>117</v>
      </c>
    </row>
    <row r="211" spans="1:7" ht="16" customHeight="1">
      <c r="A211" s="26"/>
      <c r="B211" s="25" t="s">
        <v>1367</v>
      </c>
      <c r="C211" s="27" t="s">
        <v>1764</v>
      </c>
      <c r="D211" s="27" t="s">
        <v>85</v>
      </c>
      <c r="E211" s="27" t="s">
        <v>85</v>
      </c>
      <c r="F211" s="49" t="s">
        <v>85</v>
      </c>
      <c r="G211" s="26">
        <v>171</v>
      </c>
    </row>
    <row r="212" spans="1:7" ht="16" customHeight="1">
      <c r="A212" s="26"/>
      <c r="B212" s="25" t="s">
        <v>1369</v>
      </c>
      <c r="C212" s="65" t="s">
        <v>941</v>
      </c>
      <c r="D212" s="65" t="s">
        <v>941</v>
      </c>
      <c r="E212" s="65" t="s">
        <v>85</v>
      </c>
      <c r="F212" s="49" t="s">
        <v>85</v>
      </c>
      <c r="G212" s="26">
        <v>54</v>
      </c>
    </row>
    <row r="213" spans="1:7" ht="16" customHeight="1">
      <c r="A213" s="26"/>
      <c r="B213" s="25" t="s">
        <v>1368</v>
      </c>
      <c r="C213" s="65" t="s">
        <v>941</v>
      </c>
      <c r="D213" s="65" t="s">
        <v>941</v>
      </c>
      <c r="E213" s="65" t="s">
        <v>85</v>
      </c>
      <c r="F213" s="49" t="s">
        <v>85</v>
      </c>
      <c r="G213" s="26">
        <v>85</v>
      </c>
    </row>
    <row r="214" spans="1:7" ht="32">
      <c r="A214" s="26"/>
      <c r="B214" s="25" t="s">
        <v>1370</v>
      </c>
      <c r="C214" s="65" t="s">
        <v>941</v>
      </c>
      <c r="D214" s="65" t="s">
        <v>941</v>
      </c>
      <c r="E214" s="65" t="s">
        <v>85</v>
      </c>
      <c r="F214" s="49" t="s">
        <v>85</v>
      </c>
      <c r="G214" s="26">
        <v>2100</v>
      </c>
    </row>
    <row r="215" spans="1:7" ht="16" customHeight="1">
      <c r="A215" s="26"/>
      <c r="B215" s="25" t="s">
        <v>1371</v>
      </c>
      <c r="C215" s="27" t="s">
        <v>1764</v>
      </c>
      <c r="D215" s="27" t="s">
        <v>85</v>
      </c>
      <c r="E215" s="27" t="s">
        <v>85</v>
      </c>
      <c r="F215" s="49" t="s">
        <v>85</v>
      </c>
      <c r="G215" s="26">
        <v>91</v>
      </c>
    </row>
    <row r="216" spans="1:7" ht="16" customHeight="1">
      <c r="A216" s="26"/>
      <c r="B216" s="25" t="s">
        <v>909</v>
      </c>
      <c r="C216" s="27" t="s">
        <v>1764</v>
      </c>
      <c r="D216" s="27" t="s">
        <v>85</v>
      </c>
      <c r="E216" s="27" t="s">
        <v>85</v>
      </c>
      <c r="F216" s="49" t="s">
        <v>85</v>
      </c>
      <c r="G216" s="26">
        <v>66</v>
      </c>
    </row>
    <row r="217" spans="1:7" ht="16" customHeight="1">
      <c r="A217" s="26"/>
      <c r="B217" s="25" t="s">
        <v>910</v>
      </c>
      <c r="C217" s="27" t="s">
        <v>1764</v>
      </c>
      <c r="D217" s="27" t="s">
        <v>85</v>
      </c>
      <c r="E217" s="27" t="s">
        <v>85</v>
      </c>
      <c r="F217" s="49" t="s">
        <v>85</v>
      </c>
      <c r="G217" s="26">
        <v>54</v>
      </c>
    </row>
    <row r="218" spans="1:7" ht="16" customHeight="1">
      <c r="A218" s="26"/>
      <c r="B218" s="25" t="s">
        <v>1372</v>
      </c>
      <c r="C218" s="27" t="s">
        <v>1764</v>
      </c>
      <c r="D218" s="27" t="s">
        <v>85</v>
      </c>
      <c r="E218" s="27" t="s">
        <v>85</v>
      </c>
      <c r="F218" s="49" t="s">
        <v>85</v>
      </c>
      <c r="G218" s="26">
        <v>18</v>
      </c>
    </row>
    <row r="219" spans="1:7" ht="16" customHeight="1">
      <c r="A219" s="26"/>
      <c r="B219" s="25" t="s">
        <v>1373</v>
      </c>
      <c r="C219" s="27" t="s">
        <v>1764</v>
      </c>
      <c r="D219" s="27" t="s">
        <v>85</v>
      </c>
      <c r="E219" s="27" t="s">
        <v>85</v>
      </c>
      <c r="F219" s="49" t="s">
        <v>85</v>
      </c>
      <c r="G219" s="26">
        <v>0</v>
      </c>
    </row>
    <row r="220" spans="1:7" ht="16" customHeight="1">
      <c r="A220" s="26"/>
      <c r="B220" s="25" t="s">
        <v>1374</v>
      </c>
      <c r="C220" s="27" t="s">
        <v>1764</v>
      </c>
      <c r="D220" s="27" t="s">
        <v>85</v>
      </c>
      <c r="E220" s="27" t="s">
        <v>85</v>
      </c>
      <c r="F220" s="49" t="s">
        <v>85</v>
      </c>
      <c r="G220" s="26">
        <v>0</v>
      </c>
    </row>
    <row r="221" spans="1:7" ht="16" customHeight="1">
      <c r="A221" s="26"/>
      <c r="B221" s="25" t="s">
        <v>656</v>
      </c>
      <c r="C221" s="27" t="s">
        <v>1764</v>
      </c>
      <c r="D221" s="27" t="s">
        <v>85</v>
      </c>
      <c r="E221" s="27" t="s">
        <v>85</v>
      </c>
      <c r="F221" s="49" t="s">
        <v>85</v>
      </c>
      <c r="G221" s="26">
        <v>1</v>
      </c>
    </row>
    <row r="222" spans="1:7" ht="16" customHeight="1">
      <c r="A222" s="26"/>
      <c r="B222" s="25" t="s">
        <v>1375</v>
      </c>
      <c r="C222" s="27" t="s">
        <v>1764</v>
      </c>
      <c r="D222" s="27" t="s">
        <v>85</v>
      </c>
      <c r="E222" s="27" t="s">
        <v>85</v>
      </c>
      <c r="F222" s="49" t="s">
        <v>85</v>
      </c>
      <c r="G222" s="26">
        <v>59</v>
      </c>
    </row>
    <row r="223" spans="1:7" ht="16" customHeight="1">
      <c r="A223" s="26"/>
      <c r="B223" s="25" t="s">
        <v>658</v>
      </c>
      <c r="C223" s="27" t="s">
        <v>1764</v>
      </c>
      <c r="D223" s="27" t="s">
        <v>85</v>
      </c>
      <c r="E223" s="27" t="s">
        <v>85</v>
      </c>
      <c r="F223" s="49" t="s">
        <v>85</v>
      </c>
      <c r="G223" s="26">
        <v>0</v>
      </c>
    </row>
    <row r="224" spans="1:7" ht="16" customHeight="1">
      <c r="A224" s="26"/>
      <c r="B224" s="25" t="s">
        <v>1376</v>
      </c>
      <c r="C224" s="27" t="s">
        <v>1764</v>
      </c>
      <c r="D224" s="27" t="s">
        <v>85</v>
      </c>
      <c r="E224" s="27" t="s">
        <v>85</v>
      </c>
      <c r="F224" s="49" t="s">
        <v>85</v>
      </c>
      <c r="G224" s="26">
        <v>57</v>
      </c>
    </row>
    <row r="225" spans="1:7" ht="16" customHeight="1">
      <c r="A225" s="26"/>
      <c r="B225" s="25" t="s">
        <v>1377</v>
      </c>
      <c r="C225" s="27" t="s">
        <v>1764</v>
      </c>
      <c r="D225" s="27" t="s">
        <v>85</v>
      </c>
      <c r="E225" s="27" t="s">
        <v>85</v>
      </c>
      <c r="F225" s="49" t="s">
        <v>85</v>
      </c>
      <c r="G225" s="26">
        <v>10</v>
      </c>
    </row>
    <row r="226" spans="1:7" ht="16" customHeight="1">
      <c r="A226" s="26"/>
      <c r="B226" s="25" t="s">
        <v>661</v>
      </c>
      <c r="C226" s="27" t="s">
        <v>1764</v>
      </c>
      <c r="D226" s="27" t="s">
        <v>85</v>
      </c>
      <c r="E226" s="27" t="s">
        <v>85</v>
      </c>
      <c r="F226" s="49" t="s">
        <v>85</v>
      </c>
      <c r="G226" s="26">
        <v>259</v>
      </c>
    </row>
    <row r="227" spans="1:7" ht="16" customHeight="1">
      <c r="A227" s="26"/>
      <c r="B227" s="25" t="s">
        <v>1378</v>
      </c>
      <c r="C227" s="27" t="s">
        <v>1764</v>
      </c>
      <c r="D227" s="27" t="s">
        <v>85</v>
      </c>
      <c r="E227" s="27" t="s">
        <v>85</v>
      </c>
      <c r="F227" s="40" t="s">
        <v>85</v>
      </c>
      <c r="G227" s="26">
        <v>0</v>
      </c>
    </row>
    <row r="228" spans="1:7" ht="16" customHeight="1">
      <c r="A228" s="97" t="s">
        <v>665</v>
      </c>
      <c r="B228" s="72" t="s">
        <v>667</v>
      </c>
      <c r="C228" s="77" t="s">
        <v>83</v>
      </c>
      <c r="D228" s="77" t="s">
        <v>83</v>
      </c>
      <c r="E228" s="77" t="s">
        <v>83</v>
      </c>
      <c r="F228" s="45" t="s">
        <v>83</v>
      </c>
      <c r="G228" s="97">
        <v>4</v>
      </c>
    </row>
    <row r="229" spans="1:7" ht="16" customHeight="1">
      <c r="A229" s="26"/>
      <c r="B229" s="25" t="s">
        <v>668</v>
      </c>
      <c r="C229" s="27" t="s">
        <v>83</v>
      </c>
      <c r="D229" s="27" t="s">
        <v>83</v>
      </c>
      <c r="E229" s="27" t="s">
        <v>83</v>
      </c>
      <c r="F229" s="49" t="s">
        <v>83</v>
      </c>
      <c r="G229" s="26">
        <v>49</v>
      </c>
    </row>
    <row r="230" spans="1:7" ht="16" customHeight="1">
      <c r="A230" s="28"/>
      <c r="B230" s="25" t="s">
        <v>669</v>
      </c>
      <c r="C230" s="29" t="s">
        <v>83</v>
      </c>
      <c r="D230" s="29" t="s">
        <v>83</v>
      </c>
      <c r="E230" s="29" t="s">
        <v>83</v>
      </c>
      <c r="F230" s="40" t="s">
        <v>83</v>
      </c>
      <c r="G230" s="26">
        <v>44</v>
      </c>
    </row>
    <row r="231" spans="1:7" ht="16" customHeight="1">
      <c r="A231" s="72"/>
      <c r="B231" s="72"/>
      <c r="C231" s="72"/>
      <c r="D231" s="72"/>
      <c r="E231" s="72"/>
      <c r="G231" s="72"/>
    </row>
  </sheetData>
  <phoneticPr fontId="20" type="noConversion"/>
  <conditionalFormatting sqref="F1">
    <cfRule type="containsText" dxfId="149" priority="15" operator="containsText" text="Cardiovascular">
      <formula>NOT(ISERROR(SEARCH("Cardiovascular",F1)))</formula>
    </cfRule>
  </conditionalFormatting>
  <conditionalFormatting sqref="F1">
    <cfRule type="containsText" dxfId="148" priority="11" operator="containsText" text="Injury">
      <formula>NOT(ISERROR(SEARCH("Injury",F1)))</formula>
    </cfRule>
    <cfRule type="containsText" dxfId="147" priority="12" operator="containsText" text="Other Chronic">
      <formula>NOT(ISERROR(SEARCH("Other Chronic",F1)))</formula>
    </cfRule>
    <cfRule type="containsText" dxfId="146" priority="13" operator="containsText" text="Communicable">
      <formula>NOT(ISERROR(SEARCH("Communicable",F1)))</formula>
    </cfRule>
    <cfRule type="containsText" dxfId="145" priority="14" operator="containsText" text="Cancer">
      <formula>NOT(ISERROR(SEARCH("Cancer",F1)))</formula>
    </cfRule>
  </conditionalFormatting>
  <conditionalFormatting sqref="F2:F84 F90:F1048576 F86:F88">
    <cfRule type="containsText" dxfId="144" priority="20" operator="containsText" text="Cardiovascular">
      <formula>NOT(ISERROR(SEARCH("Cardiovascular",F2)))</formula>
    </cfRule>
  </conditionalFormatting>
  <conditionalFormatting sqref="F2:F84 F90:F1048576 F86:F88">
    <cfRule type="containsText" dxfId="143" priority="16" operator="containsText" text="Injury">
      <formula>NOT(ISERROR(SEARCH("Injury",F2)))</formula>
    </cfRule>
    <cfRule type="containsText" dxfId="142" priority="17" operator="containsText" text="Other Chronic">
      <formula>NOT(ISERROR(SEARCH("Other Chronic",F2)))</formula>
    </cfRule>
    <cfRule type="containsText" dxfId="141" priority="18" operator="containsText" text="Communicable">
      <formula>NOT(ISERROR(SEARCH("Communicable",F2)))</formula>
    </cfRule>
    <cfRule type="containsText" dxfId="140" priority="19" operator="containsText" text="Cancer">
      <formula>NOT(ISERROR(SEARCH("Cancer",F2)))</formula>
    </cfRule>
  </conditionalFormatting>
  <conditionalFormatting sqref="F89">
    <cfRule type="containsText" dxfId="139" priority="10" operator="containsText" text="Cardiovascular">
      <formula>NOT(ISERROR(SEARCH("Cardiovascular",F89)))</formula>
    </cfRule>
  </conditionalFormatting>
  <conditionalFormatting sqref="F89">
    <cfRule type="containsText" dxfId="138" priority="6" operator="containsText" text="Injury">
      <formula>NOT(ISERROR(SEARCH("Injury",F89)))</formula>
    </cfRule>
    <cfRule type="containsText" dxfId="137" priority="7" operator="containsText" text="Other Chronic">
      <formula>NOT(ISERROR(SEARCH("Other Chronic",F89)))</formula>
    </cfRule>
    <cfRule type="containsText" dxfId="136" priority="8" operator="containsText" text="Communicable">
      <formula>NOT(ISERROR(SEARCH("Communicable",F89)))</formula>
    </cfRule>
    <cfRule type="containsText" dxfId="135" priority="9" operator="containsText" text="Cancer">
      <formula>NOT(ISERROR(SEARCH("Cancer",F89)))</formula>
    </cfRule>
  </conditionalFormatting>
  <conditionalFormatting sqref="F85">
    <cfRule type="containsText" dxfId="134" priority="5" operator="containsText" text="Cardiovascular">
      <formula>NOT(ISERROR(SEARCH("Cardiovascular",F85)))</formula>
    </cfRule>
  </conditionalFormatting>
  <conditionalFormatting sqref="F85">
    <cfRule type="containsText" dxfId="133" priority="1" operator="containsText" text="Injury">
      <formula>NOT(ISERROR(SEARCH("Injury",F85)))</formula>
    </cfRule>
    <cfRule type="containsText" dxfId="132" priority="2" operator="containsText" text="Other Chronic">
      <formula>NOT(ISERROR(SEARCH("Other Chronic",F85)))</formula>
    </cfRule>
    <cfRule type="containsText" dxfId="131" priority="3" operator="containsText" text="Communicable">
      <formula>NOT(ISERROR(SEARCH("Communicable",F85)))</formula>
    </cfRule>
    <cfRule type="containsText" dxfId="130" priority="4" operator="containsText" text="Cancer">
      <formula>NOT(ISERROR(SEARCH("Cancer",F85)))</formula>
    </cfRule>
  </conditionalFormatting>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CE92E-083B-BD4D-9E79-C8655C97D55B}">
  <dimension ref="A1:I284"/>
  <sheetViews>
    <sheetView zoomScale="120" zoomScaleNormal="120" workbookViewId="0">
      <pane ySplit="1" topLeftCell="A98" activePane="bottomLeft" state="frozen"/>
      <selection activeCell="B1" sqref="B1"/>
      <selection pane="bottomLeft" activeCell="C113" sqref="C1:C1048576"/>
    </sheetView>
  </sheetViews>
  <sheetFormatPr baseColWidth="10" defaultRowHeight="16" customHeight="1"/>
  <cols>
    <col min="1" max="2" width="50.83203125" customWidth="1"/>
    <col min="3" max="5" width="25.83203125" customWidth="1"/>
    <col min="6" max="6" width="25.83203125" style="138" customWidth="1"/>
    <col min="9" max="9" width="14.6640625" bestFit="1" customWidth="1"/>
  </cols>
  <sheetData>
    <row r="1" spans="1:9" ht="16" customHeight="1">
      <c r="A1" s="84" t="s">
        <v>59</v>
      </c>
      <c r="B1" s="77" t="s">
        <v>60</v>
      </c>
      <c r="C1" s="40" t="s">
        <v>1606</v>
      </c>
      <c r="D1" s="40" t="s">
        <v>1607</v>
      </c>
      <c r="E1" s="138" t="s">
        <v>1608</v>
      </c>
      <c r="F1" s="43" t="s">
        <v>1605</v>
      </c>
      <c r="G1" s="97" t="s">
        <v>61</v>
      </c>
      <c r="H1" s="20">
        <f>SUM(G2:G279)</f>
        <v>77130</v>
      </c>
      <c r="I1" s="81" t="s">
        <v>1223</v>
      </c>
    </row>
    <row r="2" spans="1:9" ht="16" customHeight="1">
      <c r="A2" s="20" t="s">
        <v>1033</v>
      </c>
      <c r="B2" s="120" t="s">
        <v>116</v>
      </c>
      <c r="C2" s="128" t="s">
        <v>86</v>
      </c>
      <c r="D2" s="128" t="s">
        <v>86</v>
      </c>
      <c r="E2" s="128" t="s">
        <v>86</v>
      </c>
      <c r="F2" s="45" t="s">
        <v>88</v>
      </c>
      <c r="G2" s="134">
        <v>38</v>
      </c>
      <c r="H2" s="20"/>
      <c r="I2" s="20"/>
    </row>
    <row r="3" spans="1:9" ht="16" customHeight="1">
      <c r="A3" s="20"/>
      <c r="B3" s="120" t="s">
        <v>115</v>
      </c>
      <c r="C3" s="132" t="s">
        <v>86</v>
      </c>
      <c r="D3" s="128" t="s">
        <v>86</v>
      </c>
      <c r="E3" s="128" t="s">
        <v>86</v>
      </c>
      <c r="F3" s="49" t="s">
        <v>88</v>
      </c>
      <c r="G3" s="134">
        <v>5</v>
      </c>
      <c r="H3" s="20"/>
      <c r="I3" s="20"/>
    </row>
    <row r="4" spans="1:9" ht="16" customHeight="1">
      <c r="A4" s="20"/>
      <c r="B4" s="120" t="s">
        <v>128</v>
      </c>
      <c r="C4" s="20" t="s">
        <v>86</v>
      </c>
      <c r="D4" s="120" t="s">
        <v>86</v>
      </c>
      <c r="E4" s="120" t="s">
        <v>86</v>
      </c>
      <c r="F4" s="49" t="s">
        <v>88</v>
      </c>
      <c r="G4" s="134">
        <v>0</v>
      </c>
      <c r="H4" s="20"/>
      <c r="I4" s="20"/>
    </row>
    <row r="5" spans="1:9" ht="16" customHeight="1">
      <c r="A5" s="20"/>
      <c r="B5" s="120" t="s">
        <v>118</v>
      </c>
      <c r="C5" s="20" t="s">
        <v>86</v>
      </c>
      <c r="D5" s="120" t="s">
        <v>86</v>
      </c>
      <c r="E5" s="120" t="s">
        <v>86</v>
      </c>
      <c r="F5" s="49" t="s">
        <v>88</v>
      </c>
      <c r="G5" s="134">
        <v>0</v>
      </c>
      <c r="H5" s="20"/>
      <c r="I5" s="20"/>
    </row>
    <row r="6" spans="1:9" ht="16" customHeight="1">
      <c r="A6" s="20"/>
      <c r="B6" s="120" t="s">
        <v>1386</v>
      </c>
      <c r="C6" s="20" t="s">
        <v>86</v>
      </c>
      <c r="D6" s="120" t="s">
        <v>86</v>
      </c>
      <c r="E6" s="120" t="s">
        <v>86</v>
      </c>
      <c r="F6" s="49" t="s">
        <v>88</v>
      </c>
      <c r="G6" s="134">
        <v>4</v>
      </c>
      <c r="H6" s="20"/>
      <c r="I6" s="20"/>
    </row>
    <row r="7" spans="1:9" ht="16" customHeight="1">
      <c r="A7" s="20"/>
      <c r="B7" s="120" t="s">
        <v>1387</v>
      </c>
      <c r="C7" s="20" t="s">
        <v>30</v>
      </c>
      <c r="D7" s="120" t="s">
        <v>86</v>
      </c>
      <c r="E7" s="120" t="s">
        <v>86</v>
      </c>
      <c r="F7" s="49" t="s">
        <v>88</v>
      </c>
      <c r="G7" s="134">
        <v>31</v>
      </c>
      <c r="H7" s="20"/>
      <c r="I7" s="20"/>
    </row>
    <row r="8" spans="1:9" ht="16" customHeight="1">
      <c r="A8" s="20"/>
      <c r="B8" s="120" t="s">
        <v>1388</v>
      </c>
      <c r="C8" s="20" t="s">
        <v>86</v>
      </c>
      <c r="D8" s="120" t="s">
        <v>86</v>
      </c>
      <c r="E8" s="120" t="s">
        <v>86</v>
      </c>
      <c r="F8" s="49" t="s">
        <v>88</v>
      </c>
      <c r="G8" s="134">
        <v>0</v>
      </c>
      <c r="H8" s="20"/>
      <c r="I8" s="20"/>
    </row>
    <row r="9" spans="1:9" ht="16" customHeight="1">
      <c r="A9" s="20"/>
      <c r="B9" s="120" t="s">
        <v>121</v>
      </c>
      <c r="C9" s="20" t="s">
        <v>86</v>
      </c>
      <c r="D9" s="120" t="s">
        <v>86</v>
      </c>
      <c r="E9" s="120" t="s">
        <v>86</v>
      </c>
      <c r="F9" s="49" t="s">
        <v>88</v>
      </c>
      <c r="G9" s="134">
        <v>30</v>
      </c>
      <c r="H9" s="20"/>
      <c r="I9" s="20"/>
    </row>
    <row r="10" spans="1:9" ht="16" customHeight="1">
      <c r="A10" s="20"/>
      <c r="B10" s="120" t="s">
        <v>126</v>
      </c>
      <c r="C10" s="20" t="s">
        <v>86</v>
      </c>
      <c r="D10" s="120" t="s">
        <v>86</v>
      </c>
      <c r="E10" s="120" t="s">
        <v>86</v>
      </c>
      <c r="F10" s="49" t="s">
        <v>88</v>
      </c>
      <c r="G10" s="134">
        <v>45</v>
      </c>
      <c r="H10" s="20"/>
      <c r="I10" s="20"/>
    </row>
    <row r="11" spans="1:9" ht="16" customHeight="1">
      <c r="A11" s="20"/>
      <c r="B11" s="120" t="s">
        <v>1389</v>
      </c>
      <c r="C11" s="20" t="s">
        <v>86</v>
      </c>
      <c r="D11" s="120" t="s">
        <v>86</v>
      </c>
      <c r="E11" s="120" t="s">
        <v>86</v>
      </c>
      <c r="F11" s="49" t="s">
        <v>88</v>
      </c>
      <c r="G11" s="134">
        <v>59</v>
      </c>
      <c r="H11" s="20"/>
      <c r="I11" s="20"/>
    </row>
    <row r="12" spans="1:9" ht="16" customHeight="1">
      <c r="A12" s="20"/>
      <c r="B12" s="120" t="s">
        <v>123</v>
      </c>
      <c r="C12" s="20" t="s">
        <v>86</v>
      </c>
      <c r="D12" s="120" t="s">
        <v>86</v>
      </c>
      <c r="E12" s="120" t="s">
        <v>86</v>
      </c>
      <c r="F12" s="49" t="s">
        <v>88</v>
      </c>
      <c r="G12" s="134">
        <v>19</v>
      </c>
      <c r="H12" s="20"/>
      <c r="I12" s="20"/>
    </row>
    <row r="13" spans="1:9" ht="16" customHeight="1">
      <c r="A13" s="20"/>
      <c r="B13" s="120" t="s">
        <v>131</v>
      </c>
      <c r="C13" s="20" t="s">
        <v>86</v>
      </c>
      <c r="D13" s="120" t="s">
        <v>86</v>
      </c>
      <c r="E13" s="120" t="s">
        <v>86</v>
      </c>
      <c r="F13" s="49" t="s">
        <v>88</v>
      </c>
      <c r="G13" s="134">
        <v>21</v>
      </c>
      <c r="H13" s="20"/>
      <c r="I13" s="20"/>
    </row>
    <row r="14" spans="1:9" ht="32">
      <c r="A14" s="20"/>
      <c r="B14" s="120" t="s">
        <v>1390</v>
      </c>
      <c r="C14" s="81" t="s">
        <v>64</v>
      </c>
      <c r="D14" s="27" t="s">
        <v>64</v>
      </c>
      <c r="E14" s="27" t="s">
        <v>64</v>
      </c>
      <c r="F14" s="49" t="s">
        <v>88</v>
      </c>
      <c r="G14" s="134">
        <v>64</v>
      </c>
      <c r="H14" s="20"/>
      <c r="I14" s="20"/>
    </row>
    <row r="15" spans="1:9" ht="32">
      <c r="A15" s="20"/>
      <c r="B15" s="120" t="s">
        <v>1391</v>
      </c>
      <c r="C15" s="81" t="s">
        <v>64</v>
      </c>
      <c r="D15" s="27" t="s">
        <v>64</v>
      </c>
      <c r="E15" s="27" t="s">
        <v>64</v>
      </c>
      <c r="F15" s="49" t="s">
        <v>88</v>
      </c>
      <c r="G15" s="134">
        <v>3431</v>
      </c>
      <c r="H15" s="20"/>
      <c r="I15" s="20"/>
    </row>
    <row r="16" spans="1:9" ht="16" customHeight="1">
      <c r="A16" s="20"/>
      <c r="B16" s="120" t="s">
        <v>212</v>
      </c>
      <c r="C16" s="81" t="s">
        <v>64</v>
      </c>
      <c r="D16" s="27" t="s">
        <v>64</v>
      </c>
      <c r="E16" s="27" t="s">
        <v>64</v>
      </c>
      <c r="F16" s="49" t="s">
        <v>88</v>
      </c>
      <c r="G16" s="134">
        <v>156</v>
      </c>
      <c r="H16" s="20"/>
      <c r="I16" s="20"/>
    </row>
    <row r="17" spans="1:9" ht="16" customHeight="1">
      <c r="A17" s="20"/>
      <c r="B17" s="120" t="s">
        <v>1392</v>
      </c>
      <c r="C17" s="81" t="s">
        <v>64</v>
      </c>
      <c r="D17" s="27" t="s">
        <v>64</v>
      </c>
      <c r="E17" s="27" t="s">
        <v>64</v>
      </c>
      <c r="F17" s="49" t="s">
        <v>88</v>
      </c>
      <c r="G17" s="134">
        <v>50</v>
      </c>
      <c r="H17" s="20"/>
      <c r="I17" s="20"/>
    </row>
    <row r="18" spans="1:9" ht="16" customHeight="1">
      <c r="A18" s="20"/>
      <c r="B18" s="120" t="s">
        <v>214</v>
      </c>
      <c r="C18" s="81" t="s">
        <v>64</v>
      </c>
      <c r="D18" s="27" t="s">
        <v>64</v>
      </c>
      <c r="E18" s="27" t="s">
        <v>64</v>
      </c>
      <c r="F18" s="49" t="s">
        <v>88</v>
      </c>
      <c r="G18" s="134">
        <v>45</v>
      </c>
      <c r="H18" s="20"/>
      <c r="I18" s="20"/>
    </row>
    <row r="19" spans="1:9" ht="16" customHeight="1">
      <c r="A19" s="20"/>
      <c r="B19" s="120" t="s">
        <v>1393</v>
      </c>
      <c r="C19" s="81" t="s">
        <v>64</v>
      </c>
      <c r="D19" s="27" t="s">
        <v>64</v>
      </c>
      <c r="E19" s="27" t="s">
        <v>64</v>
      </c>
      <c r="F19" s="49" t="s">
        <v>88</v>
      </c>
      <c r="G19" s="134">
        <v>5</v>
      </c>
      <c r="H19" s="20"/>
      <c r="I19" s="20"/>
    </row>
    <row r="20" spans="1:9" ht="16" customHeight="1">
      <c r="A20" s="20"/>
      <c r="B20" s="120" t="s">
        <v>1394</v>
      </c>
      <c r="C20" s="81" t="s">
        <v>64</v>
      </c>
      <c r="D20" s="27" t="s">
        <v>64</v>
      </c>
      <c r="E20" s="27" t="s">
        <v>64</v>
      </c>
      <c r="F20" s="49" t="s">
        <v>88</v>
      </c>
      <c r="G20" s="134">
        <v>10</v>
      </c>
      <c r="H20" s="20"/>
      <c r="I20" s="20"/>
    </row>
    <row r="21" spans="1:9" ht="16" customHeight="1">
      <c r="A21" s="20"/>
      <c r="B21" s="120" t="s">
        <v>1395</v>
      </c>
      <c r="C21" s="81" t="s">
        <v>64</v>
      </c>
      <c r="D21" s="27" t="s">
        <v>64</v>
      </c>
      <c r="E21" s="27" t="s">
        <v>64</v>
      </c>
      <c r="F21" s="49" t="s">
        <v>88</v>
      </c>
      <c r="G21" s="134">
        <v>3</v>
      </c>
      <c r="H21" s="20"/>
      <c r="I21" s="20"/>
    </row>
    <row r="22" spans="1:9" ht="16" customHeight="1">
      <c r="A22" s="20"/>
      <c r="B22" s="120" t="s">
        <v>1396</v>
      </c>
      <c r="C22" s="81" t="s">
        <v>64</v>
      </c>
      <c r="D22" s="27" t="s">
        <v>64</v>
      </c>
      <c r="E22" s="27" t="s">
        <v>64</v>
      </c>
      <c r="F22" s="49" t="s">
        <v>88</v>
      </c>
      <c r="G22" s="134">
        <v>8</v>
      </c>
      <c r="H22" s="20"/>
      <c r="I22" s="20"/>
    </row>
    <row r="23" spans="1:9" ht="16" customHeight="1">
      <c r="A23" s="20"/>
      <c r="B23" s="120" t="s">
        <v>1397</v>
      </c>
      <c r="C23" s="81" t="s">
        <v>64</v>
      </c>
      <c r="D23" s="27" t="s">
        <v>64</v>
      </c>
      <c r="E23" s="27" t="s">
        <v>64</v>
      </c>
      <c r="F23" s="49" t="s">
        <v>88</v>
      </c>
      <c r="G23" s="134">
        <v>32</v>
      </c>
      <c r="H23" s="20"/>
      <c r="I23" s="20"/>
    </row>
    <row r="24" spans="1:9" ht="16" customHeight="1">
      <c r="A24" s="20"/>
      <c r="B24" s="120" t="s">
        <v>521</v>
      </c>
      <c r="C24" s="81" t="s">
        <v>64</v>
      </c>
      <c r="D24" s="27" t="s">
        <v>64</v>
      </c>
      <c r="E24" s="27" t="s">
        <v>64</v>
      </c>
      <c r="F24" s="49" t="s">
        <v>88</v>
      </c>
      <c r="G24" s="134">
        <v>6</v>
      </c>
      <c r="H24" s="20"/>
      <c r="I24" s="20"/>
    </row>
    <row r="25" spans="1:9" ht="16" customHeight="1">
      <c r="A25" s="20"/>
      <c r="B25" s="120" t="s">
        <v>1398</v>
      </c>
      <c r="C25" s="81" t="s">
        <v>64</v>
      </c>
      <c r="D25" s="27" t="s">
        <v>64</v>
      </c>
      <c r="E25" s="27" t="s">
        <v>64</v>
      </c>
      <c r="F25" s="49" t="s">
        <v>88</v>
      </c>
      <c r="G25" s="134">
        <v>90</v>
      </c>
      <c r="H25" s="20"/>
      <c r="I25" s="20"/>
    </row>
    <row r="26" spans="1:9" ht="16" customHeight="1">
      <c r="A26" s="20"/>
      <c r="B26" s="120" t="s">
        <v>1399</v>
      </c>
      <c r="C26" s="81" t="s">
        <v>64</v>
      </c>
      <c r="D26" s="27" t="s">
        <v>64</v>
      </c>
      <c r="E26" s="27" t="s">
        <v>64</v>
      </c>
      <c r="F26" s="49" t="s">
        <v>88</v>
      </c>
      <c r="G26" s="134">
        <v>9</v>
      </c>
      <c r="H26" s="20"/>
      <c r="I26" s="20"/>
    </row>
    <row r="27" spans="1:9" ht="16" customHeight="1">
      <c r="A27" s="20"/>
      <c r="B27" s="120" t="s">
        <v>130</v>
      </c>
      <c r="C27" s="20" t="s">
        <v>86</v>
      </c>
      <c r="D27" s="120" t="s">
        <v>86</v>
      </c>
      <c r="E27" s="120" t="s">
        <v>86</v>
      </c>
      <c r="F27" s="49" t="s">
        <v>88</v>
      </c>
      <c r="G27" s="134">
        <v>0</v>
      </c>
      <c r="H27" s="20"/>
      <c r="I27" s="20"/>
    </row>
    <row r="28" spans="1:9" ht="16" customHeight="1">
      <c r="A28" s="20"/>
      <c r="B28" s="120" t="s">
        <v>1400</v>
      </c>
      <c r="C28" s="20" t="s">
        <v>86</v>
      </c>
      <c r="D28" s="120" t="s">
        <v>86</v>
      </c>
      <c r="E28" s="120" t="s">
        <v>86</v>
      </c>
      <c r="F28" s="49" t="s">
        <v>88</v>
      </c>
      <c r="G28" s="134">
        <v>55</v>
      </c>
      <c r="H28" s="20"/>
      <c r="I28" s="20"/>
    </row>
    <row r="29" spans="1:9" ht="16" customHeight="1">
      <c r="A29" s="20"/>
      <c r="B29" s="120" t="s">
        <v>523</v>
      </c>
      <c r="C29" s="20" t="s">
        <v>86</v>
      </c>
      <c r="D29" s="120" t="s">
        <v>86</v>
      </c>
      <c r="E29" s="120" t="s">
        <v>86</v>
      </c>
      <c r="F29" s="49" t="s">
        <v>88</v>
      </c>
      <c r="G29" s="134">
        <v>16</v>
      </c>
      <c r="H29" s="20"/>
      <c r="I29" s="20"/>
    </row>
    <row r="30" spans="1:9" ht="16" customHeight="1">
      <c r="A30" s="20"/>
      <c r="B30" s="120" t="s">
        <v>1401</v>
      </c>
      <c r="C30" s="20" t="s">
        <v>86</v>
      </c>
      <c r="D30" s="120" t="s">
        <v>86</v>
      </c>
      <c r="E30" s="120" t="s">
        <v>86</v>
      </c>
      <c r="F30" s="49" t="s">
        <v>88</v>
      </c>
      <c r="G30" s="134">
        <v>2</v>
      </c>
      <c r="H30" s="20"/>
      <c r="I30" s="20"/>
    </row>
    <row r="31" spans="1:9" ht="16" customHeight="1">
      <c r="A31" s="20"/>
      <c r="B31" s="120" t="s">
        <v>891</v>
      </c>
      <c r="C31" s="20" t="s">
        <v>86</v>
      </c>
      <c r="D31" s="120" t="s">
        <v>86</v>
      </c>
      <c r="E31" s="120" t="s">
        <v>86</v>
      </c>
      <c r="F31" s="49" t="s">
        <v>88</v>
      </c>
      <c r="G31" s="134">
        <v>137</v>
      </c>
      <c r="H31" s="20"/>
      <c r="I31" s="20"/>
    </row>
    <row r="32" spans="1:9" ht="16" customHeight="1">
      <c r="A32" s="20"/>
      <c r="B32" s="120" t="s">
        <v>143</v>
      </c>
      <c r="C32" s="20" t="s">
        <v>86</v>
      </c>
      <c r="D32" s="120" t="s">
        <v>86</v>
      </c>
      <c r="E32" s="120" t="s">
        <v>86</v>
      </c>
      <c r="F32" s="49" t="s">
        <v>88</v>
      </c>
      <c r="G32" s="134">
        <v>0</v>
      </c>
      <c r="H32" s="20"/>
      <c r="I32" s="20"/>
    </row>
    <row r="33" spans="1:9" ht="16" customHeight="1">
      <c r="A33" s="20"/>
      <c r="B33" s="120" t="s">
        <v>1402</v>
      </c>
      <c r="C33" s="20" t="s">
        <v>86</v>
      </c>
      <c r="D33" s="120" t="s">
        <v>86</v>
      </c>
      <c r="E33" s="120" t="s">
        <v>86</v>
      </c>
      <c r="F33" s="49" t="s">
        <v>88</v>
      </c>
      <c r="G33" s="134">
        <v>0</v>
      </c>
      <c r="H33" s="20"/>
      <c r="I33" s="20"/>
    </row>
    <row r="34" spans="1:9" ht="16" customHeight="1">
      <c r="A34" s="20"/>
      <c r="B34" s="120" t="s">
        <v>1403</v>
      </c>
      <c r="C34" s="20" t="s">
        <v>495</v>
      </c>
      <c r="D34" s="120" t="s">
        <v>495</v>
      </c>
      <c r="E34" s="120" t="s">
        <v>86</v>
      </c>
      <c r="F34" s="49" t="s">
        <v>88</v>
      </c>
      <c r="G34" s="134">
        <v>62</v>
      </c>
      <c r="H34" s="20"/>
      <c r="I34" s="20"/>
    </row>
    <row r="35" spans="1:9" ht="16" customHeight="1">
      <c r="A35" s="20"/>
      <c r="B35" s="120" t="s">
        <v>550</v>
      </c>
      <c r="C35" s="20" t="s">
        <v>495</v>
      </c>
      <c r="D35" s="120" t="s">
        <v>495</v>
      </c>
      <c r="E35" s="120" t="s">
        <v>86</v>
      </c>
      <c r="F35" s="49" t="s">
        <v>88</v>
      </c>
      <c r="G35" s="134">
        <v>270</v>
      </c>
      <c r="H35" s="20"/>
      <c r="I35" s="20"/>
    </row>
    <row r="36" spans="1:9" ht="16" customHeight="1">
      <c r="A36" s="20"/>
      <c r="B36" s="120" t="s">
        <v>1404</v>
      </c>
      <c r="C36" s="20" t="s">
        <v>495</v>
      </c>
      <c r="D36" s="120" t="s">
        <v>495</v>
      </c>
      <c r="E36" s="120" t="s">
        <v>86</v>
      </c>
      <c r="F36" s="49" t="s">
        <v>88</v>
      </c>
      <c r="G36" s="134">
        <v>108</v>
      </c>
      <c r="H36" s="20"/>
      <c r="I36" s="20"/>
    </row>
    <row r="37" spans="1:9" ht="16" customHeight="1">
      <c r="A37" s="20"/>
      <c r="B37" s="120" t="s">
        <v>220</v>
      </c>
      <c r="C37" s="20" t="s">
        <v>495</v>
      </c>
      <c r="D37" s="120" t="s">
        <v>495</v>
      </c>
      <c r="E37" s="120" t="s">
        <v>86</v>
      </c>
      <c r="F37" s="49" t="s">
        <v>88</v>
      </c>
      <c r="G37" s="134">
        <v>448</v>
      </c>
      <c r="H37" s="20"/>
      <c r="I37" s="20"/>
    </row>
    <row r="38" spans="1:9" ht="16" customHeight="1">
      <c r="A38" s="20"/>
      <c r="B38" s="120" t="s">
        <v>1405</v>
      </c>
      <c r="C38" s="20" t="s">
        <v>495</v>
      </c>
      <c r="D38" s="120" t="s">
        <v>495</v>
      </c>
      <c r="E38" s="120" t="s">
        <v>86</v>
      </c>
      <c r="F38" s="49" t="s">
        <v>88</v>
      </c>
      <c r="G38" s="134">
        <v>90</v>
      </c>
      <c r="H38" s="20"/>
      <c r="I38" s="20"/>
    </row>
    <row r="39" spans="1:9" ht="16" customHeight="1">
      <c r="A39" s="20"/>
      <c r="B39" s="120" t="s">
        <v>1406</v>
      </c>
      <c r="C39" s="20" t="s">
        <v>495</v>
      </c>
      <c r="D39" s="120" t="s">
        <v>495</v>
      </c>
      <c r="E39" s="120" t="s">
        <v>86</v>
      </c>
      <c r="F39" s="49" t="s">
        <v>88</v>
      </c>
      <c r="G39" s="134">
        <v>342</v>
      </c>
      <c r="H39" s="20"/>
      <c r="I39" s="20"/>
    </row>
    <row r="40" spans="1:9" ht="16" customHeight="1">
      <c r="A40" s="20"/>
      <c r="B40" s="120" t="s">
        <v>507</v>
      </c>
      <c r="C40" s="20" t="s">
        <v>86</v>
      </c>
      <c r="D40" s="120" t="s">
        <v>86</v>
      </c>
      <c r="E40" s="120" t="s">
        <v>86</v>
      </c>
      <c r="F40" s="49" t="s">
        <v>88</v>
      </c>
      <c r="G40" s="134">
        <v>0</v>
      </c>
      <c r="H40" s="20"/>
      <c r="I40" s="20"/>
    </row>
    <row r="41" spans="1:9" ht="16" customHeight="1">
      <c r="A41" s="20"/>
      <c r="B41" s="120" t="s">
        <v>1407</v>
      </c>
      <c r="C41" s="20" t="s">
        <v>86</v>
      </c>
      <c r="D41" s="120" t="s">
        <v>86</v>
      </c>
      <c r="E41" s="120" t="s">
        <v>86</v>
      </c>
      <c r="F41" s="49" t="s">
        <v>88</v>
      </c>
      <c r="G41" s="134">
        <v>10</v>
      </c>
      <c r="H41" s="20"/>
      <c r="I41" s="20"/>
    </row>
    <row r="42" spans="1:9" ht="16" customHeight="1">
      <c r="A42" s="20"/>
      <c r="B42" s="120" t="s">
        <v>1409</v>
      </c>
      <c r="C42" s="20" t="s">
        <v>186</v>
      </c>
      <c r="D42" s="120" t="s">
        <v>86</v>
      </c>
      <c r="E42" s="120" t="s">
        <v>186</v>
      </c>
      <c r="F42" s="49" t="s">
        <v>88</v>
      </c>
      <c r="G42" s="134">
        <v>137</v>
      </c>
      <c r="H42" s="20"/>
      <c r="I42" s="20"/>
    </row>
    <row r="43" spans="1:9" ht="16" customHeight="1">
      <c r="A43" s="20"/>
      <c r="B43" s="120" t="s">
        <v>1408</v>
      </c>
      <c r="C43" s="20" t="s">
        <v>186</v>
      </c>
      <c r="D43" s="120" t="s">
        <v>86</v>
      </c>
      <c r="E43" s="120" t="s">
        <v>186</v>
      </c>
      <c r="F43" s="49" t="s">
        <v>88</v>
      </c>
      <c r="G43" s="134">
        <v>87</v>
      </c>
      <c r="H43" s="20"/>
      <c r="I43" s="20"/>
    </row>
    <row r="44" spans="1:9" ht="16" customHeight="1">
      <c r="A44" s="20"/>
      <c r="B44" s="120" t="s">
        <v>137</v>
      </c>
      <c r="C44" s="20" t="s">
        <v>86</v>
      </c>
      <c r="D44" s="120" t="s">
        <v>86</v>
      </c>
      <c r="E44" s="120" t="s">
        <v>86</v>
      </c>
      <c r="F44" s="49" t="s">
        <v>88</v>
      </c>
      <c r="G44" s="134">
        <v>2</v>
      </c>
      <c r="H44" s="20"/>
      <c r="I44" s="20"/>
    </row>
    <row r="45" spans="1:9" ht="16" customHeight="1">
      <c r="A45" s="20"/>
      <c r="B45" s="120" t="s">
        <v>138</v>
      </c>
      <c r="C45" s="20" t="s">
        <v>86</v>
      </c>
      <c r="D45" s="120" t="s">
        <v>86</v>
      </c>
      <c r="E45" s="120" t="s">
        <v>86</v>
      </c>
      <c r="F45" s="49" t="s">
        <v>88</v>
      </c>
      <c r="G45" s="134">
        <v>64</v>
      </c>
      <c r="H45" s="20"/>
      <c r="I45" s="20"/>
    </row>
    <row r="46" spans="1:9" ht="16" customHeight="1">
      <c r="A46" s="20"/>
      <c r="B46" s="120" t="s">
        <v>1410</v>
      </c>
      <c r="C46" s="20" t="s">
        <v>86</v>
      </c>
      <c r="D46" s="120" t="s">
        <v>86</v>
      </c>
      <c r="E46" s="120" t="s">
        <v>86</v>
      </c>
      <c r="F46" s="49" t="s">
        <v>88</v>
      </c>
      <c r="G46" s="134">
        <v>78</v>
      </c>
      <c r="H46" s="20"/>
      <c r="I46" s="20"/>
    </row>
    <row r="47" spans="1:9" ht="16" customHeight="1">
      <c r="A47" s="20"/>
      <c r="B47" s="120" t="s">
        <v>1411</v>
      </c>
      <c r="C47" s="20" t="s">
        <v>86</v>
      </c>
      <c r="D47" s="120" t="s">
        <v>86</v>
      </c>
      <c r="E47" s="120" t="s">
        <v>86</v>
      </c>
      <c r="F47" s="49" t="s">
        <v>88</v>
      </c>
      <c r="G47" s="134">
        <v>26</v>
      </c>
      <c r="H47" s="20"/>
      <c r="I47" s="20"/>
    </row>
    <row r="48" spans="1:9" ht="16" customHeight="1">
      <c r="A48" s="20"/>
      <c r="B48" s="120" t="s">
        <v>1412</v>
      </c>
      <c r="C48" s="20" t="s">
        <v>86</v>
      </c>
      <c r="D48" s="120" t="s">
        <v>86</v>
      </c>
      <c r="E48" s="120" t="s">
        <v>86</v>
      </c>
      <c r="F48" s="49" t="s">
        <v>88</v>
      </c>
      <c r="G48" s="134">
        <v>21</v>
      </c>
      <c r="H48" s="20"/>
      <c r="I48" s="20"/>
    </row>
    <row r="49" spans="1:9" ht="16" customHeight="1">
      <c r="A49" s="20"/>
      <c r="B49" s="120" t="s">
        <v>1413</v>
      </c>
      <c r="C49" s="20" t="s">
        <v>86</v>
      </c>
      <c r="D49" s="120" t="s">
        <v>86</v>
      </c>
      <c r="E49" s="120" t="s">
        <v>86</v>
      </c>
      <c r="F49" s="49" t="s">
        <v>88</v>
      </c>
      <c r="G49" s="134">
        <v>10</v>
      </c>
      <c r="H49" s="20"/>
      <c r="I49" s="20"/>
    </row>
    <row r="50" spans="1:9" ht="16" customHeight="1">
      <c r="A50" s="20"/>
      <c r="B50" s="120" t="s">
        <v>1414</v>
      </c>
      <c r="C50" s="20" t="s">
        <v>86</v>
      </c>
      <c r="D50" s="120" t="s">
        <v>86</v>
      </c>
      <c r="E50" s="120" t="s">
        <v>86</v>
      </c>
      <c r="F50" s="49" t="s">
        <v>88</v>
      </c>
      <c r="G50" s="134">
        <v>2</v>
      </c>
      <c r="H50" s="20"/>
      <c r="I50" s="20"/>
    </row>
    <row r="51" spans="1:9" ht="16" customHeight="1">
      <c r="A51" s="20"/>
      <c r="B51" s="120" t="s">
        <v>1415</v>
      </c>
      <c r="C51" s="20" t="s">
        <v>86</v>
      </c>
      <c r="D51" s="120" t="s">
        <v>86</v>
      </c>
      <c r="E51" s="120" t="s">
        <v>86</v>
      </c>
      <c r="F51" s="49" t="s">
        <v>88</v>
      </c>
      <c r="G51" s="134">
        <v>0</v>
      </c>
      <c r="H51" s="20"/>
      <c r="I51" s="20"/>
    </row>
    <row r="52" spans="1:9" ht="16" customHeight="1">
      <c r="A52" s="20"/>
      <c r="B52" s="120" t="s">
        <v>145</v>
      </c>
      <c r="C52" s="20" t="s">
        <v>86</v>
      </c>
      <c r="D52" s="120" t="s">
        <v>86</v>
      </c>
      <c r="E52" s="120" t="s">
        <v>86</v>
      </c>
      <c r="F52" s="49" t="s">
        <v>88</v>
      </c>
      <c r="G52" s="134">
        <v>8</v>
      </c>
      <c r="H52" s="20"/>
      <c r="I52" s="20"/>
    </row>
    <row r="53" spans="1:9" ht="16" customHeight="1">
      <c r="A53" s="20"/>
      <c r="B53" s="120" t="s">
        <v>1416</v>
      </c>
      <c r="C53" s="20" t="s">
        <v>86</v>
      </c>
      <c r="D53" s="120" t="s">
        <v>86</v>
      </c>
      <c r="E53" s="120" t="s">
        <v>86</v>
      </c>
      <c r="F53" s="49" t="s">
        <v>88</v>
      </c>
      <c r="G53" s="134">
        <v>3</v>
      </c>
      <c r="H53" s="20"/>
      <c r="I53" s="20"/>
    </row>
    <row r="54" spans="1:9" ht="16" customHeight="1">
      <c r="A54" s="20"/>
      <c r="B54" s="120" t="s">
        <v>514</v>
      </c>
      <c r="C54" s="20" t="s">
        <v>86</v>
      </c>
      <c r="D54" s="120" t="s">
        <v>86</v>
      </c>
      <c r="E54" s="120" t="s">
        <v>86</v>
      </c>
      <c r="F54" s="49" t="s">
        <v>88</v>
      </c>
      <c r="G54" s="134">
        <v>36</v>
      </c>
      <c r="H54" s="20"/>
      <c r="I54" s="20"/>
    </row>
    <row r="55" spans="1:9" ht="16" customHeight="1">
      <c r="A55" s="20"/>
      <c r="B55" s="120" t="s">
        <v>1417</v>
      </c>
      <c r="C55" s="20" t="s">
        <v>86</v>
      </c>
      <c r="D55" s="125" t="s">
        <v>86</v>
      </c>
      <c r="E55" s="125" t="s">
        <v>86</v>
      </c>
      <c r="F55" s="40" t="s">
        <v>88</v>
      </c>
      <c r="G55" s="134">
        <v>102</v>
      </c>
      <c r="H55" s="20"/>
      <c r="I55" s="20"/>
    </row>
    <row r="56" spans="1:9" ht="16" customHeight="1">
      <c r="A56" s="121" t="s">
        <v>1418</v>
      </c>
      <c r="B56" s="122" t="s">
        <v>1419</v>
      </c>
      <c r="C56" s="60" t="s">
        <v>930</v>
      </c>
      <c r="D56" s="58" t="s">
        <v>930</v>
      </c>
      <c r="E56" s="58" t="s">
        <v>930</v>
      </c>
      <c r="F56" s="45" t="s">
        <v>24</v>
      </c>
      <c r="G56" s="160">
        <v>202</v>
      </c>
      <c r="H56" s="20"/>
      <c r="I56" s="20"/>
    </row>
    <row r="57" spans="1:9" ht="16" customHeight="1">
      <c r="A57" s="123"/>
      <c r="B57" s="120" t="s">
        <v>1420</v>
      </c>
      <c r="C57" s="64" t="s">
        <v>930</v>
      </c>
      <c r="D57" s="64" t="s">
        <v>930</v>
      </c>
      <c r="E57" s="64" t="s">
        <v>930</v>
      </c>
      <c r="F57" s="49" t="s">
        <v>24</v>
      </c>
      <c r="G57" s="134">
        <v>102</v>
      </c>
      <c r="H57" s="20"/>
      <c r="I57" s="20"/>
    </row>
    <row r="58" spans="1:9" ht="16" customHeight="1">
      <c r="A58" s="123"/>
      <c r="B58" s="120" t="s">
        <v>1421</v>
      </c>
      <c r="C58" s="64" t="s">
        <v>930</v>
      </c>
      <c r="D58" s="64" t="s">
        <v>930</v>
      </c>
      <c r="E58" s="64" t="s">
        <v>930</v>
      </c>
      <c r="F58" s="49" t="s">
        <v>24</v>
      </c>
      <c r="G58" s="134">
        <v>161</v>
      </c>
      <c r="H58" s="20"/>
      <c r="I58" s="20"/>
    </row>
    <row r="59" spans="1:9" ht="16" customHeight="1">
      <c r="A59" s="123"/>
      <c r="B59" s="120" t="s">
        <v>1422</v>
      </c>
      <c r="C59" s="27" t="s">
        <v>1272</v>
      </c>
      <c r="D59" s="120" t="s">
        <v>1219</v>
      </c>
      <c r="E59" s="64" t="s">
        <v>930</v>
      </c>
      <c r="F59" s="49" t="s">
        <v>24</v>
      </c>
      <c r="G59" s="134">
        <v>1679</v>
      </c>
      <c r="H59" s="20"/>
      <c r="I59" s="20"/>
    </row>
    <row r="60" spans="1:9" ht="16" customHeight="1">
      <c r="A60" s="123"/>
      <c r="B60" s="120" t="s">
        <v>1423</v>
      </c>
      <c r="C60" s="27" t="s">
        <v>1272</v>
      </c>
      <c r="D60" s="27" t="s">
        <v>1272</v>
      </c>
      <c r="E60" s="64" t="s">
        <v>930</v>
      </c>
      <c r="F60" s="49" t="s">
        <v>24</v>
      </c>
      <c r="G60" s="134">
        <v>490</v>
      </c>
      <c r="H60" s="20"/>
      <c r="I60" s="20"/>
    </row>
    <row r="61" spans="1:9" ht="16" customHeight="1">
      <c r="A61" s="20"/>
      <c r="B61" s="120" t="s">
        <v>1424</v>
      </c>
      <c r="C61" s="64" t="s">
        <v>1215</v>
      </c>
      <c r="D61" s="64" t="s">
        <v>1272</v>
      </c>
      <c r="E61" s="64" t="s">
        <v>930</v>
      </c>
      <c r="F61" s="49" t="s">
        <v>24</v>
      </c>
      <c r="G61" s="134">
        <v>375</v>
      </c>
      <c r="H61" s="20"/>
      <c r="I61" s="20"/>
    </row>
    <row r="62" spans="1:9" ht="16" customHeight="1">
      <c r="A62" s="20"/>
      <c r="B62" s="120" t="s">
        <v>1425</v>
      </c>
      <c r="C62" s="20" t="s">
        <v>930</v>
      </c>
      <c r="D62" s="120" t="s">
        <v>930</v>
      </c>
      <c r="E62" s="64" t="s">
        <v>930</v>
      </c>
      <c r="F62" s="49" t="s">
        <v>24</v>
      </c>
      <c r="G62" s="134">
        <v>1599</v>
      </c>
      <c r="H62" s="20"/>
      <c r="I62" s="20"/>
    </row>
    <row r="63" spans="1:9" ht="16" customHeight="1">
      <c r="A63" s="20"/>
      <c r="B63" s="120" t="s">
        <v>1426</v>
      </c>
      <c r="C63" s="64" t="s">
        <v>1026</v>
      </c>
      <c r="D63" s="64" t="s">
        <v>1026</v>
      </c>
      <c r="E63" s="64" t="s">
        <v>1026</v>
      </c>
      <c r="F63" s="49" t="s">
        <v>24</v>
      </c>
      <c r="G63" s="134">
        <v>596</v>
      </c>
      <c r="H63" s="20"/>
      <c r="I63" s="20"/>
    </row>
    <row r="64" spans="1:9" ht="16" customHeight="1">
      <c r="A64" s="20"/>
      <c r="B64" s="120" t="s">
        <v>1427</v>
      </c>
      <c r="C64" s="20" t="s">
        <v>930</v>
      </c>
      <c r="D64" s="120" t="s">
        <v>930</v>
      </c>
      <c r="E64" s="120" t="s">
        <v>930</v>
      </c>
      <c r="F64" s="49" t="s">
        <v>24</v>
      </c>
      <c r="G64" s="134">
        <v>925</v>
      </c>
      <c r="H64" s="20"/>
      <c r="I64" s="20"/>
    </row>
    <row r="65" spans="1:9" ht="16" customHeight="1">
      <c r="A65" s="20"/>
      <c r="B65" s="120" t="s">
        <v>1428</v>
      </c>
      <c r="C65" s="20" t="s">
        <v>930</v>
      </c>
      <c r="D65" s="120" t="s">
        <v>930</v>
      </c>
      <c r="E65" s="120" t="s">
        <v>930</v>
      </c>
      <c r="F65" s="49" t="s">
        <v>24</v>
      </c>
      <c r="G65" s="134">
        <v>329</v>
      </c>
      <c r="H65" s="20"/>
      <c r="I65" s="20"/>
    </row>
    <row r="66" spans="1:9" ht="16" customHeight="1">
      <c r="A66" s="20"/>
      <c r="B66" s="120" t="s">
        <v>1429</v>
      </c>
      <c r="C66" s="64" t="s">
        <v>932</v>
      </c>
      <c r="D66" s="64" t="s">
        <v>932</v>
      </c>
      <c r="E66" s="64" t="s">
        <v>932</v>
      </c>
      <c r="F66" s="49" t="s">
        <v>24</v>
      </c>
      <c r="G66" s="134">
        <v>1061</v>
      </c>
      <c r="H66" s="20"/>
      <c r="I66" s="20"/>
    </row>
    <row r="67" spans="1:9" ht="16" customHeight="1">
      <c r="A67" s="20"/>
      <c r="B67" s="120" t="s">
        <v>1430</v>
      </c>
      <c r="C67" s="20" t="s">
        <v>930</v>
      </c>
      <c r="D67" s="120" t="s">
        <v>930</v>
      </c>
      <c r="E67" s="120" t="s">
        <v>930</v>
      </c>
      <c r="F67" s="49" t="s">
        <v>24</v>
      </c>
      <c r="G67" s="134">
        <v>628</v>
      </c>
      <c r="H67" s="20"/>
      <c r="I67" s="20"/>
    </row>
    <row r="68" spans="1:9" ht="16" customHeight="1">
      <c r="A68" s="20"/>
      <c r="B68" s="120" t="s">
        <v>1431</v>
      </c>
      <c r="C68" s="20" t="s">
        <v>930</v>
      </c>
      <c r="D68" s="120" t="s">
        <v>930</v>
      </c>
      <c r="E68" s="120" t="s">
        <v>930</v>
      </c>
      <c r="F68" s="49" t="s">
        <v>24</v>
      </c>
      <c r="G68" s="134">
        <v>469</v>
      </c>
      <c r="H68" s="20"/>
      <c r="I68" s="20"/>
    </row>
    <row r="69" spans="1:9" ht="16" customHeight="1">
      <c r="A69" s="20"/>
      <c r="B69" s="120" t="s">
        <v>1432</v>
      </c>
      <c r="C69" s="20" t="s">
        <v>930</v>
      </c>
      <c r="D69" s="120" t="s">
        <v>930</v>
      </c>
      <c r="E69" s="120" t="s">
        <v>930</v>
      </c>
      <c r="F69" s="49" t="s">
        <v>24</v>
      </c>
      <c r="G69" s="134">
        <v>195</v>
      </c>
      <c r="H69" s="20"/>
      <c r="I69" s="20"/>
    </row>
    <row r="70" spans="1:9" ht="16" customHeight="1">
      <c r="A70" s="20"/>
      <c r="B70" s="120" t="s">
        <v>1433</v>
      </c>
      <c r="C70" s="20" t="s">
        <v>931</v>
      </c>
      <c r="D70" s="120" t="s">
        <v>930</v>
      </c>
      <c r="E70" s="120" t="s">
        <v>930</v>
      </c>
      <c r="F70" s="49" t="s">
        <v>24</v>
      </c>
      <c r="G70" s="134">
        <v>175</v>
      </c>
      <c r="H70" s="20"/>
      <c r="I70" s="20"/>
    </row>
    <row r="71" spans="1:9" ht="16" customHeight="1">
      <c r="A71" s="20"/>
      <c r="B71" s="120" t="s">
        <v>1434</v>
      </c>
      <c r="C71" s="20" t="s">
        <v>930</v>
      </c>
      <c r="D71" s="120" t="s">
        <v>930</v>
      </c>
      <c r="E71" s="120" t="s">
        <v>930</v>
      </c>
      <c r="F71" s="49" t="s">
        <v>24</v>
      </c>
      <c r="G71" s="134">
        <v>658</v>
      </c>
      <c r="H71" s="20"/>
      <c r="I71" s="20"/>
    </row>
    <row r="72" spans="1:9" ht="16" customHeight="1">
      <c r="A72" s="20"/>
      <c r="B72" s="120" t="s">
        <v>1435</v>
      </c>
      <c r="C72" s="64" t="s">
        <v>14</v>
      </c>
      <c r="D72" s="120" t="s">
        <v>938</v>
      </c>
      <c r="E72" s="120" t="s">
        <v>14</v>
      </c>
      <c r="F72" s="49" t="s">
        <v>14</v>
      </c>
      <c r="G72" s="134">
        <v>44</v>
      </c>
      <c r="H72" s="20"/>
      <c r="I72" s="20"/>
    </row>
    <row r="73" spans="1:9" ht="16" customHeight="1">
      <c r="A73" s="20"/>
      <c r="B73" s="120" t="s">
        <v>1436</v>
      </c>
      <c r="C73" s="64" t="s">
        <v>14</v>
      </c>
      <c r="D73" s="120" t="s">
        <v>938</v>
      </c>
      <c r="E73" s="120" t="s">
        <v>14</v>
      </c>
      <c r="F73" s="49" t="s">
        <v>14</v>
      </c>
      <c r="G73" s="134">
        <v>120</v>
      </c>
      <c r="H73" s="20"/>
      <c r="I73" s="20"/>
    </row>
    <row r="74" spans="1:9" ht="16" customHeight="1">
      <c r="A74" s="20"/>
      <c r="B74" s="120" t="s">
        <v>1437</v>
      </c>
      <c r="C74" s="64" t="s">
        <v>14</v>
      </c>
      <c r="D74" s="120" t="s">
        <v>938</v>
      </c>
      <c r="E74" s="120" t="s">
        <v>14</v>
      </c>
      <c r="F74" s="49" t="s">
        <v>14</v>
      </c>
      <c r="G74" s="134">
        <v>3</v>
      </c>
      <c r="H74" s="20"/>
      <c r="I74" s="20"/>
    </row>
    <row r="75" spans="1:9" ht="16" customHeight="1">
      <c r="A75" s="20"/>
      <c r="B75" s="120" t="s">
        <v>1438</v>
      </c>
      <c r="C75" s="64" t="s">
        <v>14</v>
      </c>
      <c r="D75" s="120" t="s">
        <v>938</v>
      </c>
      <c r="E75" s="120" t="s">
        <v>14</v>
      </c>
      <c r="F75" s="49" t="s">
        <v>14</v>
      </c>
      <c r="G75" s="134">
        <v>105</v>
      </c>
      <c r="H75" s="20"/>
      <c r="I75" s="20"/>
    </row>
    <row r="76" spans="1:9" ht="16" customHeight="1">
      <c r="A76" s="20"/>
      <c r="B76" s="120" t="s">
        <v>1439</v>
      </c>
      <c r="C76" s="20" t="s">
        <v>930</v>
      </c>
      <c r="D76" s="120" t="s">
        <v>930</v>
      </c>
      <c r="E76" s="120" t="s">
        <v>930</v>
      </c>
      <c r="F76" s="49" t="s">
        <v>24</v>
      </c>
      <c r="G76" s="134">
        <v>2</v>
      </c>
      <c r="H76" s="20"/>
      <c r="I76" s="20"/>
    </row>
    <row r="77" spans="1:9" ht="16" customHeight="1">
      <c r="A77" s="20"/>
      <c r="B77" s="120" t="s">
        <v>1440</v>
      </c>
      <c r="C77" s="20" t="s">
        <v>930</v>
      </c>
      <c r="D77" s="120" t="s">
        <v>930</v>
      </c>
      <c r="E77" s="120" t="s">
        <v>930</v>
      </c>
      <c r="F77" s="49" t="s">
        <v>24</v>
      </c>
      <c r="G77" s="134">
        <v>1</v>
      </c>
      <c r="H77" s="20"/>
      <c r="I77" s="20"/>
    </row>
    <row r="78" spans="1:9" ht="16" customHeight="1">
      <c r="A78" s="20"/>
      <c r="B78" s="120" t="s">
        <v>1441</v>
      </c>
      <c r="C78" s="20" t="s">
        <v>930</v>
      </c>
      <c r="D78" s="120" t="s">
        <v>930</v>
      </c>
      <c r="E78" s="120" t="s">
        <v>930</v>
      </c>
      <c r="F78" s="49" t="s">
        <v>24</v>
      </c>
      <c r="G78" s="134">
        <v>0</v>
      </c>
      <c r="H78" s="20"/>
      <c r="I78" s="20"/>
    </row>
    <row r="79" spans="1:9" ht="16" customHeight="1">
      <c r="A79" s="20"/>
      <c r="B79" s="120" t="s">
        <v>1442</v>
      </c>
      <c r="C79" s="20" t="s">
        <v>930</v>
      </c>
      <c r="D79" s="120" t="s">
        <v>930</v>
      </c>
      <c r="E79" s="120" t="s">
        <v>930</v>
      </c>
      <c r="F79" s="40" t="s">
        <v>24</v>
      </c>
      <c r="G79" s="134">
        <v>73</v>
      </c>
      <c r="H79" s="20"/>
      <c r="I79" s="20"/>
    </row>
    <row r="80" spans="1:9" ht="16" customHeight="1">
      <c r="A80" s="121" t="s">
        <v>1443</v>
      </c>
      <c r="B80" s="122" t="s">
        <v>1444</v>
      </c>
      <c r="C80" s="77" t="s">
        <v>942</v>
      </c>
      <c r="D80" s="77" t="s">
        <v>942</v>
      </c>
      <c r="E80" s="77" t="s">
        <v>67</v>
      </c>
      <c r="F80" s="45" t="s">
        <v>67</v>
      </c>
      <c r="G80" s="160">
        <v>34</v>
      </c>
      <c r="H80" s="20"/>
      <c r="I80" s="20"/>
    </row>
    <row r="81" spans="1:9" ht="32">
      <c r="A81" s="123"/>
      <c r="B81" s="120" t="s">
        <v>1445</v>
      </c>
      <c r="C81" s="123" t="s">
        <v>83</v>
      </c>
      <c r="D81" s="120" t="s">
        <v>83</v>
      </c>
      <c r="E81" s="120" t="s">
        <v>83</v>
      </c>
      <c r="F81" s="49" t="s">
        <v>83</v>
      </c>
      <c r="G81" s="134">
        <v>7</v>
      </c>
      <c r="H81" s="20"/>
      <c r="I81" s="20"/>
    </row>
    <row r="82" spans="1:9" ht="16" customHeight="1">
      <c r="A82" s="123"/>
      <c r="B82" s="120" t="s">
        <v>1446</v>
      </c>
      <c r="C82" s="123" t="s">
        <v>14</v>
      </c>
      <c r="D82" s="120" t="s">
        <v>14</v>
      </c>
      <c r="E82" s="120" t="s">
        <v>14</v>
      </c>
      <c r="F82" s="49" t="s">
        <v>14</v>
      </c>
      <c r="G82" s="134">
        <v>86</v>
      </c>
      <c r="H82" s="20"/>
      <c r="I82" s="20"/>
    </row>
    <row r="83" spans="1:9" ht="16" customHeight="1">
      <c r="A83" s="123"/>
      <c r="B83" s="120" t="s">
        <v>1447</v>
      </c>
      <c r="C83" s="27" t="s">
        <v>14</v>
      </c>
      <c r="D83" s="27" t="s">
        <v>14</v>
      </c>
      <c r="E83" s="27" t="s">
        <v>14</v>
      </c>
      <c r="F83" s="49" t="s">
        <v>14</v>
      </c>
      <c r="G83" s="134">
        <v>0</v>
      </c>
      <c r="H83" s="20"/>
      <c r="I83" s="20"/>
    </row>
    <row r="84" spans="1:9" ht="16" customHeight="1">
      <c r="A84" s="20"/>
      <c r="B84" s="120" t="s">
        <v>158</v>
      </c>
      <c r="C84" s="27" t="s">
        <v>1726</v>
      </c>
      <c r="D84" s="27" t="s">
        <v>21</v>
      </c>
      <c r="E84" s="27" t="s">
        <v>14</v>
      </c>
      <c r="F84" s="49" t="s">
        <v>14</v>
      </c>
      <c r="G84" s="134">
        <v>1622</v>
      </c>
      <c r="H84" s="20"/>
      <c r="I84" s="20"/>
    </row>
    <row r="85" spans="1:9" ht="16" customHeight="1">
      <c r="A85" s="20"/>
      <c r="B85" s="120" t="s">
        <v>767</v>
      </c>
      <c r="C85" s="20" t="s">
        <v>83</v>
      </c>
      <c r="D85" s="120" t="s">
        <v>83</v>
      </c>
      <c r="E85" s="120" t="s">
        <v>83</v>
      </c>
      <c r="F85" s="49" t="s">
        <v>83</v>
      </c>
      <c r="G85" s="134">
        <v>9</v>
      </c>
      <c r="H85" s="20"/>
      <c r="I85" s="20"/>
    </row>
    <row r="86" spans="1:9" ht="16" customHeight="1">
      <c r="A86" s="20"/>
      <c r="B86" s="120" t="s">
        <v>1448</v>
      </c>
      <c r="C86" s="27" t="s">
        <v>937</v>
      </c>
      <c r="D86" s="27" t="s">
        <v>83</v>
      </c>
      <c r="E86" s="27" t="s">
        <v>83</v>
      </c>
      <c r="F86" s="49" t="s">
        <v>83</v>
      </c>
      <c r="G86" s="134">
        <v>10</v>
      </c>
      <c r="H86" s="20"/>
      <c r="I86" s="20"/>
    </row>
    <row r="87" spans="1:9" ht="16" customHeight="1">
      <c r="A87" s="20"/>
      <c r="B87" s="120" t="s">
        <v>535</v>
      </c>
      <c r="C87" s="27" t="s">
        <v>14</v>
      </c>
      <c r="D87" s="27" t="s">
        <v>14</v>
      </c>
      <c r="E87" s="27" t="s">
        <v>14</v>
      </c>
      <c r="F87" s="49" t="s">
        <v>14</v>
      </c>
      <c r="G87" s="134">
        <v>139</v>
      </c>
      <c r="H87" s="20"/>
      <c r="I87" s="20"/>
    </row>
    <row r="88" spans="1:9" ht="16" customHeight="1">
      <c r="A88" s="20"/>
      <c r="B88" s="120" t="s">
        <v>1449</v>
      </c>
      <c r="C88" s="128" t="s">
        <v>83</v>
      </c>
      <c r="D88" s="129" t="s">
        <v>83</v>
      </c>
      <c r="E88" s="129" t="s">
        <v>83</v>
      </c>
      <c r="F88" s="49" t="s">
        <v>83</v>
      </c>
      <c r="G88" s="134">
        <v>29</v>
      </c>
      <c r="H88" s="20"/>
      <c r="I88" s="20"/>
    </row>
    <row r="89" spans="1:9" ht="16" customHeight="1">
      <c r="A89" s="20"/>
      <c r="B89" s="120" t="s">
        <v>159</v>
      </c>
      <c r="C89" s="128" t="s">
        <v>83</v>
      </c>
      <c r="D89" s="129" t="s">
        <v>83</v>
      </c>
      <c r="E89" s="129" t="s">
        <v>83</v>
      </c>
      <c r="F89" s="49" t="s">
        <v>83</v>
      </c>
      <c r="G89" s="134">
        <v>84</v>
      </c>
      <c r="H89" s="20"/>
      <c r="I89" s="20"/>
    </row>
    <row r="90" spans="1:9" ht="16" customHeight="1">
      <c r="A90" s="20"/>
      <c r="B90" s="120" t="s">
        <v>1450</v>
      </c>
      <c r="C90" s="27" t="s">
        <v>14</v>
      </c>
      <c r="D90" s="27" t="s">
        <v>14</v>
      </c>
      <c r="E90" s="27" t="s">
        <v>14</v>
      </c>
      <c r="F90" s="49" t="s">
        <v>14</v>
      </c>
      <c r="G90" s="134">
        <v>28</v>
      </c>
      <c r="H90" s="20"/>
      <c r="I90" s="20"/>
    </row>
    <row r="91" spans="1:9" ht="16" customHeight="1">
      <c r="A91" s="20"/>
      <c r="B91" s="120" t="s">
        <v>538</v>
      </c>
      <c r="C91" s="20" t="s">
        <v>83</v>
      </c>
      <c r="D91" s="120" t="s">
        <v>83</v>
      </c>
      <c r="E91" s="120" t="s">
        <v>83</v>
      </c>
      <c r="F91" s="49" t="s">
        <v>83</v>
      </c>
      <c r="G91" s="134">
        <v>15</v>
      </c>
      <c r="H91" s="20"/>
      <c r="I91" s="20"/>
    </row>
    <row r="92" spans="1:9" ht="16" customHeight="1">
      <c r="A92" s="20"/>
      <c r="B92" s="120" t="s">
        <v>534</v>
      </c>
      <c r="C92" s="27" t="s">
        <v>937</v>
      </c>
      <c r="D92" s="27" t="s">
        <v>83</v>
      </c>
      <c r="E92" s="27" t="s">
        <v>83</v>
      </c>
      <c r="F92" s="49" t="s">
        <v>83</v>
      </c>
      <c r="G92" s="134">
        <v>0</v>
      </c>
      <c r="H92" s="20"/>
      <c r="I92" s="20"/>
    </row>
    <row r="93" spans="1:9" ht="16" customHeight="1">
      <c r="A93" s="20"/>
      <c r="B93" s="120" t="s">
        <v>515</v>
      </c>
      <c r="C93" s="27" t="s">
        <v>937</v>
      </c>
      <c r="D93" s="27" t="s">
        <v>83</v>
      </c>
      <c r="E93" s="27" t="s">
        <v>83</v>
      </c>
      <c r="F93" s="49" t="s">
        <v>83</v>
      </c>
      <c r="G93" s="134">
        <v>2</v>
      </c>
      <c r="H93" s="20"/>
      <c r="I93" s="20"/>
    </row>
    <row r="94" spans="1:9" ht="16" customHeight="1">
      <c r="A94" s="20"/>
      <c r="B94" s="120" t="s">
        <v>1234</v>
      </c>
      <c r="C94" s="27" t="s">
        <v>937</v>
      </c>
      <c r="D94" s="27" t="s">
        <v>83</v>
      </c>
      <c r="E94" s="27" t="s">
        <v>83</v>
      </c>
      <c r="F94" s="49" t="s">
        <v>83</v>
      </c>
      <c r="G94" s="134">
        <v>41</v>
      </c>
      <c r="H94" s="20"/>
      <c r="I94" s="20"/>
    </row>
    <row r="95" spans="1:9" ht="16" customHeight="1">
      <c r="A95" s="20"/>
      <c r="B95" s="120" t="s">
        <v>522</v>
      </c>
      <c r="C95" s="132" t="s">
        <v>937</v>
      </c>
      <c r="D95" s="128" t="s">
        <v>83</v>
      </c>
      <c r="E95" s="128" t="s">
        <v>83</v>
      </c>
      <c r="F95" s="49" t="s">
        <v>83</v>
      </c>
      <c r="G95" s="134">
        <v>4</v>
      </c>
      <c r="H95" s="20"/>
      <c r="I95" s="20"/>
    </row>
    <row r="96" spans="1:9" ht="16" customHeight="1">
      <c r="A96" s="20"/>
      <c r="B96" s="120" t="s">
        <v>1451</v>
      </c>
      <c r="C96" s="132" t="s">
        <v>937</v>
      </c>
      <c r="D96" s="128" t="s">
        <v>83</v>
      </c>
      <c r="E96" s="128" t="s">
        <v>83</v>
      </c>
      <c r="F96" s="40" t="s">
        <v>83</v>
      </c>
      <c r="G96" s="134">
        <v>3</v>
      </c>
      <c r="H96" s="20"/>
      <c r="I96" s="20"/>
    </row>
    <row r="97" spans="1:9" ht="16" customHeight="1">
      <c r="A97" s="121" t="s">
        <v>1452</v>
      </c>
      <c r="B97" s="122" t="s">
        <v>1453</v>
      </c>
      <c r="C97" s="121" t="s">
        <v>83</v>
      </c>
      <c r="D97" s="122" t="s">
        <v>83</v>
      </c>
      <c r="E97" s="122" t="s">
        <v>83</v>
      </c>
      <c r="F97" s="45" t="s">
        <v>83</v>
      </c>
      <c r="G97" s="160">
        <v>27</v>
      </c>
      <c r="H97" s="20"/>
      <c r="I97" s="20"/>
    </row>
    <row r="98" spans="1:9" ht="16" customHeight="1">
      <c r="A98" s="123"/>
      <c r="B98" s="120" t="s">
        <v>1299</v>
      </c>
      <c r="C98" s="26" t="s">
        <v>14</v>
      </c>
      <c r="D98" s="26" t="s">
        <v>14</v>
      </c>
      <c r="E98" s="26" t="s">
        <v>14</v>
      </c>
      <c r="F98" s="49" t="s">
        <v>14</v>
      </c>
      <c r="G98" s="134">
        <v>103</v>
      </c>
      <c r="H98" s="20"/>
      <c r="I98" s="20"/>
    </row>
    <row r="99" spans="1:9" ht="16" customHeight="1">
      <c r="A99" s="123"/>
      <c r="B99" s="120" t="s">
        <v>1454</v>
      </c>
      <c r="C99" s="26" t="s">
        <v>14</v>
      </c>
      <c r="D99" s="26" t="s">
        <v>14</v>
      </c>
      <c r="E99" s="26" t="s">
        <v>14</v>
      </c>
      <c r="F99" s="49" t="s">
        <v>14</v>
      </c>
      <c r="G99" s="134">
        <v>43</v>
      </c>
      <c r="H99" s="20"/>
      <c r="I99" s="20"/>
    </row>
    <row r="100" spans="1:9" ht="16" customHeight="1">
      <c r="A100" s="123"/>
      <c r="B100" s="120" t="s">
        <v>1455</v>
      </c>
      <c r="C100" s="64" t="s">
        <v>536</v>
      </c>
      <c r="D100" s="64" t="s">
        <v>536</v>
      </c>
      <c r="E100" s="64" t="s">
        <v>930</v>
      </c>
      <c r="F100" s="49" t="s">
        <v>24</v>
      </c>
      <c r="G100" s="134">
        <v>298</v>
      </c>
      <c r="H100" s="20"/>
      <c r="I100" s="20"/>
    </row>
    <row r="101" spans="1:9" ht="16" customHeight="1">
      <c r="A101" s="123"/>
      <c r="B101" s="120" t="s">
        <v>1456</v>
      </c>
      <c r="C101" s="64" t="s">
        <v>536</v>
      </c>
      <c r="D101" s="64" t="s">
        <v>536</v>
      </c>
      <c r="E101" s="64" t="s">
        <v>930</v>
      </c>
      <c r="F101" s="49" t="s">
        <v>24</v>
      </c>
      <c r="G101" s="134">
        <v>10</v>
      </c>
      <c r="H101" s="20"/>
      <c r="I101" s="20"/>
    </row>
    <row r="102" spans="1:9" ht="16" customHeight="1">
      <c r="A102" s="123"/>
      <c r="B102" s="120" t="s">
        <v>586</v>
      </c>
      <c r="C102" s="123" t="s">
        <v>83</v>
      </c>
      <c r="D102" s="120" t="s">
        <v>83</v>
      </c>
      <c r="E102" s="120" t="s">
        <v>83</v>
      </c>
      <c r="F102" s="49" t="s">
        <v>83</v>
      </c>
      <c r="G102" s="134">
        <v>26</v>
      </c>
      <c r="H102" s="20"/>
      <c r="I102" s="20"/>
    </row>
    <row r="103" spans="1:9" ht="16" customHeight="1">
      <c r="A103" s="20"/>
      <c r="B103" s="120" t="s">
        <v>1457</v>
      </c>
      <c r="C103" s="20" t="s">
        <v>83</v>
      </c>
      <c r="D103" s="120" t="s">
        <v>83</v>
      </c>
      <c r="E103" s="120" t="s">
        <v>83</v>
      </c>
      <c r="F103" s="40" t="s">
        <v>83</v>
      </c>
      <c r="G103" s="134">
        <v>21</v>
      </c>
      <c r="H103" s="20"/>
      <c r="I103" s="20"/>
    </row>
    <row r="104" spans="1:9" ht="32">
      <c r="A104" s="121" t="s">
        <v>1458</v>
      </c>
      <c r="B104" s="122" t="s">
        <v>1459</v>
      </c>
      <c r="C104" s="176" t="s">
        <v>5</v>
      </c>
      <c r="D104" s="77" t="s">
        <v>5</v>
      </c>
      <c r="E104" s="77" t="s">
        <v>14</v>
      </c>
      <c r="F104" s="45" t="s">
        <v>14</v>
      </c>
      <c r="G104" s="160">
        <v>16</v>
      </c>
      <c r="H104" s="20"/>
      <c r="I104" s="20"/>
    </row>
    <row r="105" spans="1:9" ht="16" customHeight="1">
      <c r="A105" s="123"/>
      <c r="B105" s="120" t="s">
        <v>1460</v>
      </c>
      <c r="C105" s="172" t="s">
        <v>5</v>
      </c>
      <c r="D105" s="27" t="s">
        <v>5</v>
      </c>
      <c r="E105" s="27" t="s">
        <v>14</v>
      </c>
      <c r="F105" s="49" t="s">
        <v>14</v>
      </c>
      <c r="G105" s="134">
        <v>144</v>
      </c>
      <c r="H105" s="20"/>
      <c r="I105" s="20"/>
    </row>
    <row r="106" spans="1:9" ht="16" customHeight="1">
      <c r="A106" s="123"/>
      <c r="B106" s="120" t="s">
        <v>1461</v>
      </c>
      <c r="C106" s="123" t="s">
        <v>1764</v>
      </c>
      <c r="D106" s="120" t="s">
        <v>85</v>
      </c>
      <c r="E106" s="120" t="s">
        <v>85</v>
      </c>
      <c r="F106" s="49" t="s">
        <v>85</v>
      </c>
      <c r="G106" s="134">
        <v>4</v>
      </c>
      <c r="H106" s="20"/>
      <c r="I106" s="20"/>
    </row>
    <row r="107" spans="1:9" ht="16" customHeight="1">
      <c r="A107" s="124"/>
      <c r="B107" s="125" t="s">
        <v>1462</v>
      </c>
      <c r="C107" s="124" t="s">
        <v>1764</v>
      </c>
      <c r="D107" s="125" t="s">
        <v>85</v>
      </c>
      <c r="E107" s="125" t="s">
        <v>85</v>
      </c>
      <c r="F107" s="40" t="s">
        <v>85</v>
      </c>
      <c r="G107" s="131">
        <v>5</v>
      </c>
      <c r="H107" s="20"/>
      <c r="I107" s="20"/>
    </row>
    <row r="108" spans="1:9" ht="16" customHeight="1">
      <c r="A108" s="121" t="s">
        <v>1463</v>
      </c>
      <c r="B108" s="122" t="s">
        <v>1464</v>
      </c>
      <c r="C108" s="77" t="s">
        <v>83</v>
      </c>
      <c r="D108" s="77" t="s">
        <v>83</v>
      </c>
      <c r="E108" s="77" t="s">
        <v>83</v>
      </c>
      <c r="F108" s="45" t="s">
        <v>83</v>
      </c>
      <c r="G108" s="160">
        <v>58</v>
      </c>
      <c r="H108" s="20"/>
      <c r="I108" s="20"/>
    </row>
    <row r="109" spans="1:9" ht="16" customHeight="1">
      <c r="A109" s="123"/>
      <c r="B109" s="120" t="s">
        <v>1465</v>
      </c>
      <c r="C109" s="27" t="s">
        <v>30</v>
      </c>
      <c r="D109" s="27" t="s">
        <v>86</v>
      </c>
      <c r="E109" s="27" t="s">
        <v>86</v>
      </c>
      <c r="F109" s="49" t="s">
        <v>88</v>
      </c>
      <c r="G109" s="134">
        <v>57</v>
      </c>
      <c r="H109" s="20"/>
      <c r="I109" s="20"/>
    </row>
    <row r="110" spans="1:9" ht="16" customHeight="1">
      <c r="A110" s="123"/>
      <c r="B110" s="120" t="s">
        <v>1466</v>
      </c>
      <c r="C110" s="123" t="s">
        <v>83</v>
      </c>
      <c r="D110" s="120" t="s">
        <v>83</v>
      </c>
      <c r="E110" s="120" t="s">
        <v>83</v>
      </c>
      <c r="F110" s="49" t="s">
        <v>83</v>
      </c>
      <c r="G110" s="134">
        <v>155</v>
      </c>
      <c r="H110" s="20"/>
      <c r="I110" s="20"/>
    </row>
    <row r="111" spans="1:9" ht="16" customHeight="1">
      <c r="A111" s="123"/>
      <c r="B111" s="120" t="s">
        <v>1467</v>
      </c>
      <c r="C111" s="27" t="s">
        <v>29</v>
      </c>
      <c r="D111" s="27" t="s">
        <v>29</v>
      </c>
      <c r="E111" s="27" t="s">
        <v>67</v>
      </c>
      <c r="F111" s="49" t="s">
        <v>67</v>
      </c>
      <c r="G111" s="134">
        <v>4924</v>
      </c>
      <c r="H111" s="20"/>
      <c r="I111" s="20"/>
    </row>
    <row r="112" spans="1:9" ht="16" customHeight="1">
      <c r="A112" s="20"/>
      <c r="B112" s="120" t="s">
        <v>272</v>
      </c>
      <c r="C112" s="128" t="s">
        <v>29</v>
      </c>
      <c r="D112" s="129" t="s">
        <v>29</v>
      </c>
      <c r="E112" s="129" t="s">
        <v>67</v>
      </c>
      <c r="F112" s="49" t="s">
        <v>67</v>
      </c>
      <c r="G112" s="134">
        <v>801</v>
      </c>
      <c r="H112" s="20"/>
      <c r="I112" s="20"/>
    </row>
    <row r="113" spans="1:9" ht="16" customHeight="1">
      <c r="A113" s="20"/>
      <c r="B113" s="120" t="s">
        <v>1468</v>
      </c>
      <c r="C113" s="27" t="s">
        <v>84</v>
      </c>
      <c r="D113" s="27" t="s">
        <v>84</v>
      </c>
      <c r="E113" s="27" t="s">
        <v>84</v>
      </c>
      <c r="F113" s="49" t="s">
        <v>14</v>
      </c>
      <c r="G113" s="134">
        <v>81</v>
      </c>
      <c r="H113" s="20"/>
      <c r="I113" s="20"/>
    </row>
    <row r="114" spans="1:9" ht="16" customHeight="1">
      <c r="A114" s="20"/>
      <c r="B114" s="120" t="s">
        <v>1469</v>
      </c>
      <c r="C114" s="27" t="s">
        <v>84</v>
      </c>
      <c r="D114" s="27" t="s">
        <v>84</v>
      </c>
      <c r="E114" s="27" t="s">
        <v>84</v>
      </c>
      <c r="F114" s="49" t="s">
        <v>14</v>
      </c>
      <c r="G114" s="134">
        <v>46</v>
      </c>
      <c r="H114" s="20"/>
      <c r="I114" s="20"/>
    </row>
    <row r="115" spans="1:9" ht="16" customHeight="1">
      <c r="A115" s="20"/>
      <c r="B115" s="120" t="s">
        <v>1470</v>
      </c>
      <c r="C115" s="27" t="s">
        <v>84</v>
      </c>
      <c r="D115" s="27" t="s">
        <v>84</v>
      </c>
      <c r="E115" s="27" t="s">
        <v>84</v>
      </c>
      <c r="F115" s="49" t="s">
        <v>14</v>
      </c>
      <c r="G115" s="134">
        <v>88</v>
      </c>
      <c r="H115" s="20"/>
      <c r="I115" s="20"/>
    </row>
    <row r="116" spans="1:9" ht="16" customHeight="1">
      <c r="A116" s="20"/>
      <c r="B116" s="120" t="s">
        <v>34</v>
      </c>
      <c r="C116" s="27" t="s">
        <v>84</v>
      </c>
      <c r="D116" s="27" t="s">
        <v>84</v>
      </c>
      <c r="E116" s="27" t="s">
        <v>84</v>
      </c>
      <c r="F116" s="49" t="s">
        <v>14</v>
      </c>
      <c r="G116" s="134">
        <v>81</v>
      </c>
      <c r="H116" s="20"/>
      <c r="I116" s="20"/>
    </row>
    <row r="117" spans="1:9" ht="16" customHeight="1">
      <c r="A117" s="20"/>
      <c r="B117" s="120" t="s">
        <v>1471</v>
      </c>
      <c r="C117" s="91" t="s">
        <v>84</v>
      </c>
      <c r="D117" s="49" t="s">
        <v>84</v>
      </c>
      <c r="E117" s="91" t="s">
        <v>84</v>
      </c>
      <c r="F117" s="49" t="s">
        <v>83</v>
      </c>
      <c r="G117" s="134">
        <v>6</v>
      </c>
      <c r="H117" s="20"/>
      <c r="I117" s="20"/>
    </row>
    <row r="118" spans="1:9" ht="16" customHeight="1">
      <c r="A118" s="20"/>
      <c r="B118" s="120" t="s">
        <v>1472</v>
      </c>
      <c r="C118" s="27" t="s">
        <v>84</v>
      </c>
      <c r="D118" s="27" t="s">
        <v>84</v>
      </c>
      <c r="E118" s="27" t="s">
        <v>84</v>
      </c>
      <c r="F118" s="49" t="s">
        <v>83</v>
      </c>
      <c r="G118" s="134">
        <v>143</v>
      </c>
      <c r="H118" s="20"/>
      <c r="I118" s="20"/>
    </row>
    <row r="119" spans="1:9" ht="16" customHeight="1">
      <c r="A119" s="20"/>
      <c r="B119" s="120" t="s">
        <v>1473</v>
      </c>
      <c r="C119" s="27" t="s">
        <v>83</v>
      </c>
      <c r="D119" s="27" t="s">
        <v>83</v>
      </c>
      <c r="E119" s="27" t="s">
        <v>83</v>
      </c>
      <c r="F119" s="49" t="s">
        <v>83</v>
      </c>
      <c r="G119" s="134">
        <v>4</v>
      </c>
      <c r="H119" s="20"/>
      <c r="I119" s="20"/>
    </row>
    <row r="120" spans="1:9" ht="16" customHeight="1">
      <c r="A120" s="20"/>
      <c r="B120" s="120" t="s">
        <v>1474</v>
      </c>
      <c r="C120" s="27" t="s">
        <v>83</v>
      </c>
      <c r="D120" s="27" t="s">
        <v>83</v>
      </c>
      <c r="E120" s="27" t="s">
        <v>83</v>
      </c>
      <c r="F120" s="49" t="s">
        <v>83</v>
      </c>
      <c r="G120" s="134">
        <v>68</v>
      </c>
      <c r="H120" s="20"/>
      <c r="I120" s="20"/>
    </row>
    <row r="121" spans="1:9" ht="16" customHeight="1">
      <c r="A121" s="20"/>
      <c r="B121" s="120" t="s">
        <v>1313</v>
      </c>
      <c r="C121" s="27" t="s">
        <v>83</v>
      </c>
      <c r="D121" s="27" t="s">
        <v>83</v>
      </c>
      <c r="E121" s="27" t="s">
        <v>83</v>
      </c>
      <c r="F121" s="40" t="s">
        <v>83</v>
      </c>
      <c r="G121" s="134">
        <v>44</v>
      </c>
      <c r="H121" s="20"/>
      <c r="I121" s="20"/>
    </row>
    <row r="122" spans="1:9" ht="16" customHeight="1">
      <c r="A122" s="121" t="s">
        <v>103</v>
      </c>
      <c r="B122" s="122" t="s">
        <v>1475</v>
      </c>
      <c r="C122" s="77" t="s">
        <v>942</v>
      </c>
      <c r="D122" s="77" t="s">
        <v>942</v>
      </c>
      <c r="E122" s="77" t="s">
        <v>67</v>
      </c>
      <c r="F122" s="45" t="s">
        <v>67</v>
      </c>
      <c r="G122" s="160">
        <v>54</v>
      </c>
      <c r="H122" s="20"/>
      <c r="I122" s="20"/>
    </row>
    <row r="123" spans="1:9" ht="16" customHeight="1">
      <c r="A123" s="20"/>
      <c r="B123" s="120" t="s">
        <v>1476</v>
      </c>
      <c r="C123" s="128" t="s">
        <v>86</v>
      </c>
      <c r="D123" s="129" t="s">
        <v>942</v>
      </c>
      <c r="E123" s="129" t="s">
        <v>86</v>
      </c>
      <c r="F123" s="49" t="s">
        <v>88</v>
      </c>
      <c r="G123" s="134">
        <v>152</v>
      </c>
      <c r="H123" s="20"/>
      <c r="I123" s="20"/>
    </row>
    <row r="124" spans="1:9" ht="16" customHeight="1">
      <c r="A124" s="20"/>
      <c r="B124" s="120" t="s">
        <v>1479</v>
      </c>
      <c r="C124" s="128" t="s">
        <v>942</v>
      </c>
      <c r="D124" s="129" t="s">
        <v>942</v>
      </c>
      <c r="E124" s="129" t="s">
        <v>67</v>
      </c>
      <c r="F124" s="49" t="s">
        <v>67</v>
      </c>
      <c r="G124" s="134">
        <v>7</v>
      </c>
      <c r="H124" s="20"/>
      <c r="I124" s="20"/>
    </row>
    <row r="125" spans="1:9" ht="16" customHeight="1">
      <c r="A125" s="20"/>
      <c r="B125" s="120" t="s">
        <v>1480</v>
      </c>
      <c r="C125" s="128" t="s">
        <v>942</v>
      </c>
      <c r="D125" s="129" t="s">
        <v>942</v>
      </c>
      <c r="E125" s="129" t="s">
        <v>67</v>
      </c>
      <c r="F125" s="49" t="s">
        <v>67</v>
      </c>
      <c r="G125" s="134">
        <v>2148</v>
      </c>
      <c r="H125" s="20"/>
      <c r="I125" s="20"/>
    </row>
    <row r="126" spans="1:9" ht="16" customHeight="1">
      <c r="A126" s="20"/>
      <c r="B126" s="120" t="s">
        <v>1477</v>
      </c>
      <c r="C126" s="128" t="s">
        <v>942</v>
      </c>
      <c r="D126" s="129" t="s">
        <v>942</v>
      </c>
      <c r="E126" s="129" t="s">
        <v>67</v>
      </c>
      <c r="F126" s="49" t="s">
        <v>67</v>
      </c>
      <c r="G126" s="134">
        <v>91</v>
      </c>
      <c r="H126" s="20"/>
      <c r="I126" s="20"/>
    </row>
    <row r="127" spans="1:9" ht="16" customHeight="1">
      <c r="A127" s="20"/>
      <c r="B127" s="120" t="s">
        <v>1478</v>
      </c>
      <c r="C127" s="27" t="s">
        <v>942</v>
      </c>
      <c r="D127" s="27" t="s">
        <v>942</v>
      </c>
      <c r="E127" s="27" t="s">
        <v>67</v>
      </c>
      <c r="F127" s="49" t="s">
        <v>67</v>
      </c>
      <c r="G127" s="134">
        <v>170</v>
      </c>
      <c r="H127" s="20"/>
      <c r="I127" s="20"/>
    </row>
    <row r="128" spans="1:9" ht="16" customHeight="1">
      <c r="A128" s="20"/>
      <c r="B128" s="120" t="s">
        <v>1481</v>
      </c>
      <c r="C128" s="27" t="s">
        <v>942</v>
      </c>
      <c r="D128" s="27" t="s">
        <v>942</v>
      </c>
      <c r="E128" s="27" t="s">
        <v>67</v>
      </c>
      <c r="F128" s="49" t="s">
        <v>67</v>
      </c>
      <c r="G128" s="134">
        <v>18</v>
      </c>
      <c r="H128" s="20"/>
      <c r="I128" s="20"/>
    </row>
    <row r="129" spans="1:9" ht="16" customHeight="1">
      <c r="A129" s="20"/>
      <c r="B129" s="120" t="s">
        <v>1482</v>
      </c>
      <c r="C129" s="128" t="s">
        <v>942</v>
      </c>
      <c r="D129" s="129" t="s">
        <v>942</v>
      </c>
      <c r="E129" s="129" t="s">
        <v>67</v>
      </c>
      <c r="F129" s="49" t="s">
        <v>67</v>
      </c>
      <c r="G129" s="134">
        <v>12671</v>
      </c>
      <c r="H129" s="20"/>
      <c r="I129" s="20"/>
    </row>
    <row r="130" spans="1:9" ht="16" customHeight="1">
      <c r="A130" s="20"/>
      <c r="B130" s="120" t="s">
        <v>1483</v>
      </c>
      <c r="C130" s="128" t="s">
        <v>942</v>
      </c>
      <c r="D130" s="129" t="s">
        <v>942</v>
      </c>
      <c r="E130" s="129" t="s">
        <v>67</v>
      </c>
      <c r="F130" s="49" t="s">
        <v>67</v>
      </c>
      <c r="G130" s="134">
        <v>717</v>
      </c>
      <c r="H130" s="20"/>
      <c r="I130" s="20"/>
    </row>
    <row r="131" spans="1:9" ht="16" customHeight="1">
      <c r="A131" s="20"/>
      <c r="B131" s="120" t="s">
        <v>1484</v>
      </c>
      <c r="C131" s="27" t="s">
        <v>1224</v>
      </c>
      <c r="D131" s="27" t="s">
        <v>1224</v>
      </c>
      <c r="E131" s="27" t="s">
        <v>67</v>
      </c>
      <c r="F131" s="49" t="s">
        <v>67</v>
      </c>
      <c r="G131" s="134">
        <v>5670</v>
      </c>
      <c r="H131" s="20"/>
      <c r="I131" s="20"/>
    </row>
    <row r="132" spans="1:9" ht="16" customHeight="1">
      <c r="A132" s="20"/>
      <c r="B132" s="120" t="s">
        <v>560</v>
      </c>
      <c r="C132" s="27" t="s">
        <v>1224</v>
      </c>
      <c r="D132" s="27" t="s">
        <v>1224</v>
      </c>
      <c r="E132" s="27" t="s">
        <v>67</v>
      </c>
      <c r="F132" s="49" t="s">
        <v>67</v>
      </c>
      <c r="G132" s="134">
        <v>303</v>
      </c>
      <c r="H132" s="20"/>
      <c r="I132" s="20"/>
    </row>
    <row r="133" spans="1:9" ht="16" customHeight="1">
      <c r="A133" s="20"/>
      <c r="B133" s="120" t="s">
        <v>1485</v>
      </c>
      <c r="C133" s="27" t="s">
        <v>942</v>
      </c>
      <c r="D133" s="27" t="s">
        <v>942</v>
      </c>
      <c r="E133" s="27" t="s">
        <v>67</v>
      </c>
      <c r="F133" s="49" t="s">
        <v>67</v>
      </c>
      <c r="G133" s="134">
        <v>38</v>
      </c>
      <c r="H133" s="20"/>
      <c r="I133" s="20"/>
    </row>
    <row r="134" spans="1:9" ht="16" customHeight="1">
      <c r="A134" s="20"/>
      <c r="B134" s="120" t="s">
        <v>1486</v>
      </c>
      <c r="C134" s="27" t="s">
        <v>942</v>
      </c>
      <c r="D134" s="27" t="s">
        <v>942</v>
      </c>
      <c r="E134" s="27" t="s">
        <v>67</v>
      </c>
      <c r="F134" s="49" t="s">
        <v>67</v>
      </c>
      <c r="G134" s="134">
        <v>993</v>
      </c>
      <c r="H134" s="20"/>
      <c r="I134" s="20"/>
    </row>
    <row r="135" spans="1:9" ht="16" customHeight="1">
      <c r="A135" s="20"/>
      <c r="B135" s="120" t="s">
        <v>1487</v>
      </c>
      <c r="C135" s="128" t="s">
        <v>942</v>
      </c>
      <c r="D135" s="129" t="s">
        <v>942</v>
      </c>
      <c r="E135" s="129" t="s">
        <v>67</v>
      </c>
      <c r="F135" s="49" t="s">
        <v>67</v>
      </c>
      <c r="G135" s="134">
        <v>71</v>
      </c>
      <c r="H135" s="20"/>
      <c r="I135" s="20"/>
    </row>
    <row r="136" spans="1:9" ht="16" customHeight="1">
      <c r="A136" s="20"/>
      <c r="B136" s="120" t="s">
        <v>1488</v>
      </c>
      <c r="C136" s="27" t="s">
        <v>1225</v>
      </c>
      <c r="D136" s="27" t="s">
        <v>1225</v>
      </c>
      <c r="E136" s="27" t="s">
        <v>67</v>
      </c>
      <c r="F136" s="49" t="s">
        <v>67</v>
      </c>
      <c r="G136" s="134">
        <v>1906</v>
      </c>
      <c r="H136" s="20"/>
      <c r="I136" s="20"/>
    </row>
    <row r="137" spans="1:9" ht="16" customHeight="1">
      <c r="A137" s="20"/>
      <c r="B137" s="120" t="s">
        <v>610</v>
      </c>
      <c r="C137" s="27" t="s">
        <v>942</v>
      </c>
      <c r="D137" s="27" t="s">
        <v>942</v>
      </c>
      <c r="E137" s="27" t="s">
        <v>67</v>
      </c>
      <c r="F137" s="49" t="s">
        <v>67</v>
      </c>
      <c r="G137" s="134">
        <v>15</v>
      </c>
      <c r="H137" s="20"/>
      <c r="I137" s="20"/>
    </row>
    <row r="138" spans="1:9" ht="16" customHeight="1">
      <c r="A138" s="20"/>
      <c r="B138" s="120" t="s">
        <v>1489</v>
      </c>
      <c r="C138" s="27" t="s">
        <v>942</v>
      </c>
      <c r="D138" s="27" t="s">
        <v>942</v>
      </c>
      <c r="E138" s="27" t="s">
        <v>67</v>
      </c>
      <c r="F138" s="49" t="s">
        <v>67</v>
      </c>
      <c r="G138" s="134">
        <v>104</v>
      </c>
      <c r="H138" s="20"/>
      <c r="I138" s="20"/>
    </row>
    <row r="139" spans="1:9" ht="16" customHeight="1">
      <c r="A139" s="20"/>
      <c r="B139" s="120" t="s">
        <v>1490</v>
      </c>
      <c r="C139" s="27" t="s">
        <v>942</v>
      </c>
      <c r="D139" s="27" t="s">
        <v>942</v>
      </c>
      <c r="E139" s="27" t="s">
        <v>67</v>
      </c>
      <c r="F139" s="49" t="s">
        <v>67</v>
      </c>
      <c r="G139" s="134">
        <v>39</v>
      </c>
      <c r="H139" s="20"/>
      <c r="I139" s="20"/>
    </row>
    <row r="140" spans="1:9" ht="16" customHeight="1">
      <c r="A140" s="20"/>
      <c r="B140" s="120" t="s">
        <v>1491</v>
      </c>
      <c r="C140" s="128" t="s">
        <v>942</v>
      </c>
      <c r="D140" s="129" t="s">
        <v>942</v>
      </c>
      <c r="E140" s="129" t="s">
        <v>67</v>
      </c>
      <c r="F140" s="49" t="s">
        <v>67</v>
      </c>
      <c r="G140" s="134">
        <v>6</v>
      </c>
      <c r="H140" s="20"/>
      <c r="I140" s="20"/>
    </row>
    <row r="141" spans="1:9" ht="16" customHeight="1">
      <c r="A141" s="20"/>
      <c r="B141" s="120" t="s">
        <v>1492</v>
      </c>
      <c r="C141" s="27" t="s">
        <v>1225</v>
      </c>
      <c r="D141" s="27" t="s">
        <v>1225</v>
      </c>
      <c r="E141" s="27" t="s">
        <v>67</v>
      </c>
      <c r="F141" s="49" t="s">
        <v>67</v>
      </c>
      <c r="G141" s="134">
        <v>29</v>
      </c>
      <c r="H141" s="20"/>
      <c r="I141" s="20"/>
    </row>
    <row r="142" spans="1:9" ht="16" customHeight="1">
      <c r="A142" s="20"/>
      <c r="B142" s="120" t="s">
        <v>806</v>
      </c>
      <c r="C142" s="128" t="s">
        <v>942</v>
      </c>
      <c r="D142" s="129" t="s">
        <v>942</v>
      </c>
      <c r="E142" s="129" t="s">
        <v>67</v>
      </c>
      <c r="F142" s="40" t="s">
        <v>67</v>
      </c>
      <c r="G142" s="134">
        <v>3</v>
      </c>
      <c r="H142" s="20"/>
      <c r="I142" s="20"/>
    </row>
    <row r="143" spans="1:9" ht="16" customHeight="1">
      <c r="A143" s="121" t="s">
        <v>104</v>
      </c>
      <c r="B143" s="122" t="s">
        <v>1493</v>
      </c>
      <c r="C143" s="77" t="s">
        <v>1217</v>
      </c>
      <c r="D143" s="77" t="s">
        <v>1217</v>
      </c>
      <c r="E143" s="77" t="s">
        <v>1217</v>
      </c>
      <c r="F143" s="45" t="s">
        <v>83</v>
      </c>
      <c r="G143" s="160">
        <v>6</v>
      </c>
      <c r="H143" s="20"/>
      <c r="I143" s="20"/>
    </row>
    <row r="144" spans="1:9" ht="16" customHeight="1">
      <c r="A144" s="123"/>
      <c r="B144" s="120" t="s">
        <v>1494</v>
      </c>
      <c r="C144" s="27" t="s">
        <v>1217</v>
      </c>
      <c r="D144" s="27" t="s">
        <v>1217</v>
      </c>
      <c r="E144" s="27" t="s">
        <v>1217</v>
      </c>
      <c r="F144" s="49" t="s">
        <v>83</v>
      </c>
      <c r="G144" s="134">
        <v>36</v>
      </c>
      <c r="H144" s="20"/>
      <c r="I144" s="20"/>
    </row>
    <row r="145" spans="1:9" ht="16" customHeight="1">
      <c r="A145" s="20"/>
      <c r="B145" s="120" t="s">
        <v>1495</v>
      </c>
      <c r="C145" s="27" t="s">
        <v>1217</v>
      </c>
      <c r="D145" s="27" t="s">
        <v>1217</v>
      </c>
      <c r="E145" s="27" t="s">
        <v>1217</v>
      </c>
      <c r="F145" s="49" t="s">
        <v>83</v>
      </c>
      <c r="G145" s="134">
        <v>13</v>
      </c>
      <c r="H145" s="20"/>
      <c r="I145" s="20"/>
    </row>
    <row r="146" spans="1:9" ht="16" customHeight="1">
      <c r="A146" s="20"/>
      <c r="B146" s="120" t="s">
        <v>187</v>
      </c>
      <c r="C146" s="27" t="s">
        <v>1217</v>
      </c>
      <c r="D146" s="27" t="s">
        <v>1217</v>
      </c>
      <c r="E146" s="27" t="s">
        <v>1217</v>
      </c>
      <c r="F146" s="49" t="s">
        <v>83</v>
      </c>
      <c r="G146" s="134">
        <v>24</v>
      </c>
      <c r="H146" s="20"/>
      <c r="I146" s="20"/>
    </row>
    <row r="147" spans="1:9" ht="16" customHeight="1">
      <c r="A147" s="20"/>
      <c r="B147" s="120" t="s">
        <v>567</v>
      </c>
      <c r="C147" s="27" t="s">
        <v>14</v>
      </c>
      <c r="D147" s="27" t="s">
        <v>14</v>
      </c>
      <c r="E147" s="27" t="s">
        <v>1217</v>
      </c>
      <c r="F147" s="49" t="s">
        <v>14</v>
      </c>
      <c r="G147" s="134">
        <v>88</v>
      </c>
      <c r="H147" s="20"/>
      <c r="I147" s="20"/>
    </row>
    <row r="148" spans="1:9" ht="16" customHeight="1">
      <c r="A148" s="20"/>
      <c r="B148" s="120" t="s">
        <v>1496</v>
      </c>
      <c r="C148" s="27" t="s">
        <v>1217</v>
      </c>
      <c r="D148" s="27" t="s">
        <v>1217</v>
      </c>
      <c r="E148" s="27" t="s">
        <v>1217</v>
      </c>
      <c r="F148" s="49" t="s">
        <v>83</v>
      </c>
      <c r="G148" s="134">
        <v>21</v>
      </c>
      <c r="H148" s="20"/>
      <c r="I148" s="20"/>
    </row>
    <row r="149" spans="1:9" ht="16" customHeight="1">
      <c r="A149" s="20"/>
      <c r="B149" s="120" t="s">
        <v>1497</v>
      </c>
      <c r="C149" s="27" t="s">
        <v>82</v>
      </c>
      <c r="D149" s="27" t="s">
        <v>82</v>
      </c>
      <c r="E149" s="27" t="s">
        <v>82</v>
      </c>
      <c r="F149" s="49" t="s">
        <v>88</v>
      </c>
      <c r="G149" s="134">
        <v>2110</v>
      </c>
      <c r="H149" s="20"/>
      <c r="I149" s="20"/>
    </row>
    <row r="150" spans="1:9" ht="16" customHeight="1">
      <c r="A150" s="20"/>
      <c r="B150" s="120" t="s">
        <v>297</v>
      </c>
      <c r="C150" s="27" t="s">
        <v>82</v>
      </c>
      <c r="D150" s="27" t="s">
        <v>82</v>
      </c>
      <c r="E150" s="27" t="s">
        <v>82</v>
      </c>
      <c r="F150" s="49" t="s">
        <v>88</v>
      </c>
      <c r="G150" s="134">
        <v>1248</v>
      </c>
      <c r="H150" s="20"/>
      <c r="I150" s="20"/>
    </row>
    <row r="151" spans="1:9" ht="16" customHeight="1">
      <c r="A151" s="20"/>
      <c r="B151" s="120" t="s">
        <v>1329</v>
      </c>
      <c r="C151" s="27" t="s">
        <v>82</v>
      </c>
      <c r="D151" s="27" t="s">
        <v>82</v>
      </c>
      <c r="E151" s="27" t="s">
        <v>82</v>
      </c>
      <c r="F151" s="49" t="s">
        <v>88</v>
      </c>
      <c r="G151" s="134">
        <v>83</v>
      </c>
      <c r="H151" s="20"/>
      <c r="I151" s="20"/>
    </row>
    <row r="152" spans="1:9" ht="16" customHeight="1">
      <c r="A152" s="20"/>
      <c r="B152" s="120" t="s">
        <v>1498</v>
      </c>
      <c r="C152" s="27" t="s">
        <v>1217</v>
      </c>
      <c r="D152" s="27" t="s">
        <v>1217</v>
      </c>
      <c r="E152" s="27" t="s">
        <v>1217</v>
      </c>
      <c r="F152" s="49" t="s">
        <v>83</v>
      </c>
      <c r="G152" s="134">
        <v>151</v>
      </c>
      <c r="H152" s="20"/>
      <c r="I152" s="20"/>
    </row>
    <row r="153" spans="1:9" ht="16" customHeight="1">
      <c r="A153" s="20"/>
      <c r="B153" s="120" t="s">
        <v>1499</v>
      </c>
      <c r="C153" s="27" t="s">
        <v>1217</v>
      </c>
      <c r="D153" s="27" t="s">
        <v>1217</v>
      </c>
      <c r="E153" s="27" t="s">
        <v>1217</v>
      </c>
      <c r="F153" s="49" t="s">
        <v>83</v>
      </c>
      <c r="G153" s="134">
        <v>37</v>
      </c>
      <c r="H153" s="20"/>
      <c r="I153" s="20"/>
    </row>
    <row r="154" spans="1:9" ht="16" customHeight="1">
      <c r="A154" s="20"/>
      <c r="B154" s="120" t="s">
        <v>1500</v>
      </c>
      <c r="C154" s="27" t="s">
        <v>1217</v>
      </c>
      <c r="D154" s="27" t="s">
        <v>1217</v>
      </c>
      <c r="E154" s="27" t="s">
        <v>1217</v>
      </c>
      <c r="F154" s="49" t="s">
        <v>83</v>
      </c>
      <c r="G154" s="134">
        <v>67</v>
      </c>
      <c r="H154" s="20"/>
      <c r="I154" s="20"/>
    </row>
    <row r="155" spans="1:9" ht="16" customHeight="1">
      <c r="A155" s="20"/>
      <c r="B155" s="120" t="s">
        <v>68</v>
      </c>
      <c r="C155" s="27" t="s">
        <v>14</v>
      </c>
      <c r="D155" s="27" t="s">
        <v>14</v>
      </c>
      <c r="E155" s="27" t="s">
        <v>1217</v>
      </c>
      <c r="F155" s="49" t="s">
        <v>14</v>
      </c>
      <c r="G155" s="134">
        <v>95</v>
      </c>
      <c r="H155" s="20"/>
      <c r="I155" s="20"/>
    </row>
    <row r="156" spans="1:9" ht="16" customHeight="1">
      <c r="A156" s="20"/>
      <c r="B156" s="120" t="s">
        <v>571</v>
      </c>
      <c r="C156" s="27" t="s">
        <v>14</v>
      </c>
      <c r="D156" s="27" t="s">
        <v>14</v>
      </c>
      <c r="E156" s="27" t="s">
        <v>1217</v>
      </c>
      <c r="F156" s="49" t="s">
        <v>14</v>
      </c>
      <c r="G156" s="134">
        <v>16</v>
      </c>
      <c r="H156" s="20"/>
      <c r="I156" s="20"/>
    </row>
    <row r="157" spans="1:9" ht="16" customHeight="1">
      <c r="A157" s="20"/>
      <c r="B157" s="120" t="s">
        <v>1501</v>
      </c>
      <c r="C157" s="29" t="s">
        <v>1217</v>
      </c>
      <c r="D157" s="29" t="s">
        <v>1217</v>
      </c>
      <c r="E157" s="29" t="s">
        <v>1217</v>
      </c>
      <c r="F157" s="40" t="s">
        <v>83</v>
      </c>
      <c r="G157" s="134">
        <v>82</v>
      </c>
      <c r="H157" s="20"/>
      <c r="I157" s="20"/>
    </row>
    <row r="158" spans="1:9" ht="16" customHeight="1">
      <c r="A158" s="121" t="s">
        <v>105</v>
      </c>
      <c r="B158" s="122" t="s">
        <v>1502</v>
      </c>
      <c r="C158" s="77" t="s">
        <v>945</v>
      </c>
      <c r="D158" s="77" t="s">
        <v>945</v>
      </c>
      <c r="E158" s="77" t="s">
        <v>83</v>
      </c>
      <c r="F158" s="45" t="s">
        <v>83</v>
      </c>
      <c r="G158" s="160">
        <v>79</v>
      </c>
      <c r="H158" s="20"/>
      <c r="I158" s="20"/>
    </row>
    <row r="159" spans="1:9" ht="16" customHeight="1">
      <c r="A159" s="123"/>
      <c r="B159" s="120" t="s">
        <v>1503</v>
      </c>
      <c r="C159" s="27" t="s">
        <v>945</v>
      </c>
      <c r="D159" s="27" t="s">
        <v>945</v>
      </c>
      <c r="E159" s="27" t="s">
        <v>83</v>
      </c>
      <c r="F159" s="49" t="s">
        <v>83</v>
      </c>
      <c r="G159" s="134">
        <v>58</v>
      </c>
      <c r="H159" s="20"/>
      <c r="I159" s="20"/>
    </row>
    <row r="160" spans="1:9" ht="16" customHeight="1">
      <c r="A160" s="20"/>
      <c r="B160" s="120" t="s">
        <v>1504</v>
      </c>
      <c r="C160" s="27" t="s">
        <v>945</v>
      </c>
      <c r="D160" s="27" t="s">
        <v>945</v>
      </c>
      <c r="E160" s="27" t="s">
        <v>83</v>
      </c>
      <c r="F160" s="49" t="s">
        <v>83</v>
      </c>
      <c r="G160" s="134">
        <v>19</v>
      </c>
      <c r="H160" s="20"/>
      <c r="I160" s="20"/>
    </row>
    <row r="161" spans="1:9" ht="16" customHeight="1">
      <c r="A161" s="20"/>
      <c r="B161" s="120" t="s">
        <v>194</v>
      </c>
      <c r="C161" s="27" t="s">
        <v>945</v>
      </c>
      <c r="D161" s="27" t="s">
        <v>945</v>
      </c>
      <c r="E161" s="27" t="s">
        <v>83</v>
      </c>
      <c r="F161" s="49" t="s">
        <v>83</v>
      </c>
      <c r="G161" s="134">
        <v>422</v>
      </c>
      <c r="H161" s="20"/>
      <c r="I161" s="20"/>
    </row>
    <row r="162" spans="1:9" ht="16" customHeight="1">
      <c r="A162" s="20"/>
      <c r="B162" s="120" t="s">
        <v>367</v>
      </c>
      <c r="C162" s="27" t="s">
        <v>945</v>
      </c>
      <c r="D162" s="27" t="s">
        <v>945</v>
      </c>
      <c r="E162" s="27" t="s">
        <v>83</v>
      </c>
      <c r="F162" s="49" t="s">
        <v>83</v>
      </c>
      <c r="G162" s="134">
        <v>252</v>
      </c>
      <c r="H162" s="20"/>
      <c r="I162" s="20"/>
    </row>
    <row r="163" spans="1:9" ht="16" customHeight="1">
      <c r="A163" s="20"/>
      <c r="B163" s="120" t="s">
        <v>1505</v>
      </c>
      <c r="C163" s="27" t="s">
        <v>945</v>
      </c>
      <c r="D163" s="27" t="s">
        <v>945</v>
      </c>
      <c r="E163" s="27" t="s">
        <v>83</v>
      </c>
      <c r="F163" s="49" t="s">
        <v>83</v>
      </c>
      <c r="G163" s="134">
        <v>51</v>
      </c>
      <c r="H163" s="20"/>
      <c r="I163" s="20"/>
    </row>
    <row r="164" spans="1:9" ht="16" customHeight="1">
      <c r="A164" s="20"/>
      <c r="B164" s="120" t="s">
        <v>1242</v>
      </c>
      <c r="C164" s="27" t="s">
        <v>86</v>
      </c>
      <c r="D164" s="27" t="s">
        <v>86</v>
      </c>
      <c r="E164" s="27" t="s">
        <v>86</v>
      </c>
      <c r="F164" s="49" t="s">
        <v>88</v>
      </c>
      <c r="G164" s="134">
        <v>597</v>
      </c>
      <c r="H164" s="20"/>
      <c r="I164" s="20"/>
    </row>
    <row r="165" spans="1:9" ht="16" customHeight="1">
      <c r="A165" s="20"/>
      <c r="B165" s="120" t="s">
        <v>1506</v>
      </c>
      <c r="C165" s="27" t="s">
        <v>86</v>
      </c>
      <c r="D165" s="27" t="s">
        <v>86</v>
      </c>
      <c r="E165" s="27" t="s">
        <v>86</v>
      </c>
      <c r="F165" s="49" t="s">
        <v>88</v>
      </c>
      <c r="G165" s="134">
        <v>126</v>
      </c>
      <c r="H165" s="20"/>
      <c r="I165" s="20"/>
    </row>
    <row r="166" spans="1:9" ht="16" customHeight="1">
      <c r="A166" s="20"/>
      <c r="B166" s="120" t="s">
        <v>195</v>
      </c>
      <c r="C166" s="27" t="s">
        <v>945</v>
      </c>
      <c r="D166" s="27" t="s">
        <v>945</v>
      </c>
      <c r="E166" s="27" t="s">
        <v>83</v>
      </c>
      <c r="F166" s="49" t="s">
        <v>83</v>
      </c>
      <c r="G166" s="134">
        <v>668</v>
      </c>
      <c r="H166" s="20"/>
      <c r="I166" s="20"/>
    </row>
    <row r="167" spans="1:9" ht="16" customHeight="1">
      <c r="A167" s="20"/>
      <c r="B167" s="120" t="s">
        <v>579</v>
      </c>
      <c r="C167" s="27" t="s">
        <v>945</v>
      </c>
      <c r="D167" s="27" t="s">
        <v>945</v>
      </c>
      <c r="E167" s="27" t="s">
        <v>83</v>
      </c>
      <c r="F167" s="49" t="s">
        <v>83</v>
      </c>
      <c r="G167" s="134">
        <v>261</v>
      </c>
      <c r="H167" s="20"/>
      <c r="I167" s="20"/>
    </row>
    <row r="168" spans="1:9" ht="16" customHeight="1">
      <c r="A168" s="20"/>
      <c r="B168" s="120" t="s">
        <v>580</v>
      </c>
      <c r="C168" s="27" t="s">
        <v>945</v>
      </c>
      <c r="D168" s="27" t="s">
        <v>945</v>
      </c>
      <c r="E168" s="27" t="s">
        <v>83</v>
      </c>
      <c r="F168" s="49" t="s">
        <v>83</v>
      </c>
      <c r="G168" s="134">
        <v>378</v>
      </c>
      <c r="H168" s="20"/>
      <c r="I168" s="20"/>
    </row>
    <row r="169" spans="1:9" ht="16" customHeight="1">
      <c r="A169" s="20"/>
      <c r="B169" s="120" t="s">
        <v>1507</v>
      </c>
      <c r="C169" s="27" t="s">
        <v>945</v>
      </c>
      <c r="D169" s="27" t="s">
        <v>945</v>
      </c>
      <c r="E169" s="27" t="s">
        <v>83</v>
      </c>
      <c r="F169" s="49" t="s">
        <v>83</v>
      </c>
      <c r="G169" s="134">
        <v>106</v>
      </c>
      <c r="H169" s="20"/>
      <c r="I169" s="20"/>
    </row>
    <row r="170" spans="1:9" ht="16" customHeight="1">
      <c r="A170" s="20"/>
      <c r="B170" s="120" t="s">
        <v>1599</v>
      </c>
      <c r="C170" s="26" t="s">
        <v>1028</v>
      </c>
      <c r="D170" s="26" t="s">
        <v>5</v>
      </c>
      <c r="E170" s="26" t="s">
        <v>14</v>
      </c>
      <c r="F170" s="49" t="s">
        <v>14</v>
      </c>
      <c r="G170" s="134">
        <v>220</v>
      </c>
      <c r="H170" s="20"/>
      <c r="I170" s="20"/>
    </row>
    <row r="171" spans="1:9" ht="16" customHeight="1">
      <c r="A171" s="20"/>
      <c r="B171" s="120" t="s">
        <v>1508</v>
      </c>
      <c r="C171" s="26" t="s">
        <v>1028</v>
      </c>
      <c r="D171" s="26" t="s">
        <v>1028</v>
      </c>
      <c r="E171" s="26" t="s">
        <v>14</v>
      </c>
      <c r="F171" s="49" t="s">
        <v>14</v>
      </c>
      <c r="G171" s="134">
        <v>953</v>
      </c>
      <c r="H171" s="20"/>
      <c r="I171" s="20"/>
    </row>
    <row r="172" spans="1:9" ht="16" customHeight="1">
      <c r="A172" s="20"/>
      <c r="B172" s="120" t="s">
        <v>1509</v>
      </c>
      <c r="C172" s="27" t="s">
        <v>1028</v>
      </c>
      <c r="D172" s="27" t="s">
        <v>1028</v>
      </c>
      <c r="E172" s="27" t="s">
        <v>14</v>
      </c>
      <c r="F172" s="49" t="s">
        <v>14</v>
      </c>
      <c r="G172" s="134">
        <v>37</v>
      </c>
      <c r="H172" s="20"/>
      <c r="I172" s="20"/>
    </row>
    <row r="173" spans="1:9" ht="16" customHeight="1">
      <c r="A173" s="20"/>
      <c r="B173" s="120" t="s">
        <v>1510</v>
      </c>
      <c r="C173" s="27" t="s">
        <v>1028</v>
      </c>
      <c r="D173" s="27" t="s">
        <v>1028</v>
      </c>
      <c r="E173" s="27" t="s">
        <v>14</v>
      </c>
      <c r="F173" s="49" t="s">
        <v>14</v>
      </c>
      <c r="G173" s="134">
        <v>110</v>
      </c>
      <c r="H173" s="20"/>
      <c r="I173" s="20"/>
    </row>
    <row r="174" spans="1:9" ht="16" customHeight="1">
      <c r="A174" s="20"/>
      <c r="B174" s="120" t="s">
        <v>584</v>
      </c>
      <c r="C174" s="27" t="s">
        <v>1028</v>
      </c>
      <c r="D174" s="27" t="s">
        <v>1028</v>
      </c>
      <c r="E174" s="27" t="s">
        <v>14</v>
      </c>
      <c r="F174" s="49" t="s">
        <v>14</v>
      </c>
      <c r="G174" s="134">
        <v>247</v>
      </c>
      <c r="H174" s="20"/>
      <c r="I174" s="20"/>
    </row>
    <row r="175" spans="1:9" ht="16" customHeight="1">
      <c r="A175" s="20"/>
      <c r="B175" s="120" t="s">
        <v>1511</v>
      </c>
      <c r="C175" s="129" t="s">
        <v>1028</v>
      </c>
      <c r="D175" s="129" t="s">
        <v>1028</v>
      </c>
      <c r="E175" s="129" t="s">
        <v>14</v>
      </c>
      <c r="F175" s="49" t="s">
        <v>14</v>
      </c>
      <c r="G175" s="134">
        <v>183</v>
      </c>
      <c r="H175" s="20"/>
      <c r="I175" s="20"/>
    </row>
    <row r="176" spans="1:9" ht="16" customHeight="1">
      <c r="A176" s="20"/>
      <c r="B176" s="120" t="s">
        <v>1512</v>
      </c>
      <c r="C176" s="27" t="s">
        <v>945</v>
      </c>
      <c r="D176" s="27" t="s">
        <v>945</v>
      </c>
      <c r="E176" s="27" t="s">
        <v>83</v>
      </c>
      <c r="F176" s="49" t="s">
        <v>83</v>
      </c>
      <c r="G176" s="134">
        <v>70</v>
      </c>
      <c r="H176" s="20"/>
      <c r="I176" s="20"/>
    </row>
    <row r="177" spans="1:9" ht="16" customHeight="1">
      <c r="A177" s="20"/>
      <c r="B177" s="120" t="s">
        <v>1513</v>
      </c>
      <c r="C177" s="27" t="s">
        <v>86</v>
      </c>
      <c r="D177" s="27" t="s">
        <v>945</v>
      </c>
      <c r="E177" s="27" t="s">
        <v>86</v>
      </c>
      <c r="F177" s="40" t="s">
        <v>88</v>
      </c>
      <c r="G177" s="134">
        <v>45</v>
      </c>
      <c r="H177" s="20"/>
      <c r="I177" s="20"/>
    </row>
    <row r="178" spans="1:9" ht="16" customHeight="1">
      <c r="A178" s="121" t="s">
        <v>106</v>
      </c>
      <c r="B178" s="122" t="s">
        <v>301</v>
      </c>
      <c r="C178" s="77" t="s">
        <v>1726</v>
      </c>
      <c r="D178" s="77" t="s">
        <v>933</v>
      </c>
      <c r="E178" s="77" t="s">
        <v>14</v>
      </c>
      <c r="F178" s="45" t="s">
        <v>14</v>
      </c>
      <c r="G178" s="160">
        <v>90</v>
      </c>
      <c r="H178" s="20"/>
      <c r="I178" s="20"/>
    </row>
    <row r="179" spans="1:9" ht="16" customHeight="1">
      <c r="A179" s="20"/>
      <c r="B179" s="120" t="s">
        <v>1514</v>
      </c>
      <c r="C179" s="27" t="s">
        <v>1726</v>
      </c>
      <c r="D179" s="27" t="s">
        <v>933</v>
      </c>
      <c r="E179" s="27" t="s">
        <v>14</v>
      </c>
      <c r="F179" s="49" t="s">
        <v>14</v>
      </c>
      <c r="G179" s="134">
        <v>3358</v>
      </c>
      <c r="H179" s="20"/>
      <c r="I179" s="20"/>
    </row>
    <row r="180" spans="1:9" ht="16" customHeight="1">
      <c r="A180" s="20"/>
      <c r="B180" s="120" t="s">
        <v>1515</v>
      </c>
      <c r="C180" s="27" t="s">
        <v>1726</v>
      </c>
      <c r="D180" s="27" t="s">
        <v>933</v>
      </c>
      <c r="E180" s="27" t="s">
        <v>14</v>
      </c>
      <c r="F180" s="49" t="s">
        <v>14</v>
      </c>
      <c r="G180" s="134">
        <v>1224</v>
      </c>
      <c r="H180" s="20"/>
      <c r="I180" s="20"/>
    </row>
    <row r="181" spans="1:9" ht="16" customHeight="1">
      <c r="A181" s="20"/>
      <c r="B181" s="120" t="s">
        <v>1516</v>
      </c>
      <c r="C181" s="27" t="s">
        <v>1726</v>
      </c>
      <c r="D181" s="27" t="s">
        <v>933</v>
      </c>
      <c r="E181" s="27" t="s">
        <v>14</v>
      </c>
      <c r="F181" s="49" t="s">
        <v>14</v>
      </c>
      <c r="G181" s="134">
        <v>120</v>
      </c>
      <c r="H181" s="20"/>
      <c r="I181" s="20"/>
    </row>
    <row r="182" spans="1:9" ht="16" customHeight="1">
      <c r="A182" s="20"/>
      <c r="B182" s="120" t="s">
        <v>1517</v>
      </c>
      <c r="C182" s="128" t="s">
        <v>1726</v>
      </c>
      <c r="D182" s="129" t="s">
        <v>933</v>
      </c>
      <c r="E182" s="129" t="s">
        <v>14</v>
      </c>
      <c r="F182" s="49" t="s">
        <v>14</v>
      </c>
      <c r="G182" s="134">
        <v>239</v>
      </c>
      <c r="H182" s="20"/>
      <c r="I182" s="20"/>
    </row>
    <row r="183" spans="1:9" ht="16" customHeight="1">
      <c r="A183" s="20"/>
      <c r="B183" s="120" t="s">
        <v>1270</v>
      </c>
      <c r="C183" s="27" t="s">
        <v>934</v>
      </c>
      <c r="D183" s="27" t="s">
        <v>934</v>
      </c>
      <c r="E183" s="27" t="s">
        <v>83</v>
      </c>
      <c r="F183" s="49" t="s">
        <v>83</v>
      </c>
      <c r="G183" s="134">
        <v>128</v>
      </c>
      <c r="H183" s="20"/>
      <c r="I183" s="20"/>
    </row>
    <row r="184" spans="1:9" ht="16" customHeight="1">
      <c r="A184" s="20"/>
      <c r="B184" s="120" t="s">
        <v>1518</v>
      </c>
      <c r="C184" s="27" t="s">
        <v>934</v>
      </c>
      <c r="D184" s="27" t="s">
        <v>934</v>
      </c>
      <c r="E184" s="27" t="s">
        <v>83</v>
      </c>
      <c r="F184" s="49" t="s">
        <v>83</v>
      </c>
      <c r="G184" s="134">
        <v>43</v>
      </c>
      <c r="H184" s="20"/>
      <c r="I184" s="20"/>
    </row>
    <row r="185" spans="1:9" ht="16" customHeight="1">
      <c r="A185" s="20"/>
      <c r="B185" s="120" t="s">
        <v>1519</v>
      </c>
      <c r="C185" s="27" t="s">
        <v>934</v>
      </c>
      <c r="D185" s="27" t="s">
        <v>934</v>
      </c>
      <c r="E185" s="27" t="s">
        <v>83</v>
      </c>
      <c r="F185" s="49" t="s">
        <v>83</v>
      </c>
      <c r="G185" s="134">
        <v>20</v>
      </c>
      <c r="H185" s="20"/>
      <c r="I185" s="20"/>
    </row>
    <row r="186" spans="1:9" ht="16" customHeight="1">
      <c r="A186" s="20"/>
      <c r="B186" s="120" t="s">
        <v>1520</v>
      </c>
      <c r="C186" s="27" t="s">
        <v>934</v>
      </c>
      <c r="D186" s="27" t="s">
        <v>934</v>
      </c>
      <c r="E186" s="27" t="s">
        <v>83</v>
      </c>
      <c r="F186" s="49" t="s">
        <v>83</v>
      </c>
      <c r="G186" s="134">
        <v>528</v>
      </c>
      <c r="H186" s="20"/>
      <c r="I186" s="20"/>
    </row>
    <row r="187" spans="1:9" ht="16" customHeight="1">
      <c r="A187" s="20"/>
      <c r="B187" s="120" t="s">
        <v>1521</v>
      </c>
      <c r="C187" s="27" t="s">
        <v>86</v>
      </c>
      <c r="D187" s="27" t="s">
        <v>934</v>
      </c>
      <c r="E187" s="27" t="s">
        <v>86</v>
      </c>
      <c r="F187" s="49" t="s">
        <v>88</v>
      </c>
      <c r="G187" s="134">
        <v>3</v>
      </c>
      <c r="H187" s="20"/>
      <c r="I187" s="20"/>
    </row>
    <row r="188" spans="1:9" ht="16" customHeight="1">
      <c r="A188" s="20"/>
      <c r="B188" s="120" t="s">
        <v>1522</v>
      </c>
      <c r="C188" s="27" t="s">
        <v>934</v>
      </c>
      <c r="D188" s="27" t="s">
        <v>934</v>
      </c>
      <c r="E188" s="27" t="s">
        <v>83</v>
      </c>
      <c r="F188" s="49" t="s">
        <v>83</v>
      </c>
      <c r="G188" s="134">
        <v>69</v>
      </c>
      <c r="H188" s="20"/>
      <c r="I188" s="20"/>
    </row>
    <row r="189" spans="1:9" ht="16" customHeight="1">
      <c r="A189" s="20"/>
      <c r="B189" s="120" t="s">
        <v>1523</v>
      </c>
      <c r="C189" s="27" t="s">
        <v>934</v>
      </c>
      <c r="D189" s="27" t="s">
        <v>934</v>
      </c>
      <c r="E189" s="27" t="s">
        <v>83</v>
      </c>
      <c r="F189" s="49" t="s">
        <v>83</v>
      </c>
      <c r="G189" s="134">
        <v>26</v>
      </c>
      <c r="H189" s="20"/>
      <c r="I189" s="20"/>
    </row>
    <row r="190" spans="1:9" ht="16" customHeight="1">
      <c r="A190" s="20"/>
      <c r="B190" s="120" t="s">
        <v>1524</v>
      </c>
      <c r="C190" s="27" t="s">
        <v>934</v>
      </c>
      <c r="D190" s="27" t="s">
        <v>934</v>
      </c>
      <c r="E190" s="27" t="s">
        <v>83</v>
      </c>
      <c r="F190" s="40" t="s">
        <v>83</v>
      </c>
      <c r="G190" s="134">
        <v>3</v>
      </c>
      <c r="H190" s="20"/>
      <c r="I190" s="20"/>
    </row>
    <row r="191" spans="1:9" ht="16" customHeight="1">
      <c r="A191" s="121" t="s">
        <v>1525</v>
      </c>
      <c r="B191" s="122" t="s">
        <v>1526</v>
      </c>
      <c r="C191" s="77" t="s">
        <v>935</v>
      </c>
      <c r="D191" s="97" t="s">
        <v>935</v>
      </c>
      <c r="E191" s="97" t="s">
        <v>86</v>
      </c>
      <c r="F191" s="45" t="s">
        <v>88</v>
      </c>
      <c r="G191" s="160">
        <v>38</v>
      </c>
      <c r="H191" s="20"/>
      <c r="I191" s="20"/>
    </row>
    <row r="192" spans="1:9" ht="16" customHeight="1">
      <c r="A192" s="123"/>
      <c r="B192" s="120" t="s">
        <v>1527</v>
      </c>
      <c r="C192" s="123" t="s">
        <v>935</v>
      </c>
      <c r="D192" s="120" t="s">
        <v>935</v>
      </c>
      <c r="E192" s="120" t="s">
        <v>86</v>
      </c>
      <c r="F192" s="49" t="s">
        <v>88</v>
      </c>
      <c r="G192" s="134">
        <v>23</v>
      </c>
      <c r="H192" s="20"/>
      <c r="I192" s="20"/>
    </row>
    <row r="193" spans="1:9" ht="16" customHeight="1">
      <c r="A193" s="123"/>
      <c r="B193" s="120" t="s">
        <v>1528</v>
      </c>
      <c r="C193" s="26" t="s">
        <v>935</v>
      </c>
      <c r="D193" s="26" t="s">
        <v>935</v>
      </c>
      <c r="E193" s="26" t="s">
        <v>83</v>
      </c>
      <c r="F193" s="49" t="s">
        <v>83</v>
      </c>
      <c r="G193" s="134">
        <v>2</v>
      </c>
      <c r="H193" s="20"/>
      <c r="I193" s="20"/>
    </row>
    <row r="194" spans="1:9" ht="16" customHeight="1">
      <c r="A194" s="123"/>
      <c r="B194" s="120" t="s">
        <v>1529</v>
      </c>
      <c r="C194" s="26" t="s">
        <v>935</v>
      </c>
      <c r="D194" s="26" t="s">
        <v>935</v>
      </c>
      <c r="E194" s="26" t="s">
        <v>83</v>
      </c>
      <c r="F194" s="49" t="s">
        <v>83</v>
      </c>
      <c r="G194" s="134">
        <v>10</v>
      </c>
      <c r="H194" s="20"/>
      <c r="I194" s="20"/>
    </row>
    <row r="195" spans="1:9" ht="16" customHeight="1">
      <c r="A195" s="123"/>
      <c r="B195" s="120" t="s">
        <v>1530</v>
      </c>
      <c r="C195" s="26" t="s">
        <v>935</v>
      </c>
      <c r="D195" s="26" t="s">
        <v>935</v>
      </c>
      <c r="E195" s="26" t="s">
        <v>83</v>
      </c>
      <c r="F195" s="49" t="s">
        <v>83</v>
      </c>
      <c r="G195" s="134">
        <v>4</v>
      </c>
      <c r="H195" s="20"/>
      <c r="I195" s="20"/>
    </row>
    <row r="196" spans="1:9" ht="16" customHeight="1">
      <c r="A196" s="20"/>
      <c r="B196" s="120" t="s">
        <v>1531</v>
      </c>
      <c r="C196" s="123" t="s">
        <v>935</v>
      </c>
      <c r="D196" s="120" t="s">
        <v>935</v>
      </c>
      <c r="E196" s="120" t="s">
        <v>86</v>
      </c>
      <c r="F196" s="49" t="s">
        <v>88</v>
      </c>
      <c r="G196" s="134">
        <v>4</v>
      </c>
      <c r="H196" s="20"/>
      <c r="I196" s="20"/>
    </row>
    <row r="197" spans="1:9" ht="16" customHeight="1">
      <c r="A197" s="20"/>
      <c r="B197" s="120" t="s">
        <v>1532</v>
      </c>
      <c r="C197" s="26" t="s">
        <v>935</v>
      </c>
      <c r="D197" s="26" t="s">
        <v>935</v>
      </c>
      <c r="E197" s="26" t="s">
        <v>83</v>
      </c>
      <c r="F197" s="49" t="s">
        <v>83</v>
      </c>
      <c r="G197" s="134">
        <v>10</v>
      </c>
      <c r="H197" s="20"/>
      <c r="I197" s="20"/>
    </row>
    <row r="198" spans="1:9" ht="16" customHeight="1">
      <c r="A198" s="20"/>
      <c r="B198" s="120" t="s">
        <v>1533</v>
      </c>
      <c r="C198" s="129" t="s">
        <v>935</v>
      </c>
      <c r="D198" s="129" t="s">
        <v>935</v>
      </c>
      <c r="E198" s="129" t="s">
        <v>83</v>
      </c>
      <c r="F198" s="49" t="s">
        <v>83</v>
      </c>
      <c r="G198" s="134">
        <v>0</v>
      </c>
      <c r="H198" s="20"/>
      <c r="I198" s="20"/>
    </row>
    <row r="199" spans="1:9" ht="16" customHeight="1">
      <c r="A199" s="20"/>
      <c r="B199" s="120" t="s">
        <v>1534</v>
      </c>
      <c r="C199" s="129" t="s">
        <v>935</v>
      </c>
      <c r="D199" s="129" t="s">
        <v>935</v>
      </c>
      <c r="E199" s="129" t="s">
        <v>83</v>
      </c>
      <c r="F199" s="49" t="s">
        <v>83</v>
      </c>
      <c r="G199" s="134">
        <v>1</v>
      </c>
      <c r="H199" s="20"/>
      <c r="I199" s="20"/>
    </row>
    <row r="200" spans="1:9" ht="16" customHeight="1">
      <c r="A200" s="20"/>
      <c r="B200" s="120" t="s">
        <v>1535</v>
      </c>
      <c r="C200" s="129" t="s">
        <v>935</v>
      </c>
      <c r="D200" s="129" t="s">
        <v>935</v>
      </c>
      <c r="E200" s="129" t="s">
        <v>83</v>
      </c>
      <c r="F200" s="49" t="s">
        <v>83</v>
      </c>
      <c r="G200" s="134">
        <v>7</v>
      </c>
      <c r="H200" s="20"/>
      <c r="I200" s="20"/>
    </row>
    <row r="201" spans="1:9" ht="16" customHeight="1">
      <c r="A201" s="20"/>
      <c r="B201" s="120" t="s">
        <v>1536</v>
      </c>
      <c r="C201" s="129" t="s">
        <v>935</v>
      </c>
      <c r="D201" s="129" t="s">
        <v>935</v>
      </c>
      <c r="E201" s="129" t="s">
        <v>86</v>
      </c>
      <c r="F201" s="49" t="s">
        <v>88</v>
      </c>
      <c r="G201" s="134">
        <v>5</v>
      </c>
      <c r="H201" s="20"/>
      <c r="I201" s="20"/>
    </row>
    <row r="202" spans="1:9" ht="16" customHeight="1">
      <c r="A202" s="20"/>
      <c r="B202" s="120" t="s">
        <v>1537</v>
      </c>
      <c r="C202" s="129" t="s">
        <v>935</v>
      </c>
      <c r="D202" s="129" t="s">
        <v>935</v>
      </c>
      <c r="E202" s="129" t="s">
        <v>83</v>
      </c>
      <c r="F202" s="49" t="s">
        <v>83</v>
      </c>
      <c r="G202" s="134">
        <v>10</v>
      </c>
      <c r="H202" s="20"/>
      <c r="I202" s="20"/>
    </row>
    <row r="203" spans="1:9" ht="16" customHeight="1">
      <c r="A203" s="20"/>
      <c r="B203" s="120" t="s">
        <v>1538</v>
      </c>
      <c r="C203" s="129" t="s">
        <v>935</v>
      </c>
      <c r="D203" s="129" t="s">
        <v>935</v>
      </c>
      <c r="E203" s="129" t="s">
        <v>83</v>
      </c>
      <c r="F203" s="49" t="s">
        <v>83</v>
      </c>
      <c r="G203" s="134">
        <v>9</v>
      </c>
      <c r="H203" s="20"/>
      <c r="I203" s="20"/>
    </row>
    <row r="204" spans="1:9" ht="16" customHeight="1">
      <c r="A204" s="20"/>
      <c r="B204" s="120" t="s">
        <v>1539</v>
      </c>
      <c r="C204" s="129" t="s">
        <v>935</v>
      </c>
      <c r="D204" s="129" t="s">
        <v>935</v>
      </c>
      <c r="E204" s="129" t="s">
        <v>83</v>
      </c>
      <c r="F204" s="49" t="s">
        <v>83</v>
      </c>
      <c r="G204" s="134">
        <v>41</v>
      </c>
      <c r="H204" s="20"/>
      <c r="I204" s="20"/>
    </row>
    <row r="205" spans="1:9" ht="16" customHeight="1">
      <c r="A205" s="20"/>
      <c r="B205" s="120" t="s">
        <v>1540</v>
      </c>
      <c r="C205" s="129" t="s">
        <v>935</v>
      </c>
      <c r="D205" s="129" t="s">
        <v>935</v>
      </c>
      <c r="E205" s="129" t="s">
        <v>86</v>
      </c>
      <c r="F205" s="49" t="s">
        <v>88</v>
      </c>
      <c r="G205" s="134">
        <v>43</v>
      </c>
      <c r="H205" s="20"/>
      <c r="I205" s="20"/>
    </row>
    <row r="206" spans="1:9" ht="16" customHeight="1">
      <c r="A206" s="20"/>
      <c r="B206" s="120" t="s">
        <v>1541</v>
      </c>
      <c r="C206" s="129" t="s">
        <v>935</v>
      </c>
      <c r="D206" s="129" t="s">
        <v>935</v>
      </c>
      <c r="E206" s="129" t="s">
        <v>83</v>
      </c>
      <c r="F206" s="49" t="s">
        <v>83</v>
      </c>
      <c r="G206" s="134">
        <v>38</v>
      </c>
      <c r="H206" s="20"/>
      <c r="I206" s="20"/>
    </row>
    <row r="207" spans="1:9" ht="16" customHeight="1">
      <c r="A207" s="20"/>
      <c r="B207" s="120" t="s">
        <v>1542</v>
      </c>
      <c r="C207" s="129" t="s">
        <v>935</v>
      </c>
      <c r="D207" s="129" t="s">
        <v>935</v>
      </c>
      <c r="E207" s="129" t="s">
        <v>83</v>
      </c>
      <c r="F207" s="49" t="s">
        <v>83</v>
      </c>
      <c r="G207" s="134">
        <v>26</v>
      </c>
      <c r="H207" s="20"/>
      <c r="I207" s="20"/>
    </row>
    <row r="208" spans="1:9" ht="16" customHeight="1">
      <c r="A208" s="20"/>
      <c r="B208" s="120" t="s">
        <v>1543</v>
      </c>
      <c r="C208" s="129" t="s">
        <v>935</v>
      </c>
      <c r="D208" s="129" t="s">
        <v>935</v>
      </c>
      <c r="E208" s="129" t="s">
        <v>86</v>
      </c>
      <c r="F208" s="49" t="s">
        <v>88</v>
      </c>
      <c r="G208" s="134">
        <v>6</v>
      </c>
      <c r="H208" s="20"/>
      <c r="I208" s="20"/>
    </row>
    <row r="209" spans="1:9" ht="16" customHeight="1">
      <c r="A209" s="20"/>
      <c r="B209" s="120" t="s">
        <v>1544</v>
      </c>
      <c r="C209" s="129" t="s">
        <v>935</v>
      </c>
      <c r="D209" s="129" t="s">
        <v>935</v>
      </c>
      <c r="E209" s="129" t="s">
        <v>85</v>
      </c>
      <c r="F209" s="49" t="s">
        <v>85</v>
      </c>
      <c r="G209" s="134">
        <v>36</v>
      </c>
      <c r="H209" s="20"/>
      <c r="I209" s="20"/>
    </row>
    <row r="210" spans="1:9" ht="16" customHeight="1">
      <c r="A210" s="20"/>
      <c r="B210" s="120" t="s">
        <v>1545</v>
      </c>
      <c r="C210" s="129" t="s">
        <v>935</v>
      </c>
      <c r="D210" s="129" t="s">
        <v>935</v>
      </c>
      <c r="E210" s="129" t="s">
        <v>83</v>
      </c>
      <c r="F210" s="49" t="s">
        <v>83</v>
      </c>
      <c r="G210" s="134">
        <v>8</v>
      </c>
      <c r="H210" s="20"/>
      <c r="I210" s="20"/>
    </row>
    <row r="211" spans="1:9" ht="16" customHeight="1">
      <c r="A211" s="121" t="s">
        <v>948</v>
      </c>
      <c r="B211" s="122" t="s">
        <v>1546</v>
      </c>
      <c r="C211" s="162" t="s">
        <v>86</v>
      </c>
      <c r="D211" s="163" t="s">
        <v>86</v>
      </c>
      <c r="E211" s="163" t="s">
        <v>86</v>
      </c>
      <c r="F211" s="45" t="s">
        <v>88</v>
      </c>
      <c r="G211" s="160">
        <v>26</v>
      </c>
      <c r="H211" s="20"/>
      <c r="I211" s="20"/>
    </row>
    <row r="212" spans="1:9" ht="16" customHeight="1">
      <c r="A212" s="123"/>
      <c r="B212" s="120" t="s">
        <v>1547</v>
      </c>
      <c r="C212" s="128" t="s">
        <v>86</v>
      </c>
      <c r="D212" s="129" t="s">
        <v>86</v>
      </c>
      <c r="E212" s="129" t="s">
        <v>86</v>
      </c>
      <c r="F212" s="49" t="s">
        <v>88</v>
      </c>
      <c r="G212" s="134">
        <v>22</v>
      </c>
      <c r="H212" s="20"/>
      <c r="I212" s="20"/>
    </row>
    <row r="213" spans="1:9" ht="16" customHeight="1">
      <c r="A213" s="123"/>
      <c r="B213" s="120" t="s">
        <v>1548</v>
      </c>
      <c r="C213" s="135" t="s">
        <v>83</v>
      </c>
      <c r="D213" s="136" t="s">
        <v>83</v>
      </c>
      <c r="E213" s="136" t="s">
        <v>83</v>
      </c>
      <c r="F213" s="40" t="s">
        <v>83</v>
      </c>
      <c r="G213" s="134">
        <v>23</v>
      </c>
      <c r="H213" s="20"/>
      <c r="I213" s="20"/>
    </row>
    <row r="214" spans="1:9" ht="16" customHeight="1">
      <c r="A214" s="121" t="s">
        <v>1549</v>
      </c>
      <c r="B214" s="122" t="s">
        <v>316</v>
      </c>
      <c r="C214" s="26" t="s">
        <v>86</v>
      </c>
      <c r="D214" s="26" t="s">
        <v>86</v>
      </c>
      <c r="E214" s="26" t="s">
        <v>86</v>
      </c>
      <c r="F214" s="45" t="s">
        <v>88</v>
      </c>
      <c r="G214" s="160">
        <v>46</v>
      </c>
      <c r="H214" s="20"/>
      <c r="I214" s="20"/>
    </row>
    <row r="215" spans="1:9" ht="16" customHeight="1">
      <c r="A215" s="123"/>
      <c r="B215" s="120" t="s">
        <v>1550</v>
      </c>
      <c r="C215" s="27" t="s">
        <v>83</v>
      </c>
      <c r="D215" s="27" t="s">
        <v>83</v>
      </c>
      <c r="E215" s="27" t="s">
        <v>83</v>
      </c>
      <c r="F215" s="49" t="s">
        <v>83</v>
      </c>
      <c r="G215" s="134">
        <v>12</v>
      </c>
      <c r="H215" s="20"/>
      <c r="I215" s="20"/>
    </row>
    <row r="216" spans="1:9" ht="16" customHeight="1">
      <c r="A216" s="124"/>
      <c r="B216" s="125" t="s">
        <v>1551</v>
      </c>
      <c r="C216" s="27" t="s">
        <v>83</v>
      </c>
      <c r="D216" s="27" t="s">
        <v>83</v>
      </c>
      <c r="E216" s="27" t="s">
        <v>83</v>
      </c>
      <c r="F216" s="40" t="s">
        <v>83</v>
      </c>
      <c r="G216" s="131">
        <v>16</v>
      </c>
      <c r="H216" s="20"/>
      <c r="I216" s="20"/>
    </row>
    <row r="217" spans="1:9" ht="16" customHeight="1">
      <c r="A217" s="126" t="s">
        <v>110</v>
      </c>
      <c r="B217" s="127" t="s">
        <v>1247</v>
      </c>
      <c r="C217" s="78" t="s">
        <v>14</v>
      </c>
      <c r="D217" s="78" t="s">
        <v>14</v>
      </c>
      <c r="E217" s="78" t="s">
        <v>14</v>
      </c>
      <c r="F217" s="43" t="s">
        <v>14</v>
      </c>
      <c r="G217" s="161">
        <v>580</v>
      </c>
      <c r="H217" s="20"/>
      <c r="I217" s="20"/>
    </row>
    <row r="218" spans="1:9" ht="16" customHeight="1">
      <c r="A218" s="121" t="s">
        <v>1552</v>
      </c>
      <c r="B218" s="122" t="s">
        <v>1553</v>
      </c>
      <c r="C218" s="77" t="s">
        <v>935</v>
      </c>
      <c r="D218" s="77" t="s">
        <v>935</v>
      </c>
      <c r="E218" s="77" t="s">
        <v>83</v>
      </c>
      <c r="F218" s="45" t="s">
        <v>83</v>
      </c>
      <c r="G218" s="160">
        <v>70</v>
      </c>
      <c r="H218" s="20"/>
      <c r="I218" s="20"/>
    </row>
    <row r="219" spans="1:9" ht="16" customHeight="1">
      <c r="A219" s="20"/>
      <c r="B219" s="120" t="s">
        <v>1554</v>
      </c>
      <c r="C219" s="27" t="s">
        <v>935</v>
      </c>
      <c r="D219" s="27" t="s">
        <v>935</v>
      </c>
      <c r="E219" s="27" t="s">
        <v>83</v>
      </c>
      <c r="F219" s="49" t="s">
        <v>83</v>
      </c>
      <c r="G219" s="134">
        <v>1418</v>
      </c>
      <c r="H219" s="20"/>
      <c r="I219" s="20"/>
    </row>
    <row r="220" spans="1:9" ht="16" customHeight="1">
      <c r="A220" s="20"/>
      <c r="B220" s="133" t="s">
        <v>1555</v>
      </c>
      <c r="C220" s="81" t="s">
        <v>935</v>
      </c>
      <c r="D220" s="27" t="s">
        <v>935</v>
      </c>
      <c r="E220" s="27" t="s">
        <v>83</v>
      </c>
      <c r="F220" s="49" t="s">
        <v>83</v>
      </c>
      <c r="G220" s="134">
        <v>161</v>
      </c>
      <c r="H220" s="20"/>
      <c r="I220" s="20"/>
    </row>
    <row r="221" spans="1:9" ht="16" customHeight="1">
      <c r="A221" s="20"/>
      <c r="B221" s="133" t="s">
        <v>1556</v>
      </c>
      <c r="C221" s="81" t="s">
        <v>935</v>
      </c>
      <c r="D221" s="27" t="s">
        <v>935</v>
      </c>
      <c r="E221" s="27" t="s">
        <v>85</v>
      </c>
      <c r="F221" s="49" t="s">
        <v>85</v>
      </c>
      <c r="G221" s="134">
        <v>237</v>
      </c>
      <c r="H221" s="20"/>
      <c r="I221" s="20"/>
    </row>
    <row r="222" spans="1:9" ht="16" customHeight="1">
      <c r="A222" s="20"/>
      <c r="B222" s="120" t="s">
        <v>1557</v>
      </c>
      <c r="C222" s="20" t="s">
        <v>935</v>
      </c>
      <c r="D222" s="120" t="s">
        <v>935</v>
      </c>
      <c r="E222" s="120" t="s">
        <v>83</v>
      </c>
      <c r="F222" s="40" t="s">
        <v>83</v>
      </c>
      <c r="G222" s="134">
        <v>285</v>
      </c>
      <c r="H222" s="20"/>
      <c r="I222" s="20"/>
    </row>
    <row r="223" spans="1:9" ht="16" customHeight="1">
      <c r="A223" s="126" t="s">
        <v>626</v>
      </c>
      <c r="B223" s="127" t="s">
        <v>626</v>
      </c>
      <c r="C223" s="78" t="s">
        <v>14</v>
      </c>
      <c r="D223" s="78" t="s">
        <v>14</v>
      </c>
      <c r="E223" s="78" t="s">
        <v>14</v>
      </c>
      <c r="F223" s="43" t="s">
        <v>14</v>
      </c>
      <c r="G223" s="161">
        <v>171</v>
      </c>
      <c r="H223" s="20"/>
      <c r="I223" s="20"/>
    </row>
    <row r="224" spans="1:9" ht="16" customHeight="1">
      <c r="A224" s="121" t="s">
        <v>1558</v>
      </c>
      <c r="B224" s="122" t="s">
        <v>1559</v>
      </c>
      <c r="C224" s="121" t="s">
        <v>63</v>
      </c>
      <c r="D224" s="122" t="s">
        <v>63</v>
      </c>
      <c r="E224" s="122" t="s">
        <v>85</v>
      </c>
      <c r="F224" s="45" t="s">
        <v>85</v>
      </c>
      <c r="G224" s="160">
        <v>328</v>
      </c>
      <c r="H224" s="20"/>
      <c r="I224" s="20"/>
    </row>
    <row r="225" spans="1:9" ht="16" customHeight="1">
      <c r="A225" s="20"/>
      <c r="B225" s="120" t="s">
        <v>1560</v>
      </c>
      <c r="C225" s="20" t="s">
        <v>63</v>
      </c>
      <c r="D225" s="120" t="s">
        <v>63</v>
      </c>
      <c r="E225" s="120" t="s">
        <v>85</v>
      </c>
      <c r="F225" s="49" t="s">
        <v>85</v>
      </c>
      <c r="G225" s="134">
        <v>289</v>
      </c>
      <c r="H225" s="20"/>
      <c r="I225" s="20"/>
    </row>
    <row r="226" spans="1:9" ht="16" customHeight="1">
      <c r="A226" s="20"/>
      <c r="B226" s="120" t="s">
        <v>630</v>
      </c>
      <c r="C226" s="20" t="s">
        <v>63</v>
      </c>
      <c r="D226" s="120" t="s">
        <v>63</v>
      </c>
      <c r="E226" s="120" t="s">
        <v>85</v>
      </c>
      <c r="F226" s="49" t="s">
        <v>85</v>
      </c>
      <c r="G226" s="134">
        <v>228</v>
      </c>
      <c r="H226" s="20"/>
      <c r="I226" s="20"/>
    </row>
    <row r="227" spans="1:9" ht="16" customHeight="1">
      <c r="A227" s="20"/>
      <c r="B227" s="120" t="s">
        <v>631</v>
      </c>
      <c r="C227" s="20" t="s">
        <v>63</v>
      </c>
      <c r="D227" s="120" t="s">
        <v>63</v>
      </c>
      <c r="E227" s="120" t="s">
        <v>85</v>
      </c>
      <c r="F227" s="49" t="s">
        <v>85</v>
      </c>
      <c r="G227" s="134">
        <v>45</v>
      </c>
      <c r="H227" s="20"/>
      <c r="I227" s="20"/>
    </row>
    <row r="228" spans="1:9" ht="16" customHeight="1">
      <c r="A228" s="20"/>
      <c r="B228" s="120" t="s">
        <v>359</v>
      </c>
      <c r="C228" s="20" t="s">
        <v>63</v>
      </c>
      <c r="D228" s="120" t="s">
        <v>63</v>
      </c>
      <c r="E228" s="120" t="s">
        <v>85</v>
      </c>
      <c r="F228" s="49" t="s">
        <v>85</v>
      </c>
      <c r="G228" s="134">
        <v>578</v>
      </c>
      <c r="H228" s="20"/>
      <c r="I228" s="20"/>
    </row>
    <row r="229" spans="1:9" ht="16" customHeight="1">
      <c r="A229" s="20"/>
      <c r="B229" s="120" t="s">
        <v>633</v>
      </c>
      <c r="C229" s="20" t="s">
        <v>63</v>
      </c>
      <c r="D229" s="120" t="s">
        <v>63</v>
      </c>
      <c r="E229" s="120" t="s">
        <v>85</v>
      </c>
      <c r="F229" s="49" t="s">
        <v>85</v>
      </c>
      <c r="G229" s="134">
        <v>81</v>
      </c>
      <c r="H229" s="20"/>
      <c r="I229" s="20"/>
    </row>
    <row r="230" spans="1:9" ht="16" customHeight="1">
      <c r="A230" s="20"/>
      <c r="B230" s="120" t="s">
        <v>634</v>
      </c>
      <c r="C230" s="20" t="s">
        <v>63</v>
      </c>
      <c r="D230" s="120" t="s">
        <v>63</v>
      </c>
      <c r="E230" s="120" t="s">
        <v>85</v>
      </c>
      <c r="F230" s="49" t="s">
        <v>85</v>
      </c>
      <c r="G230" s="134">
        <v>62</v>
      </c>
      <c r="H230" s="20"/>
      <c r="I230" s="20"/>
    </row>
    <row r="231" spans="1:9" ht="16" customHeight="1">
      <c r="A231" s="20"/>
      <c r="B231" s="120" t="s">
        <v>635</v>
      </c>
      <c r="C231" s="20" t="s">
        <v>63</v>
      </c>
      <c r="D231" s="120" t="s">
        <v>63</v>
      </c>
      <c r="E231" s="120" t="s">
        <v>85</v>
      </c>
      <c r="F231" s="49" t="s">
        <v>85</v>
      </c>
      <c r="G231" s="134">
        <v>22</v>
      </c>
      <c r="H231" s="20"/>
      <c r="I231" s="20"/>
    </row>
    <row r="232" spans="1:9" ht="16" customHeight="1">
      <c r="A232" s="20"/>
      <c r="B232" s="120" t="s">
        <v>1561</v>
      </c>
      <c r="C232" s="20" t="s">
        <v>63</v>
      </c>
      <c r="D232" s="120" t="s">
        <v>63</v>
      </c>
      <c r="E232" s="120" t="s">
        <v>85</v>
      </c>
      <c r="F232" s="49" t="s">
        <v>85</v>
      </c>
      <c r="G232" s="134">
        <v>13</v>
      </c>
      <c r="H232" s="20"/>
      <c r="I232" s="20"/>
    </row>
    <row r="233" spans="1:9" ht="16" customHeight="1">
      <c r="A233" s="20"/>
      <c r="B233" s="120" t="s">
        <v>662</v>
      </c>
      <c r="C233" s="20" t="s">
        <v>54</v>
      </c>
      <c r="D233" s="120" t="s">
        <v>54</v>
      </c>
      <c r="E233" s="120" t="s">
        <v>85</v>
      </c>
      <c r="F233" s="49" t="s">
        <v>85</v>
      </c>
      <c r="G233" s="134">
        <v>162</v>
      </c>
      <c r="H233" s="20"/>
      <c r="I233" s="20"/>
    </row>
    <row r="234" spans="1:9" ht="16" customHeight="1">
      <c r="A234" s="20"/>
      <c r="B234" s="120" t="s">
        <v>663</v>
      </c>
      <c r="C234" s="20" t="s">
        <v>54</v>
      </c>
      <c r="D234" s="120" t="s">
        <v>54</v>
      </c>
      <c r="E234" s="120" t="s">
        <v>85</v>
      </c>
      <c r="F234" s="49" t="s">
        <v>85</v>
      </c>
      <c r="G234" s="134">
        <v>45</v>
      </c>
      <c r="H234" s="20"/>
      <c r="I234" s="20"/>
    </row>
    <row r="235" spans="1:9" ht="16" customHeight="1">
      <c r="A235" s="20"/>
      <c r="B235" s="120" t="s">
        <v>664</v>
      </c>
      <c r="C235" s="20" t="s">
        <v>54</v>
      </c>
      <c r="D235" s="120" t="s">
        <v>54</v>
      </c>
      <c r="E235" s="120" t="s">
        <v>85</v>
      </c>
      <c r="F235" s="49" t="s">
        <v>85</v>
      </c>
      <c r="G235" s="134">
        <v>93</v>
      </c>
      <c r="H235" s="20"/>
      <c r="I235" s="20"/>
    </row>
    <row r="236" spans="1:9" ht="16" customHeight="1">
      <c r="A236" s="20"/>
      <c r="B236" s="120" t="s">
        <v>1562</v>
      </c>
      <c r="C236" s="20" t="s">
        <v>1764</v>
      </c>
      <c r="D236" s="120" t="s">
        <v>85</v>
      </c>
      <c r="E236" s="120" t="s">
        <v>85</v>
      </c>
      <c r="F236" s="49" t="s">
        <v>85</v>
      </c>
      <c r="G236" s="134">
        <v>234</v>
      </c>
      <c r="H236" s="20"/>
      <c r="I236" s="20"/>
    </row>
    <row r="237" spans="1:9" ht="16" customHeight="1">
      <c r="A237" s="20"/>
      <c r="B237" s="120" t="s">
        <v>1563</v>
      </c>
      <c r="C237" s="20" t="s">
        <v>941</v>
      </c>
      <c r="D237" s="120" t="s">
        <v>941</v>
      </c>
      <c r="E237" s="120" t="s">
        <v>85</v>
      </c>
      <c r="F237" s="49" t="s">
        <v>85</v>
      </c>
      <c r="G237" s="134">
        <v>134</v>
      </c>
      <c r="H237" s="20"/>
      <c r="I237" s="20"/>
    </row>
    <row r="238" spans="1:9" ht="16" customHeight="1">
      <c r="A238" s="20"/>
      <c r="B238" s="120" t="s">
        <v>1564</v>
      </c>
      <c r="C238" s="20" t="s">
        <v>941</v>
      </c>
      <c r="D238" s="120" t="s">
        <v>941</v>
      </c>
      <c r="E238" s="120" t="s">
        <v>85</v>
      </c>
      <c r="F238" s="49" t="s">
        <v>85</v>
      </c>
      <c r="G238" s="134">
        <v>29</v>
      </c>
      <c r="H238" s="20"/>
      <c r="I238" s="20"/>
    </row>
    <row r="239" spans="1:9" ht="16" customHeight="1">
      <c r="A239" s="20"/>
      <c r="B239" s="120" t="s">
        <v>1565</v>
      </c>
      <c r="C239" s="20" t="s">
        <v>941</v>
      </c>
      <c r="D239" s="120" t="s">
        <v>941</v>
      </c>
      <c r="E239" s="120" t="s">
        <v>85</v>
      </c>
      <c r="F239" s="49" t="s">
        <v>85</v>
      </c>
      <c r="G239" s="134">
        <v>2648</v>
      </c>
      <c r="H239" s="20"/>
      <c r="I239" s="20"/>
    </row>
    <row r="240" spans="1:9" ht="16" customHeight="1">
      <c r="A240" s="20"/>
      <c r="B240" s="120" t="s">
        <v>1566</v>
      </c>
      <c r="C240" s="20" t="s">
        <v>941</v>
      </c>
      <c r="D240" s="120" t="s">
        <v>941</v>
      </c>
      <c r="E240" s="120" t="s">
        <v>85</v>
      </c>
      <c r="F240" s="49" t="s">
        <v>85</v>
      </c>
      <c r="G240" s="134">
        <v>49</v>
      </c>
      <c r="H240" s="20"/>
      <c r="I240" s="20"/>
    </row>
    <row r="241" spans="1:9" ht="16" customHeight="1">
      <c r="A241" s="20"/>
      <c r="B241" s="120" t="s">
        <v>1567</v>
      </c>
      <c r="C241" s="20" t="s">
        <v>941</v>
      </c>
      <c r="D241" s="120" t="s">
        <v>941</v>
      </c>
      <c r="E241" s="120" t="s">
        <v>85</v>
      </c>
      <c r="F241" s="49" t="s">
        <v>85</v>
      </c>
      <c r="G241" s="134">
        <v>43</v>
      </c>
      <c r="H241" s="20"/>
      <c r="I241" s="20"/>
    </row>
    <row r="242" spans="1:9" ht="16" customHeight="1">
      <c r="A242" s="20"/>
      <c r="B242" s="120" t="s">
        <v>1568</v>
      </c>
      <c r="C242" s="20" t="s">
        <v>1764</v>
      </c>
      <c r="D242" s="120" t="s">
        <v>85</v>
      </c>
      <c r="E242" s="120" t="s">
        <v>85</v>
      </c>
      <c r="F242" s="49" t="s">
        <v>85</v>
      </c>
      <c r="G242" s="134">
        <v>13</v>
      </c>
      <c r="H242" s="20"/>
      <c r="I242" s="20"/>
    </row>
    <row r="243" spans="1:9" ht="16" customHeight="1">
      <c r="A243" s="20"/>
      <c r="B243" s="120" t="s">
        <v>339</v>
      </c>
      <c r="C243" s="20" t="s">
        <v>1764</v>
      </c>
      <c r="D243" s="120" t="s">
        <v>85</v>
      </c>
      <c r="E243" s="120" t="s">
        <v>85</v>
      </c>
      <c r="F243" s="49" t="s">
        <v>85</v>
      </c>
      <c r="G243" s="134">
        <v>92</v>
      </c>
      <c r="H243" s="20"/>
      <c r="I243" s="20"/>
    </row>
    <row r="244" spans="1:9" ht="16" customHeight="1">
      <c r="A244" s="20"/>
      <c r="B244" s="120" t="s">
        <v>1569</v>
      </c>
      <c r="C244" s="20" t="s">
        <v>1764</v>
      </c>
      <c r="D244" s="120" t="s">
        <v>85</v>
      </c>
      <c r="E244" s="120" t="s">
        <v>85</v>
      </c>
      <c r="F244" s="49" t="s">
        <v>85</v>
      </c>
      <c r="G244" s="134">
        <v>58</v>
      </c>
      <c r="H244" s="20"/>
      <c r="I244" s="20"/>
    </row>
    <row r="245" spans="1:9" ht="16" customHeight="1">
      <c r="A245" s="20"/>
      <c r="B245" s="120" t="s">
        <v>1570</v>
      </c>
      <c r="C245" s="20" t="s">
        <v>1764</v>
      </c>
      <c r="D245" s="120" t="s">
        <v>85</v>
      </c>
      <c r="E245" s="120" t="s">
        <v>85</v>
      </c>
      <c r="F245" s="49" t="s">
        <v>85</v>
      </c>
      <c r="G245" s="134">
        <v>26</v>
      </c>
      <c r="H245" s="20"/>
      <c r="I245" s="20"/>
    </row>
    <row r="246" spans="1:9" ht="16" customHeight="1">
      <c r="A246" s="20"/>
      <c r="B246" s="120" t="s">
        <v>1571</v>
      </c>
      <c r="C246" s="20" t="s">
        <v>1764</v>
      </c>
      <c r="D246" s="120" t="s">
        <v>85</v>
      </c>
      <c r="E246" s="120" t="s">
        <v>85</v>
      </c>
      <c r="F246" s="49" t="s">
        <v>85</v>
      </c>
      <c r="G246" s="134">
        <v>18</v>
      </c>
      <c r="H246" s="20"/>
      <c r="I246" s="20"/>
    </row>
    <row r="247" spans="1:9" ht="16" customHeight="1">
      <c r="A247" s="20"/>
      <c r="B247" s="120" t="s">
        <v>1572</v>
      </c>
      <c r="C247" s="20" t="s">
        <v>1764</v>
      </c>
      <c r="D247" s="120" t="s">
        <v>85</v>
      </c>
      <c r="E247" s="120" t="s">
        <v>85</v>
      </c>
      <c r="F247" s="49" t="s">
        <v>85</v>
      </c>
      <c r="G247" s="134">
        <v>26</v>
      </c>
      <c r="H247" s="20"/>
      <c r="I247" s="20"/>
    </row>
    <row r="248" spans="1:9" ht="16" customHeight="1">
      <c r="A248" s="20"/>
      <c r="B248" s="120" t="s">
        <v>1573</v>
      </c>
      <c r="C248" s="20" t="s">
        <v>1764</v>
      </c>
      <c r="D248" s="120" t="s">
        <v>85</v>
      </c>
      <c r="E248" s="120" t="s">
        <v>85</v>
      </c>
      <c r="F248" s="49" t="s">
        <v>85</v>
      </c>
      <c r="G248" s="134">
        <v>5</v>
      </c>
      <c r="H248" s="20"/>
      <c r="I248" s="20"/>
    </row>
    <row r="249" spans="1:9" ht="16" customHeight="1">
      <c r="A249" s="20"/>
      <c r="B249" s="120" t="s">
        <v>1574</v>
      </c>
      <c r="C249" s="20" t="s">
        <v>1764</v>
      </c>
      <c r="D249" s="120" t="s">
        <v>85</v>
      </c>
      <c r="E249" s="120" t="s">
        <v>85</v>
      </c>
      <c r="F249" s="49" t="s">
        <v>85</v>
      </c>
      <c r="G249" s="134">
        <v>9</v>
      </c>
      <c r="H249" s="20"/>
      <c r="I249" s="20"/>
    </row>
    <row r="250" spans="1:9" ht="16" customHeight="1">
      <c r="A250" s="20"/>
      <c r="B250" s="120" t="s">
        <v>1575</v>
      </c>
      <c r="C250" s="20" t="s">
        <v>1764</v>
      </c>
      <c r="D250" s="120" t="s">
        <v>85</v>
      </c>
      <c r="E250" s="120" t="s">
        <v>85</v>
      </c>
      <c r="F250" s="49" t="s">
        <v>85</v>
      </c>
      <c r="G250" s="134">
        <v>83</v>
      </c>
      <c r="H250" s="20"/>
      <c r="I250" s="20"/>
    </row>
    <row r="251" spans="1:9" ht="16" customHeight="1">
      <c r="A251" s="20"/>
      <c r="B251" s="120" t="s">
        <v>1576</v>
      </c>
      <c r="C251" s="20" t="s">
        <v>1764</v>
      </c>
      <c r="D251" s="120" t="s">
        <v>85</v>
      </c>
      <c r="E251" s="120" t="s">
        <v>85</v>
      </c>
      <c r="F251" s="49" t="s">
        <v>85</v>
      </c>
      <c r="G251" s="134">
        <v>20</v>
      </c>
      <c r="H251" s="20"/>
      <c r="I251" s="20"/>
    </row>
    <row r="252" spans="1:9" ht="16" customHeight="1">
      <c r="A252" s="20"/>
      <c r="B252" s="120" t="s">
        <v>1577</v>
      </c>
      <c r="C252" s="20" t="s">
        <v>1764</v>
      </c>
      <c r="D252" s="120" t="s">
        <v>85</v>
      </c>
      <c r="E252" s="120" t="s">
        <v>85</v>
      </c>
      <c r="F252" s="49" t="s">
        <v>85</v>
      </c>
      <c r="G252" s="134">
        <v>66</v>
      </c>
      <c r="H252" s="20"/>
      <c r="I252" s="20"/>
    </row>
    <row r="253" spans="1:9" ht="16" customHeight="1">
      <c r="A253" s="20"/>
      <c r="B253" s="120" t="s">
        <v>1578</v>
      </c>
      <c r="C253" s="20" t="s">
        <v>1764</v>
      </c>
      <c r="D253" s="120" t="s">
        <v>85</v>
      </c>
      <c r="E253" s="120" t="s">
        <v>85</v>
      </c>
      <c r="F253" s="49" t="s">
        <v>85</v>
      </c>
      <c r="G253" s="134">
        <v>82</v>
      </c>
      <c r="H253" s="20"/>
      <c r="I253" s="20"/>
    </row>
    <row r="254" spans="1:9" ht="16" customHeight="1">
      <c r="A254" s="20"/>
      <c r="B254" s="120" t="s">
        <v>639</v>
      </c>
      <c r="C254" s="20" t="s">
        <v>1764</v>
      </c>
      <c r="D254" s="120" t="s">
        <v>85</v>
      </c>
      <c r="E254" s="120" t="s">
        <v>85</v>
      </c>
      <c r="F254" s="49" t="s">
        <v>85</v>
      </c>
      <c r="G254" s="134">
        <v>108</v>
      </c>
      <c r="H254" s="20"/>
      <c r="I254" s="20"/>
    </row>
    <row r="255" spans="1:9" ht="16" customHeight="1">
      <c r="A255" s="20"/>
      <c r="B255" s="120" t="s">
        <v>1579</v>
      </c>
      <c r="C255" s="20" t="s">
        <v>1764</v>
      </c>
      <c r="D255" s="120" t="s">
        <v>85</v>
      </c>
      <c r="E255" s="120" t="s">
        <v>85</v>
      </c>
      <c r="F255" s="49" t="s">
        <v>85</v>
      </c>
      <c r="G255" s="134">
        <v>201</v>
      </c>
      <c r="H255" s="20"/>
      <c r="I255" s="20"/>
    </row>
    <row r="256" spans="1:9" ht="16" customHeight="1">
      <c r="A256" s="20"/>
      <c r="B256" s="120" t="s">
        <v>1580</v>
      </c>
      <c r="C256" s="20" t="s">
        <v>1764</v>
      </c>
      <c r="D256" s="120" t="s">
        <v>85</v>
      </c>
      <c r="E256" s="120" t="s">
        <v>85</v>
      </c>
      <c r="F256" s="49" t="s">
        <v>85</v>
      </c>
      <c r="G256" s="134">
        <v>64</v>
      </c>
      <c r="H256" s="20"/>
      <c r="I256" s="20"/>
    </row>
    <row r="257" spans="1:9" ht="16" customHeight="1">
      <c r="A257" s="20"/>
      <c r="B257" s="120" t="s">
        <v>353</v>
      </c>
      <c r="C257" s="20" t="s">
        <v>1764</v>
      </c>
      <c r="D257" s="120" t="s">
        <v>85</v>
      </c>
      <c r="E257" s="120" t="s">
        <v>85</v>
      </c>
      <c r="F257" s="49" t="s">
        <v>85</v>
      </c>
      <c r="G257" s="134">
        <v>301</v>
      </c>
      <c r="H257" s="20"/>
      <c r="I257" s="20"/>
    </row>
    <row r="258" spans="1:9" ht="16" customHeight="1">
      <c r="A258" s="20"/>
      <c r="B258" s="120" t="s">
        <v>1581</v>
      </c>
      <c r="C258" s="20" t="s">
        <v>1764</v>
      </c>
      <c r="D258" s="120" t="s">
        <v>85</v>
      </c>
      <c r="E258" s="120" t="s">
        <v>85</v>
      </c>
      <c r="F258" s="49" t="s">
        <v>85</v>
      </c>
      <c r="G258" s="134">
        <v>127</v>
      </c>
      <c r="H258" s="20"/>
      <c r="I258" s="20"/>
    </row>
    <row r="259" spans="1:9" ht="16" customHeight="1">
      <c r="A259" s="20"/>
      <c r="B259" s="120" t="s">
        <v>1582</v>
      </c>
      <c r="C259" s="20" t="s">
        <v>1764</v>
      </c>
      <c r="D259" s="120" t="s">
        <v>85</v>
      </c>
      <c r="E259" s="120" t="s">
        <v>85</v>
      </c>
      <c r="F259" s="49" t="s">
        <v>85</v>
      </c>
      <c r="G259" s="134">
        <v>25</v>
      </c>
      <c r="H259" s="20"/>
      <c r="I259" s="20"/>
    </row>
    <row r="260" spans="1:9" ht="16" customHeight="1">
      <c r="A260" s="20"/>
      <c r="B260" s="120" t="s">
        <v>1583</v>
      </c>
      <c r="C260" s="20" t="s">
        <v>1764</v>
      </c>
      <c r="D260" s="120" t="s">
        <v>85</v>
      </c>
      <c r="E260" s="120" t="s">
        <v>85</v>
      </c>
      <c r="F260" s="49" t="s">
        <v>85</v>
      </c>
      <c r="G260" s="134">
        <v>1251</v>
      </c>
      <c r="H260" s="20"/>
      <c r="I260" s="20"/>
    </row>
    <row r="261" spans="1:9" ht="16" customHeight="1">
      <c r="A261" s="20"/>
      <c r="B261" s="120" t="s">
        <v>1584</v>
      </c>
      <c r="C261" s="20" t="s">
        <v>1764</v>
      </c>
      <c r="D261" s="120" t="s">
        <v>85</v>
      </c>
      <c r="E261" s="120" t="s">
        <v>85</v>
      </c>
      <c r="F261" s="49" t="s">
        <v>85</v>
      </c>
      <c r="G261" s="134">
        <v>20</v>
      </c>
      <c r="H261" s="20"/>
      <c r="I261" s="20"/>
    </row>
    <row r="262" spans="1:9" ht="16" customHeight="1">
      <c r="A262" s="20"/>
      <c r="B262" s="120" t="s">
        <v>1585</v>
      </c>
      <c r="C262" s="20" t="s">
        <v>1764</v>
      </c>
      <c r="D262" s="120" t="s">
        <v>85</v>
      </c>
      <c r="E262" s="120" t="s">
        <v>85</v>
      </c>
      <c r="F262" s="49" t="s">
        <v>85</v>
      </c>
      <c r="G262" s="134">
        <v>4</v>
      </c>
      <c r="H262" s="20"/>
      <c r="I262" s="20"/>
    </row>
    <row r="263" spans="1:9" ht="16" customHeight="1">
      <c r="A263" s="20"/>
      <c r="B263" s="120" t="s">
        <v>1586</v>
      </c>
      <c r="C263" s="20" t="s">
        <v>1764</v>
      </c>
      <c r="D263" s="120" t="s">
        <v>85</v>
      </c>
      <c r="E263" s="120" t="s">
        <v>85</v>
      </c>
      <c r="F263" s="49" t="s">
        <v>85</v>
      </c>
      <c r="G263" s="134">
        <v>11</v>
      </c>
      <c r="H263" s="20"/>
      <c r="I263" s="20"/>
    </row>
    <row r="264" spans="1:9" ht="16" customHeight="1">
      <c r="A264" s="20"/>
      <c r="B264" s="120" t="s">
        <v>1587</v>
      </c>
      <c r="C264" s="20" t="s">
        <v>1764</v>
      </c>
      <c r="D264" s="120" t="s">
        <v>85</v>
      </c>
      <c r="E264" s="120" t="s">
        <v>85</v>
      </c>
      <c r="F264" s="49" t="s">
        <v>85</v>
      </c>
      <c r="G264" s="134">
        <v>3</v>
      </c>
      <c r="H264" s="20"/>
      <c r="I264" s="20"/>
    </row>
    <row r="265" spans="1:9" ht="16" customHeight="1">
      <c r="A265" s="20"/>
      <c r="B265" s="120" t="s">
        <v>656</v>
      </c>
      <c r="C265" s="20" t="s">
        <v>1764</v>
      </c>
      <c r="D265" s="120" t="s">
        <v>85</v>
      </c>
      <c r="E265" s="120" t="s">
        <v>85</v>
      </c>
      <c r="F265" s="49" t="s">
        <v>85</v>
      </c>
      <c r="G265" s="134">
        <v>3</v>
      </c>
      <c r="H265" s="20"/>
      <c r="I265" s="20"/>
    </row>
    <row r="266" spans="1:9" ht="16" customHeight="1">
      <c r="A266" s="20"/>
      <c r="B266" s="120" t="s">
        <v>1375</v>
      </c>
      <c r="C266" s="20" t="s">
        <v>1764</v>
      </c>
      <c r="D266" s="120" t="s">
        <v>85</v>
      </c>
      <c r="E266" s="120" t="s">
        <v>85</v>
      </c>
      <c r="F266" s="49" t="s">
        <v>85</v>
      </c>
      <c r="G266" s="134">
        <v>53</v>
      </c>
      <c r="H266" s="20"/>
      <c r="I266" s="20"/>
    </row>
    <row r="267" spans="1:9" ht="16" customHeight="1">
      <c r="A267" s="20"/>
      <c r="B267" s="120" t="s">
        <v>658</v>
      </c>
      <c r="C267" s="20" t="s">
        <v>1764</v>
      </c>
      <c r="D267" s="120" t="s">
        <v>85</v>
      </c>
      <c r="E267" s="120" t="s">
        <v>85</v>
      </c>
      <c r="F267" s="49" t="s">
        <v>85</v>
      </c>
      <c r="G267" s="134">
        <v>0</v>
      </c>
      <c r="H267" s="20"/>
      <c r="I267" s="20"/>
    </row>
    <row r="268" spans="1:9" ht="16" customHeight="1">
      <c r="A268" s="20"/>
      <c r="B268" s="120" t="s">
        <v>1588</v>
      </c>
      <c r="C268" s="20" t="s">
        <v>1764</v>
      </c>
      <c r="D268" s="120" t="s">
        <v>85</v>
      </c>
      <c r="E268" s="120" t="s">
        <v>85</v>
      </c>
      <c r="F268" s="49" t="s">
        <v>85</v>
      </c>
      <c r="G268" s="134">
        <v>40</v>
      </c>
      <c r="H268" s="20"/>
      <c r="I268" s="20"/>
    </row>
    <row r="269" spans="1:9" ht="16" customHeight="1">
      <c r="A269" s="20"/>
      <c r="B269" s="120" t="s">
        <v>1589</v>
      </c>
      <c r="C269" s="20" t="s">
        <v>1764</v>
      </c>
      <c r="D269" s="120" t="s">
        <v>85</v>
      </c>
      <c r="E269" s="120" t="s">
        <v>85</v>
      </c>
      <c r="F269" s="49" t="s">
        <v>85</v>
      </c>
      <c r="G269" s="134">
        <v>3</v>
      </c>
      <c r="H269" s="20"/>
      <c r="I269" s="20"/>
    </row>
    <row r="270" spans="1:9" ht="16" customHeight="1">
      <c r="A270" s="20"/>
      <c r="B270" s="120" t="s">
        <v>1590</v>
      </c>
      <c r="C270" s="20" t="s">
        <v>1764</v>
      </c>
      <c r="D270" s="120" t="s">
        <v>85</v>
      </c>
      <c r="E270" s="120" t="s">
        <v>85</v>
      </c>
      <c r="F270" s="49" t="s">
        <v>85</v>
      </c>
      <c r="G270" s="134">
        <v>1</v>
      </c>
      <c r="H270" s="20"/>
      <c r="I270" s="20"/>
    </row>
    <row r="271" spans="1:9" ht="16" customHeight="1">
      <c r="A271" s="20"/>
      <c r="B271" s="120" t="s">
        <v>1591</v>
      </c>
      <c r="C271" s="20" t="s">
        <v>1764</v>
      </c>
      <c r="D271" s="120" t="s">
        <v>85</v>
      </c>
      <c r="E271" s="120" t="s">
        <v>85</v>
      </c>
      <c r="F271" s="49" t="s">
        <v>85</v>
      </c>
      <c r="G271" s="134">
        <v>40</v>
      </c>
      <c r="H271" s="20"/>
      <c r="I271" s="20"/>
    </row>
    <row r="272" spans="1:9" ht="16" customHeight="1">
      <c r="A272" s="20"/>
      <c r="B272" s="120" t="s">
        <v>1592</v>
      </c>
      <c r="C272" s="20" t="s">
        <v>1764</v>
      </c>
      <c r="D272" s="120" t="s">
        <v>85</v>
      </c>
      <c r="E272" s="120" t="s">
        <v>85</v>
      </c>
      <c r="F272" s="49" t="s">
        <v>85</v>
      </c>
      <c r="G272" s="134">
        <v>173</v>
      </c>
      <c r="H272" s="20"/>
      <c r="I272" s="20"/>
    </row>
    <row r="273" spans="1:9" ht="16" customHeight="1">
      <c r="A273" s="20"/>
      <c r="B273" s="120" t="s">
        <v>1593</v>
      </c>
      <c r="C273" s="20" t="s">
        <v>1764</v>
      </c>
      <c r="D273" s="120" t="s">
        <v>85</v>
      </c>
      <c r="E273" s="120" t="s">
        <v>85</v>
      </c>
      <c r="F273" s="49" t="s">
        <v>85</v>
      </c>
      <c r="G273" s="134">
        <v>0</v>
      </c>
      <c r="H273" s="20"/>
      <c r="I273" s="20"/>
    </row>
    <row r="274" spans="1:9" ht="16" customHeight="1">
      <c r="A274" s="20"/>
      <c r="B274" s="120" t="s">
        <v>1594</v>
      </c>
      <c r="C274" s="20" t="s">
        <v>1764</v>
      </c>
      <c r="D274" s="120" t="s">
        <v>85</v>
      </c>
      <c r="E274" s="120" t="s">
        <v>85</v>
      </c>
      <c r="F274" s="49" t="s">
        <v>85</v>
      </c>
      <c r="G274" s="134">
        <v>0</v>
      </c>
      <c r="H274" s="20"/>
      <c r="I274" s="20"/>
    </row>
    <row r="275" spans="1:9" ht="16" customHeight="1">
      <c r="A275" s="20"/>
      <c r="B275" s="120" t="s">
        <v>1595</v>
      </c>
      <c r="C275" s="20" t="s">
        <v>54</v>
      </c>
      <c r="D275" s="125" t="s">
        <v>54</v>
      </c>
      <c r="E275" s="125" t="s">
        <v>85</v>
      </c>
      <c r="F275" s="40" t="s">
        <v>85</v>
      </c>
      <c r="G275" s="134">
        <v>4</v>
      </c>
      <c r="H275" s="20"/>
      <c r="I275" s="20"/>
    </row>
    <row r="276" spans="1:9" ht="16" customHeight="1">
      <c r="A276" s="121" t="s">
        <v>1596</v>
      </c>
      <c r="B276" s="122" t="s">
        <v>667</v>
      </c>
      <c r="C276" s="77" t="s">
        <v>83</v>
      </c>
      <c r="D276" s="77" t="s">
        <v>83</v>
      </c>
      <c r="E276" s="77" t="s">
        <v>83</v>
      </c>
      <c r="F276" s="45" t="s">
        <v>83</v>
      </c>
      <c r="G276" s="160">
        <v>1</v>
      </c>
      <c r="H276" s="20"/>
      <c r="I276" s="20"/>
    </row>
    <row r="277" spans="1:9" ht="16" customHeight="1">
      <c r="A277" s="20"/>
      <c r="B277" s="120" t="s">
        <v>668</v>
      </c>
      <c r="C277" s="27" t="s">
        <v>83</v>
      </c>
      <c r="D277" s="27" t="s">
        <v>83</v>
      </c>
      <c r="E277" s="27" t="s">
        <v>83</v>
      </c>
      <c r="F277" s="49" t="s">
        <v>83</v>
      </c>
      <c r="G277" s="134">
        <v>40</v>
      </c>
      <c r="H277" s="20"/>
      <c r="I277" s="20"/>
    </row>
    <row r="278" spans="1:9" ht="16" customHeight="1">
      <c r="A278" s="20"/>
      <c r="B278" s="120" t="s">
        <v>1597</v>
      </c>
      <c r="C278" s="27" t="s">
        <v>83</v>
      </c>
      <c r="D278" s="27" t="s">
        <v>83</v>
      </c>
      <c r="E278" s="27" t="s">
        <v>83</v>
      </c>
      <c r="F278" s="49" t="s">
        <v>83</v>
      </c>
      <c r="G278" s="134">
        <v>6</v>
      </c>
      <c r="H278" s="20"/>
      <c r="I278" s="20"/>
    </row>
    <row r="279" spans="1:9" ht="16" customHeight="1">
      <c r="A279" s="20"/>
      <c r="B279" s="130" t="s">
        <v>1598</v>
      </c>
      <c r="C279" s="29" t="s">
        <v>83</v>
      </c>
      <c r="D279" s="29" t="s">
        <v>83</v>
      </c>
      <c r="E279" s="29" t="s">
        <v>83</v>
      </c>
      <c r="F279" s="40" t="s">
        <v>83</v>
      </c>
      <c r="G279" s="131">
        <v>32</v>
      </c>
      <c r="H279" s="20"/>
      <c r="I279" s="20"/>
    </row>
    <row r="280" spans="1:9" ht="16" customHeight="1">
      <c r="A280" s="116"/>
      <c r="B280" s="116"/>
      <c r="C280" s="117"/>
      <c r="D280" s="117"/>
      <c r="E280" s="117"/>
      <c r="G280" s="116"/>
    </row>
    <row r="281" spans="1:9" ht="16" customHeight="1">
      <c r="A281" s="117"/>
      <c r="B281" s="117"/>
      <c r="C281" s="117"/>
      <c r="D281" s="117"/>
      <c r="E281" s="117"/>
      <c r="G281" s="117"/>
    </row>
    <row r="282" spans="1:9" ht="16" customHeight="1">
      <c r="A282" s="117"/>
      <c r="B282" s="117"/>
      <c r="C282" s="117"/>
      <c r="D282" s="117"/>
      <c r="E282" s="117"/>
      <c r="G282" s="117"/>
    </row>
    <row r="283" spans="1:9" ht="16" customHeight="1">
      <c r="A283" s="117"/>
      <c r="B283" s="117"/>
      <c r="C283" s="117"/>
      <c r="D283" s="117"/>
      <c r="E283" s="117"/>
      <c r="G283" s="117"/>
    </row>
    <row r="284" spans="1:9" ht="16" customHeight="1">
      <c r="A284" s="117"/>
      <c r="B284" s="117"/>
      <c r="C284" s="117"/>
      <c r="D284" s="117"/>
      <c r="E284" s="117"/>
      <c r="G284" s="117"/>
    </row>
  </sheetData>
  <conditionalFormatting sqref="F1">
    <cfRule type="containsText" dxfId="129" priority="10" operator="containsText" text="Cardiovascular">
      <formula>NOT(ISERROR(SEARCH("Cardiovascular",F1)))</formula>
    </cfRule>
  </conditionalFormatting>
  <conditionalFormatting sqref="F1">
    <cfRule type="containsText" dxfId="128" priority="6" operator="containsText" text="Injury">
      <formula>NOT(ISERROR(SEARCH("Injury",F1)))</formula>
    </cfRule>
    <cfRule type="containsText" dxfId="127" priority="7" operator="containsText" text="Other Chronic">
      <formula>NOT(ISERROR(SEARCH("Other Chronic",F1)))</formula>
    </cfRule>
    <cfRule type="containsText" dxfId="126" priority="8" operator="containsText" text="Communicable">
      <formula>NOT(ISERROR(SEARCH("Communicable",F1)))</formula>
    </cfRule>
    <cfRule type="containsText" dxfId="125" priority="9" operator="containsText" text="Cancer">
      <formula>NOT(ISERROR(SEARCH("Cancer",F1)))</formula>
    </cfRule>
  </conditionalFormatting>
  <conditionalFormatting sqref="F2:F116 F118:F1048576">
    <cfRule type="containsText" dxfId="124" priority="15" operator="containsText" text="Cardiovascular">
      <formula>NOT(ISERROR(SEARCH("Cardiovascular",F2)))</formula>
    </cfRule>
  </conditionalFormatting>
  <conditionalFormatting sqref="F2:F116 F118:F1048576">
    <cfRule type="containsText" dxfId="123" priority="11" operator="containsText" text="Injury">
      <formula>NOT(ISERROR(SEARCH("Injury",F2)))</formula>
    </cfRule>
    <cfRule type="containsText" dxfId="122" priority="12" operator="containsText" text="Other Chronic">
      <formula>NOT(ISERROR(SEARCH("Other Chronic",F2)))</formula>
    </cfRule>
    <cfRule type="containsText" dxfId="121" priority="13" operator="containsText" text="Communicable">
      <formula>NOT(ISERROR(SEARCH("Communicable",F2)))</formula>
    </cfRule>
    <cfRule type="containsText" dxfId="120" priority="14" operator="containsText" text="Cancer">
      <formula>NOT(ISERROR(SEARCH("Cancer",F2)))</formula>
    </cfRule>
  </conditionalFormatting>
  <conditionalFormatting sqref="F117">
    <cfRule type="containsText" dxfId="119" priority="5" operator="containsText" text="Cardiovascular">
      <formula>NOT(ISERROR(SEARCH("Cardiovascular",F117)))</formula>
    </cfRule>
  </conditionalFormatting>
  <conditionalFormatting sqref="F117">
    <cfRule type="containsText" dxfId="118" priority="1" operator="containsText" text="Injury">
      <formula>NOT(ISERROR(SEARCH("Injury",F117)))</formula>
    </cfRule>
    <cfRule type="containsText" dxfId="117" priority="2" operator="containsText" text="Other Chronic">
      <formula>NOT(ISERROR(SEARCH("Other Chronic",F117)))</formula>
    </cfRule>
    <cfRule type="containsText" dxfId="116" priority="3" operator="containsText" text="Communicable">
      <formula>NOT(ISERROR(SEARCH("Communicable",F117)))</formula>
    </cfRule>
    <cfRule type="containsText" dxfId="115" priority="4" operator="containsText" text="Cancer">
      <formula>NOT(ISERROR(SEARCH("Cancer",F117)))</formula>
    </cfRule>
  </conditionalFormatting>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H38"/>
  <sheetViews>
    <sheetView topLeftCell="A6" zoomScale="120" zoomScaleNormal="120" workbookViewId="0">
      <selection activeCell="B6" sqref="B1:B1048576"/>
    </sheetView>
  </sheetViews>
  <sheetFormatPr baseColWidth="10" defaultRowHeight="15"/>
  <cols>
    <col min="1" max="1" width="50.83203125" style="2" customWidth="1"/>
    <col min="2" max="4" width="25.83203125" style="2" customWidth="1"/>
    <col min="5" max="5" width="25.83203125" style="138" customWidth="1"/>
    <col min="6" max="7" width="10.83203125" style="2"/>
    <col min="8" max="8" width="14.6640625" style="2" bestFit="1" customWidth="1"/>
    <col min="9" max="16384" width="10.83203125" style="2"/>
  </cols>
  <sheetData>
    <row r="1" spans="1:8" ht="16">
      <c r="A1" s="106" t="s">
        <v>60</v>
      </c>
      <c r="B1" s="40" t="s">
        <v>1606</v>
      </c>
      <c r="C1" s="40" t="s">
        <v>1607</v>
      </c>
      <c r="D1" s="90" t="s">
        <v>1608</v>
      </c>
      <c r="E1" s="43" t="s">
        <v>1605</v>
      </c>
      <c r="F1" s="103" t="s">
        <v>61</v>
      </c>
      <c r="G1" s="2">
        <f>SUM(F2:F38)</f>
        <v>79742</v>
      </c>
      <c r="H1" s="25" t="s">
        <v>1223</v>
      </c>
    </row>
    <row r="2" spans="1:8" ht="16">
      <c r="A2" s="2" t="s">
        <v>1229</v>
      </c>
      <c r="B2" s="60" t="s">
        <v>86</v>
      </c>
      <c r="C2" s="60" t="s">
        <v>86</v>
      </c>
      <c r="D2" s="60" t="s">
        <v>86</v>
      </c>
      <c r="E2" s="45" t="s">
        <v>88</v>
      </c>
      <c r="F2" s="104">
        <v>35</v>
      </c>
    </row>
    <row r="3" spans="1:8" ht="16">
      <c r="A3" s="2" t="s">
        <v>1230</v>
      </c>
      <c r="B3" s="27" t="s">
        <v>30</v>
      </c>
      <c r="C3" s="27" t="s">
        <v>86</v>
      </c>
      <c r="D3" s="27" t="s">
        <v>86</v>
      </c>
      <c r="E3" s="49" t="s">
        <v>88</v>
      </c>
      <c r="F3" s="104">
        <v>17</v>
      </c>
    </row>
    <row r="4" spans="1:8" ht="16">
      <c r="A4" s="2" t="s">
        <v>121</v>
      </c>
      <c r="B4" s="65" t="s">
        <v>86</v>
      </c>
      <c r="C4" s="65" t="s">
        <v>86</v>
      </c>
      <c r="D4" s="65" t="s">
        <v>86</v>
      </c>
      <c r="E4" s="49" t="s">
        <v>88</v>
      </c>
      <c r="F4" s="104">
        <v>19</v>
      </c>
    </row>
    <row r="5" spans="1:8" ht="16">
      <c r="A5" s="2" t="s">
        <v>126</v>
      </c>
      <c r="B5" s="65" t="s">
        <v>86</v>
      </c>
      <c r="C5" s="65" t="s">
        <v>86</v>
      </c>
      <c r="D5" s="65" t="s">
        <v>86</v>
      </c>
      <c r="E5" s="49" t="s">
        <v>88</v>
      </c>
      <c r="F5" s="104">
        <v>102</v>
      </c>
    </row>
    <row r="6" spans="1:8" ht="16">
      <c r="A6" s="2" t="s">
        <v>699</v>
      </c>
      <c r="B6" s="65" t="s">
        <v>86</v>
      </c>
      <c r="C6" s="65" t="s">
        <v>86</v>
      </c>
      <c r="D6" s="65" t="s">
        <v>86</v>
      </c>
      <c r="E6" s="49" t="s">
        <v>88</v>
      </c>
      <c r="F6" s="104">
        <v>74</v>
      </c>
    </row>
    <row r="7" spans="1:8" ht="16">
      <c r="A7" s="2" t="s">
        <v>211</v>
      </c>
      <c r="B7" s="65" t="s">
        <v>64</v>
      </c>
      <c r="C7" s="65" t="s">
        <v>64</v>
      </c>
      <c r="D7" s="65" t="s">
        <v>64</v>
      </c>
      <c r="E7" s="49" t="s">
        <v>88</v>
      </c>
      <c r="F7" s="104">
        <v>3541</v>
      </c>
    </row>
    <row r="8" spans="1:8" ht="16">
      <c r="A8" s="2" t="s">
        <v>1231</v>
      </c>
      <c r="B8" s="65" t="s">
        <v>64</v>
      </c>
      <c r="C8" s="65" t="s">
        <v>64</v>
      </c>
      <c r="D8" s="65" t="s">
        <v>64</v>
      </c>
      <c r="E8" s="49" t="s">
        <v>88</v>
      </c>
      <c r="F8" s="104">
        <v>338</v>
      </c>
    </row>
    <row r="9" spans="1:8" ht="16">
      <c r="A9" s="2" t="s">
        <v>143</v>
      </c>
      <c r="B9" s="65" t="s">
        <v>86</v>
      </c>
      <c r="C9" s="65" t="s">
        <v>86</v>
      </c>
      <c r="D9" s="65" t="s">
        <v>86</v>
      </c>
      <c r="E9" s="49" t="s">
        <v>88</v>
      </c>
      <c r="F9" s="104">
        <v>5</v>
      </c>
    </row>
    <row r="10" spans="1:8" ht="16">
      <c r="A10" s="2" t="s">
        <v>495</v>
      </c>
      <c r="B10" s="65" t="s">
        <v>495</v>
      </c>
      <c r="C10" s="65" t="s">
        <v>495</v>
      </c>
      <c r="D10" s="65" t="s">
        <v>86</v>
      </c>
      <c r="E10" s="49" t="s">
        <v>88</v>
      </c>
      <c r="F10" s="104">
        <v>1243</v>
      </c>
    </row>
    <row r="11" spans="1:8" ht="16">
      <c r="A11" s="2" t="s">
        <v>1232</v>
      </c>
      <c r="B11" s="65" t="s">
        <v>86</v>
      </c>
      <c r="C11" s="65" t="s">
        <v>86</v>
      </c>
      <c r="D11" s="65" t="s">
        <v>86</v>
      </c>
      <c r="E11" s="49" t="s">
        <v>88</v>
      </c>
      <c r="F11" s="104">
        <v>47</v>
      </c>
    </row>
    <row r="12" spans="1:8" ht="16">
      <c r="A12" s="2" t="s">
        <v>1233</v>
      </c>
      <c r="B12" s="65" t="s">
        <v>930</v>
      </c>
      <c r="C12" s="65" t="s">
        <v>930</v>
      </c>
      <c r="D12" s="65" t="s">
        <v>930</v>
      </c>
      <c r="E12" s="49" t="s">
        <v>24</v>
      </c>
      <c r="F12" s="104">
        <v>10003</v>
      </c>
    </row>
    <row r="13" spans="1:8" ht="16">
      <c r="A13" s="2" t="s">
        <v>1104</v>
      </c>
      <c r="B13" s="65" t="s">
        <v>942</v>
      </c>
      <c r="C13" s="65" t="s">
        <v>942</v>
      </c>
      <c r="D13" s="65" t="s">
        <v>67</v>
      </c>
      <c r="E13" s="49" t="s">
        <v>67</v>
      </c>
      <c r="F13" s="104">
        <v>32</v>
      </c>
    </row>
    <row r="14" spans="1:8" ht="16">
      <c r="A14" s="2" t="s">
        <v>158</v>
      </c>
      <c r="B14" s="107" t="s">
        <v>1726</v>
      </c>
      <c r="C14" s="107" t="s">
        <v>21</v>
      </c>
      <c r="D14" s="107" t="s">
        <v>14</v>
      </c>
      <c r="E14" s="49" t="s">
        <v>14</v>
      </c>
      <c r="F14" s="104">
        <v>1692</v>
      </c>
    </row>
    <row r="15" spans="1:8" ht="16">
      <c r="A15" s="2" t="s">
        <v>535</v>
      </c>
      <c r="B15" s="107" t="s">
        <v>14</v>
      </c>
      <c r="C15" s="107" t="s">
        <v>14</v>
      </c>
      <c r="D15" s="107" t="s">
        <v>14</v>
      </c>
      <c r="E15" s="49" t="s">
        <v>14</v>
      </c>
      <c r="F15" s="104">
        <v>139</v>
      </c>
    </row>
    <row r="16" spans="1:8" ht="16">
      <c r="A16" s="2" t="s">
        <v>1234</v>
      </c>
      <c r="B16" s="27" t="s">
        <v>937</v>
      </c>
      <c r="C16" s="27" t="s">
        <v>83</v>
      </c>
      <c r="D16" s="27" t="s">
        <v>83</v>
      </c>
      <c r="E16" s="49" t="s">
        <v>83</v>
      </c>
      <c r="F16" s="104">
        <v>43</v>
      </c>
    </row>
    <row r="17" spans="1:6" ht="16">
      <c r="A17" s="2" t="s">
        <v>1235</v>
      </c>
      <c r="B17" s="107" t="s">
        <v>83</v>
      </c>
      <c r="C17" s="107" t="s">
        <v>83</v>
      </c>
      <c r="D17" s="107" t="s">
        <v>83</v>
      </c>
      <c r="E17" s="49" t="s">
        <v>83</v>
      </c>
      <c r="F17" s="104">
        <v>6097</v>
      </c>
    </row>
    <row r="18" spans="1:6" ht="16">
      <c r="A18" s="2" t="s">
        <v>1236</v>
      </c>
      <c r="B18" s="107" t="s">
        <v>83</v>
      </c>
      <c r="C18" s="107" t="s">
        <v>83</v>
      </c>
      <c r="D18" s="107" t="s">
        <v>83</v>
      </c>
      <c r="E18" s="49" t="s">
        <v>83</v>
      </c>
      <c r="F18" s="104">
        <v>310</v>
      </c>
    </row>
    <row r="19" spans="1:6" ht="16">
      <c r="A19" s="2" t="s">
        <v>1237</v>
      </c>
      <c r="B19" s="65" t="s">
        <v>942</v>
      </c>
      <c r="C19" s="65" t="s">
        <v>942</v>
      </c>
      <c r="D19" s="65" t="s">
        <v>67</v>
      </c>
      <c r="E19" s="49" t="s">
        <v>67</v>
      </c>
      <c r="F19" s="104">
        <v>1324</v>
      </c>
    </row>
    <row r="20" spans="1:6" ht="16">
      <c r="A20" s="2" t="s">
        <v>1238</v>
      </c>
      <c r="B20" s="65" t="s">
        <v>942</v>
      </c>
      <c r="C20" s="65" t="s">
        <v>942</v>
      </c>
      <c r="D20" s="65" t="s">
        <v>67</v>
      </c>
      <c r="E20" s="49" t="s">
        <v>67</v>
      </c>
      <c r="F20" s="104">
        <v>6719</v>
      </c>
    </row>
    <row r="21" spans="1:6" ht="16">
      <c r="A21" s="2" t="s">
        <v>1239</v>
      </c>
      <c r="B21" s="65" t="s">
        <v>942</v>
      </c>
      <c r="C21" s="65" t="s">
        <v>942</v>
      </c>
      <c r="D21" s="65" t="s">
        <v>67</v>
      </c>
      <c r="E21" s="49" t="s">
        <v>67</v>
      </c>
      <c r="F21" s="104">
        <v>16352</v>
      </c>
    </row>
    <row r="22" spans="1:6" ht="16">
      <c r="A22" s="2" t="s">
        <v>1240</v>
      </c>
      <c r="B22" s="65" t="s">
        <v>1763</v>
      </c>
      <c r="C22" s="65" t="s">
        <v>1763</v>
      </c>
      <c r="D22" s="65" t="s">
        <v>1763</v>
      </c>
      <c r="E22" s="49" t="s">
        <v>88</v>
      </c>
      <c r="F22" s="104">
        <v>4043</v>
      </c>
    </row>
    <row r="23" spans="1:6" ht="16">
      <c r="A23" s="2" t="s">
        <v>1241</v>
      </c>
      <c r="B23" s="27" t="s">
        <v>945</v>
      </c>
      <c r="C23" s="27" t="s">
        <v>945</v>
      </c>
      <c r="D23" s="27" t="s">
        <v>83</v>
      </c>
      <c r="E23" s="49" t="s">
        <v>83</v>
      </c>
      <c r="F23" s="104">
        <v>662</v>
      </c>
    </row>
    <row r="24" spans="1:6" ht="16">
      <c r="A24" s="2" t="s">
        <v>1242</v>
      </c>
      <c r="B24" s="27" t="s">
        <v>945</v>
      </c>
      <c r="C24" s="27" t="s">
        <v>945</v>
      </c>
      <c r="D24" s="27" t="s">
        <v>83</v>
      </c>
      <c r="E24" s="49" t="s">
        <v>83</v>
      </c>
      <c r="F24" s="104">
        <v>398</v>
      </c>
    </row>
    <row r="25" spans="1:6" ht="16">
      <c r="A25" s="2" t="s">
        <v>195</v>
      </c>
      <c r="B25" s="27" t="s">
        <v>945</v>
      </c>
      <c r="C25" s="27" t="s">
        <v>945</v>
      </c>
      <c r="D25" s="27" t="s">
        <v>83</v>
      </c>
      <c r="E25" s="49" t="s">
        <v>83</v>
      </c>
      <c r="F25" s="104">
        <v>634</v>
      </c>
    </row>
    <row r="26" spans="1:6" ht="16">
      <c r="A26" s="2" t="s">
        <v>1243</v>
      </c>
      <c r="B26" s="27" t="s">
        <v>945</v>
      </c>
      <c r="C26" s="27" t="s">
        <v>945</v>
      </c>
      <c r="D26" s="27" t="s">
        <v>83</v>
      </c>
      <c r="E26" s="49" t="s">
        <v>83</v>
      </c>
      <c r="F26" s="104">
        <v>636</v>
      </c>
    </row>
    <row r="27" spans="1:6" ht="16">
      <c r="A27" s="2" t="s">
        <v>502</v>
      </c>
      <c r="B27" s="27" t="s">
        <v>1028</v>
      </c>
      <c r="C27" s="27" t="s">
        <v>1028</v>
      </c>
      <c r="D27" s="27" t="s">
        <v>14</v>
      </c>
      <c r="E27" s="49" t="s">
        <v>14</v>
      </c>
      <c r="F27" s="104">
        <v>1258</v>
      </c>
    </row>
    <row r="28" spans="1:6" ht="16">
      <c r="A28" s="2" t="s">
        <v>1244</v>
      </c>
      <c r="B28" s="27" t="s">
        <v>945</v>
      </c>
      <c r="C28" s="27" t="s">
        <v>945</v>
      </c>
      <c r="D28" s="27" t="s">
        <v>83</v>
      </c>
      <c r="E28" s="49" t="s">
        <v>83</v>
      </c>
      <c r="F28" s="104">
        <v>398</v>
      </c>
    </row>
    <row r="29" spans="1:6" ht="16">
      <c r="A29" s="2" t="s">
        <v>1245</v>
      </c>
      <c r="B29" s="27" t="s">
        <v>1726</v>
      </c>
      <c r="C29" s="27" t="s">
        <v>933</v>
      </c>
      <c r="D29" s="27" t="s">
        <v>14</v>
      </c>
      <c r="E29" s="49" t="s">
        <v>14</v>
      </c>
      <c r="F29" s="104">
        <v>4626</v>
      </c>
    </row>
    <row r="30" spans="1:6" ht="16">
      <c r="A30" s="2" t="s">
        <v>503</v>
      </c>
      <c r="B30" s="27" t="s">
        <v>935</v>
      </c>
      <c r="C30" s="27" t="s">
        <v>935</v>
      </c>
      <c r="D30" s="27" t="s">
        <v>86</v>
      </c>
      <c r="E30" s="49" t="s">
        <v>88</v>
      </c>
      <c r="F30" s="104">
        <v>124</v>
      </c>
    </row>
    <row r="31" spans="1:6" ht="16">
      <c r="A31" s="2" t="s">
        <v>1246</v>
      </c>
      <c r="B31" s="27" t="s">
        <v>935</v>
      </c>
      <c r="C31" s="27" t="s">
        <v>935</v>
      </c>
      <c r="D31" s="27" t="s">
        <v>83</v>
      </c>
      <c r="E31" s="49" t="s">
        <v>83</v>
      </c>
      <c r="F31" s="104">
        <v>185</v>
      </c>
    </row>
    <row r="32" spans="1:6" ht="16">
      <c r="A32" s="2" t="s">
        <v>1247</v>
      </c>
      <c r="B32" s="27" t="s">
        <v>14</v>
      </c>
      <c r="C32" s="27" t="s">
        <v>14</v>
      </c>
      <c r="D32" s="27" t="s">
        <v>14</v>
      </c>
      <c r="E32" s="49" t="s">
        <v>14</v>
      </c>
      <c r="F32" s="104">
        <v>626</v>
      </c>
    </row>
    <row r="33" spans="1:6" ht="16">
      <c r="A33" s="2" t="s">
        <v>621</v>
      </c>
      <c r="B33" s="27" t="s">
        <v>935</v>
      </c>
      <c r="C33" s="27" t="s">
        <v>935</v>
      </c>
      <c r="D33" s="27" t="s">
        <v>83</v>
      </c>
      <c r="E33" s="49" t="s">
        <v>83</v>
      </c>
      <c r="F33" s="104">
        <v>1438</v>
      </c>
    </row>
    <row r="34" spans="1:6" ht="16">
      <c r="A34" s="2" t="s">
        <v>63</v>
      </c>
      <c r="B34" s="107" t="s">
        <v>63</v>
      </c>
      <c r="C34" s="107" t="s">
        <v>63</v>
      </c>
      <c r="D34" s="107" t="s">
        <v>85</v>
      </c>
      <c r="E34" s="49" t="s">
        <v>85</v>
      </c>
      <c r="F34" s="104">
        <v>1869</v>
      </c>
    </row>
    <row r="35" spans="1:6" ht="16">
      <c r="A35" s="2" t="s">
        <v>54</v>
      </c>
      <c r="B35" s="107" t="s">
        <v>54</v>
      </c>
      <c r="C35" s="107" t="s">
        <v>54</v>
      </c>
      <c r="D35" s="107" t="s">
        <v>85</v>
      </c>
      <c r="E35" s="49" t="s">
        <v>85</v>
      </c>
      <c r="F35" s="104">
        <v>335</v>
      </c>
    </row>
    <row r="36" spans="1:6" ht="16">
      <c r="A36" s="2" t="s">
        <v>1248</v>
      </c>
      <c r="B36" s="107" t="s">
        <v>941</v>
      </c>
      <c r="C36" s="107" t="s">
        <v>941</v>
      </c>
      <c r="D36" s="107" t="s">
        <v>85</v>
      </c>
      <c r="E36" s="49" t="s">
        <v>85</v>
      </c>
      <c r="F36" s="104">
        <v>3081</v>
      </c>
    </row>
    <row r="37" spans="1:6" ht="16">
      <c r="A37" s="2" t="s">
        <v>1249</v>
      </c>
      <c r="B37" s="107" t="s">
        <v>1764</v>
      </c>
      <c r="C37" s="107" t="s">
        <v>85</v>
      </c>
      <c r="D37" s="107" t="s">
        <v>85</v>
      </c>
      <c r="E37" s="49" t="s">
        <v>85</v>
      </c>
      <c r="F37" s="104">
        <v>3130</v>
      </c>
    </row>
    <row r="38" spans="1:6" ht="16">
      <c r="A38" s="108" t="s">
        <v>1250</v>
      </c>
      <c r="B38" s="109" t="s">
        <v>83</v>
      </c>
      <c r="C38" s="109" t="s">
        <v>83</v>
      </c>
      <c r="D38" s="109" t="s">
        <v>83</v>
      </c>
      <c r="E38" s="40" t="s">
        <v>83</v>
      </c>
      <c r="F38" s="105">
        <v>8167</v>
      </c>
    </row>
  </sheetData>
  <phoneticPr fontId="20" type="noConversion"/>
  <conditionalFormatting sqref="E1">
    <cfRule type="containsText" dxfId="114" priority="5" operator="containsText" text="Cardiovascular">
      <formula>NOT(ISERROR(SEARCH("Cardiovascular",E1)))</formula>
    </cfRule>
  </conditionalFormatting>
  <conditionalFormatting sqref="E1">
    <cfRule type="containsText" dxfId="113" priority="1" operator="containsText" text="Injury">
      <formula>NOT(ISERROR(SEARCH("Injury",E1)))</formula>
    </cfRule>
    <cfRule type="containsText" dxfId="112" priority="2" operator="containsText" text="Other Chronic">
      <formula>NOT(ISERROR(SEARCH("Other Chronic",E1)))</formula>
    </cfRule>
    <cfRule type="containsText" dxfId="111" priority="3" operator="containsText" text="Communicable">
      <formula>NOT(ISERROR(SEARCH("Communicable",E1)))</formula>
    </cfRule>
    <cfRule type="containsText" dxfId="110" priority="4" operator="containsText" text="Cancer">
      <formula>NOT(ISERROR(SEARCH("Cancer",E1)))</formula>
    </cfRule>
  </conditionalFormatting>
  <conditionalFormatting sqref="E2:E1048576">
    <cfRule type="containsText" dxfId="109" priority="10" operator="containsText" text="Cardiovascular">
      <formula>NOT(ISERROR(SEARCH("Cardiovascular",E2)))</formula>
    </cfRule>
  </conditionalFormatting>
  <conditionalFormatting sqref="E2:E1048576">
    <cfRule type="containsText" dxfId="108" priority="6" operator="containsText" text="Injury">
      <formula>NOT(ISERROR(SEARCH("Injury",E2)))</formula>
    </cfRule>
    <cfRule type="containsText" dxfId="107" priority="7" operator="containsText" text="Other Chronic">
      <formula>NOT(ISERROR(SEARCH("Other Chronic",E2)))</formula>
    </cfRule>
    <cfRule type="containsText" dxfId="106" priority="8" operator="containsText" text="Communicable">
      <formula>NOT(ISERROR(SEARCH("Communicable",E2)))</formula>
    </cfRule>
    <cfRule type="containsText" dxfId="105" priority="9" operator="containsText" text="Cancer">
      <formula>NOT(ISERROR(SEARCH("Cancer",E2)))</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56"/>
  <sheetViews>
    <sheetView zoomScale="120" zoomScaleNormal="120" workbookViewId="0">
      <pane ySplit="1" topLeftCell="A147" activePane="bottomLeft" state="frozen"/>
      <selection pane="bottomLeft" activeCell="C1" sqref="C1:C1048576"/>
    </sheetView>
  </sheetViews>
  <sheetFormatPr baseColWidth="10" defaultColWidth="8.83203125" defaultRowHeight="15"/>
  <cols>
    <col min="1" max="2" width="50.83203125" style="71" customWidth="1"/>
    <col min="3" max="5" width="25.83203125" style="71" customWidth="1"/>
    <col min="6" max="6" width="25.83203125" style="138" customWidth="1"/>
    <col min="7" max="7" width="8.1640625" style="16" bestFit="1" customWidth="1"/>
    <col min="8" max="8" width="8.83203125" style="2"/>
    <col min="9" max="9" width="15" style="2" bestFit="1" customWidth="1"/>
    <col min="10" max="16384" width="8.83203125" style="2"/>
  </cols>
  <sheetData>
    <row r="1" spans="1:9" ht="16">
      <c r="A1" s="57" t="s">
        <v>59</v>
      </c>
      <c r="B1" s="78" t="s">
        <v>60</v>
      </c>
      <c r="C1" s="40" t="s">
        <v>1606</v>
      </c>
      <c r="D1" s="40" t="s">
        <v>1607</v>
      </c>
      <c r="E1" s="138" t="s">
        <v>1608</v>
      </c>
      <c r="F1" s="43" t="s">
        <v>1605</v>
      </c>
      <c r="G1" s="103" t="s">
        <v>61</v>
      </c>
      <c r="H1" s="2">
        <f>SUM(G2:G256)</f>
        <v>98760</v>
      </c>
      <c r="I1" s="25" t="s">
        <v>1223</v>
      </c>
    </row>
    <row r="2" spans="1:9" ht="16">
      <c r="A2" s="65" t="s">
        <v>97</v>
      </c>
      <c r="B2" s="65" t="s">
        <v>211</v>
      </c>
      <c r="C2" s="64" t="s">
        <v>64</v>
      </c>
      <c r="D2" s="64" t="s">
        <v>64</v>
      </c>
      <c r="E2" s="64" t="s">
        <v>64</v>
      </c>
      <c r="F2" s="45" t="s">
        <v>88</v>
      </c>
      <c r="G2" s="104">
        <v>2122</v>
      </c>
    </row>
    <row r="3" spans="1:9" ht="16">
      <c r="A3" s="27"/>
      <c r="B3" s="27" t="s">
        <v>212</v>
      </c>
      <c r="C3" s="64" t="s">
        <v>64</v>
      </c>
      <c r="D3" s="64" t="s">
        <v>64</v>
      </c>
      <c r="E3" s="64" t="s">
        <v>64</v>
      </c>
      <c r="F3" s="49" t="s">
        <v>88</v>
      </c>
      <c r="G3" s="104">
        <v>66</v>
      </c>
    </row>
    <row r="4" spans="1:9" ht="16">
      <c r="A4" s="27"/>
      <c r="B4" s="27" t="s">
        <v>213</v>
      </c>
      <c r="C4" s="64" t="s">
        <v>64</v>
      </c>
      <c r="D4" s="64" t="s">
        <v>64</v>
      </c>
      <c r="E4" s="64" t="s">
        <v>64</v>
      </c>
      <c r="F4" s="49" t="s">
        <v>88</v>
      </c>
      <c r="G4" s="104">
        <v>12</v>
      </c>
    </row>
    <row r="5" spans="1:9" ht="16">
      <c r="A5" s="27"/>
      <c r="B5" s="27" t="s">
        <v>214</v>
      </c>
      <c r="C5" s="64" t="s">
        <v>64</v>
      </c>
      <c r="D5" s="64" t="s">
        <v>64</v>
      </c>
      <c r="E5" s="64" t="s">
        <v>64</v>
      </c>
      <c r="F5" s="49" t="s">
        <v>88</v>
      </c>
      <c r="G5" s="104">
        <v>10</v>
      </c>
    </row>
    <row r="6" spans="1:9" ht="16">
      <c r="A6" s="27"/>
      <c r="B6" s="27" t="s">
        <v>215</v>
      </c>
      <c r="C6" s="64" t="s">
        <v>64</v>
      </c>
      <c r="D6" s="64" t="s">
        <v>64</v>
      </c>
      <c r="E6" s="64" t="s">
        <v>64</v>
      </c>
      <c r="F6" s="49" t="s">
        <v>88</v>
      </c>
      <c r="G6" s="104">
        <v>5</v>
      </c>
    </row>
    <row r="7" spans="1:9" ht="16">
      <c r="A7" s="27"/>
      <c r="B7" s="27" t="s">
        <v>216</v>
      </c>
      <c r="C7" s="64" t="s">
        <v>64</v>
      </c>
      <c r="D7" s="64" t="s">
        <v>64</v>
      </c>
      <c r="E7" s="64" t="s">
        <v>64</v>
      </c>
      <c r="F7" s="49" t="s">
        <v>88</v>
      </c>
      <c r="G7" s="104">
        <v>22</v>
      </c>
    </row>
    <row r="8" spans="1:9" ht="16">
      <c r="A8" s="27"/>
      <c r="B8" s="27" t="s">
        <v>217</v>
      </c>
      <c r="C8" s="64" t="s">
        <v>64</v>
      </c>
      <c r="D8" s="64" t="s">
        <v>64</v>
      </c>
      <c r="E8" s="64" t="s">
        <v>64</v>
      </c>
      <c r="F8" s="49" t="s">
        <v>88</v>
      </c>
      <c r="G8" s="104">
        <v>4</v>
      </c>
    </row>
    <row r="9" spans="1:9" ht="16">
      <c r="A9" s="27"/>
      <c r="B9" s="27" t="s">
        <v>210</v>
      </c>
      <c r="C9" s="64" t="s">
        <v>64</v>
      </c>
      <c r="D9" s="64" t="s">
        <v>64</v>
      </c>
      <c r="E9" s="64" t="s">
        <v>64</v>
      </c>
      <c r="F9" s="49" t="s">
        <v>88</v>
      </c>
      <c r="G9" s="104">
        <v>71</v>
      </c>
    </row>
    <row r="10" spans="1:9" ht="16">
      <c r="A10" s="65"/>
      <c r="B10" s="65" t="s">
        <v>218</v>
      </c>
      <c r="C10" s="64" t="s">
        <v>495</v>
      </c>
      <c r="D10" s="64" t="s">
        <v>495</v>
      </c>
      <c r="E10" s="64" t="s">
        <v>86</v>
      </c>
      <c r="F10" s="49" t="s">
        <v>88</v>
      </c>
      <c r="G10" s="104">
        <v>9</v>
      </c>
    </row>
    <row r="11" spans="1:9" ht="16">
      <c r="A11" s="27"/>
      <c r="B11" s="27" t="s">
        <v>219</v>
      </c>
      <c r="C11" s="64" t="s">
        <v>495</v>
      </c>
      <c r="D11" s="64" t="s">
        <v>495</v>
      </c>
      <c r="E11" s="64" t="s">
        <v>86</v>
      </c>
      <c r="F11" s="49" t="s">
        <v>88</v>
      </c>
      <c r="G11" s="104">
        <v>0</v>
      </c>
    </row>
    <row r="12" spans="1:9" ht="16">
      <c r="A12" s="27"/>
      <c r="B12" s="27" t="s">
        <v>220</v>
      </c>
      <c r="C12" s="64" t="s">
        <v>495</v>
      </c>
      <c r="D12" s="64" t="s">
        <v>495</v>
      </c>
      <c r="E12" s="64" t="s">
        <v>86</v>
      </c>
      <c r="F12" s="49" t="s">
        <v>88</v>
      </c>
      <c r="G12" s="104">
        <v>230</v>
      </c>
    </row>
    <row r="13" spans="1:9" ht="16">
      <c r="A13" s="27"/>
      <c r="B13" s="27" t="s">
        <v>221</v>
      </c>
      <c r="C13" s="64" t="s">
        <v>495</v>
      </c>
      <c r="D13" s="64" t="s">
        <v>495</v>
      </c>
      <c r="E13" s="64" t="s">
        <v>86</v>
      </c>
      <c r="F13" s="49" t="s">
        <v>88</v>
      </c>
      <c r="G13" s="104">
        <v>209</v>
      </c>
    </row>
    <row r="14" spans="1:9" ht="16">
      <c r="A14" s="27"/>
      <c r="B14" s="27" t="s">
        <v>366</v>
      </c>
      <c r="C14" s="64" t="s">
        <v>495</v>
      </c>
      <c r="D14" s="64" t="s">
        <v>495</v>
      </c>
      <c r="E14" s="64" t="s">
        <v>86</v>
      </c>
      <c r="F14" s="49" t="s">
        <v>88</v>
      </c>
      <c r="G14" s="104">
        <v>12</v>
      </c>
    </row>
    <row r="15" spans="1:9" ht="16">
      <c r="A15" s="27"/>
      <c r="B15" s="27" t="s">
        <v>222</v>
      </c>
      <c r="C15" s="64" t="s">
        <v>495</v>
      </c>
      <c r="D15" s="64" t="s">
        <v>495</v>
      </c>
      <c r="E15" s="64" t="s">
        <v>86</v>
      </c>
      <c r="F15" s="49" t="s">
        <v>88</v>
      </c>
      <c r="G15" s="104">
        <v>53</v>
      </c>
    </row>
    <row r="16" spans="1:9" ht="16">
      <c r="A16" s="27"/>
      <c r="B16" s="27" t="s">
        <v>223</v>
      </c>
      <c r="C16" s="64" t="s">
        <v>495</v>
      </c>
      <c r="D16" s="64" t="s">
        <v>495</v>
      </c>
      <c r="E16" s="64" t="s">
        <v>86</v>
      </c>
      <c r="F16" s="49" t="s">
        <v>88</v>
      </c>
      <c r="G16" s="104">
        <v>59</v>
      </c>
    </row>
    <row r="17" spans="1:7" ht="16">
      <c r="A17" s="27"/>
      <c r="B17" s="27" t="s">
        <v>224</v>
      </c>
      <c r="C17" s="64" t="s">
        <v>495</v>
      </c>
      <c r="D17" s="64" t="s">
        <v>495</v>
      </c>
      <c r="E17" s="64" t="s">
        <v>86</v>
      </c>
      <c r="F17" s="49" t="s">
        <v>88</v>
      </c>
      <c r="G17" s="104">
        <v>13</v>
      </c>
    </row>
    <row r="18" spans="1:7" ht="16">
      <c r="A18" s="65"/>
      <c r="B18" s="65" t="s">
        <v>114</v>
      </c>
      <c r="C18" s="64" t="s">
        <v>86</v>
      </c>
      <c r="D18" s="64" t="s">
        <v>86</v>
      </c>
      <c r="E18" s="64" t="s">
        <v>86</v>
      </c>
      <c r="F18" s="49" t="s">
        <v>88</v>
      </c>
      <c r="G18" s="104">
        <v>0</v>
      </c>
    </row>
    <row r="19" spans="1:7" ht="16">
      <c r="A19" s="65"/>
      <c r="B19" s="65" t="s">
        <v>116</v>
      </c>
      <c r="C19" s="64" t="s">
        <v>86</v>
      </c>
      <c r="D19" s="64" t="s">
        <v>86</v>
      </c>
      <c r="E19" s="64" t="s">
        <v>86</v>
      </c>
      <c r="F19" s="49" t="s">
        <v>88</v>
      </c>
      <c r="G19" s="104">
        <v>8</v>
      </c>
    </row>
    <row r="20" spans="1:7" ht="16">
      <c r="A20" s="65"/>
      <c r="B20" s="65" t="s">
        <v>115</v>
      </c>
      <c r="C20" s="64" t="s">
        <v>86</v>
      </c>
      <c r="D20" s="64" t="s">
        <v>86</v>
      </c>
      <c r="E20" s="64" t="s">
        <v>86</v>
      </c>
      <c r="F20" s="49" t="s">
        <v>88</v>
      </c>
      <c r="G20" s="104">
        <v>0</v>
      </c>
    </row>
    <row r="21" spans="1:7" ht="16">
      <c r="A21" s="27"/>
      <c r="B21" s="65" t="s">
        <v>117</v>
      </c>
      <c r="C21" s="64" t="s">
        <v>86</v>
      </c>
      <c r="D21" s="64" t="s">
        <v>86</v>
      </c>
      <c r="E21" s="64" t="s">
        <v>86</v>
      </c>
      <c r="F21" s="49" t="s">
        <v>88</v>
      </c>
      <c r="G21" s="104">
        <v>4</v>
      </c>
    </row>
    <row r="22" spans="1:7" ht="16">
      <c r="A22" s="27"/>
      <c r="B22" s="65" t="s">
        <v>118</v>
      </c>
      <c r="C22" s="64" t="s">
        <v>86</v>
      </c>
      <c r="D22" s="64" t="s">
        <v>86</v>
      </c>
      <c r="E22" s="64" t="s">
        <v>86</v>
      </c>
      <c r="F22" s="49" t="s">
        <v>88</v>
      </c>
      <c r="G22" s="104">
        <v>0</v>
      </c>
    </row>
    <row r="23" spans="1:7" ht="16">
      <c r="A23" s="27"/>
      <c r="B23" s="65" t="s">
        <v>119</v>
      </c>
      <c r="C23" s="64" t="s">
        <v>86</v>
      </c>
      <c r="D23" s="64" t="s">
        <v>86</v>
      </c>
      <c r="E23" s="64" t="s">
        <v>86</v>
      </c>
      <c r="F23" s="49" t="s">
        <v>88</v>
      </c>
      <c r="G23" s="104">
        <v>2</v>
      </c>
    </row>
    <row r="24" spans="1:7" ht="16">
      <c r="A24" s="27"/>
      <c r="B24" s="65" t="s">
        <v>120</v>
      </c>
      <c r="C24" s="64" t="s">
        <v>86</v>
      </c>
      <c r="D24" s="64" t="s">
        <v>86</v>
      </c>
      <c r="E24" s="64" t="s">
        <v>86</v>
      </c>
      <c r="F24" s="49" t="s">
        <v>88</v>
      </c>
      <c r="G24" s="104">
        <v>27</v>
      </c>
    </row>
    <row r="25" spans="1:7" ht="16">
      <c r="A25" s="27"/>
      <c r="B25" s="65" t="s">
        <v>121</v>
      </c>
      <c r="C25" s="64" t="s">
        <v>86</v>
      </c>
      <c r="D25" s="64" t="s">
        <v>86</v>
      </c>
      <c r="E25" s="64" t="s">
        <v>86</v>
      </c>
      <c r="F25" s="49" t="s">
        <v>88</v>
      </c>
      <c r="G25" s="104">
        <v>2</v>
      </c>
    </row>
    <row r="26" spans="1:7" ht="16">
      <c r="A26" s="27"/>
      <c r="B26" s="65" t="s">
        <v>122</v>
      </c>
      <c r="C26" s="64" t="s">
        <v>86</v>
      </c>
      <c r="D26" s="64" t="s">
        <v>86</v>
      </c>
      <c r="E26" s="64" t="s">
        <v>86</v>
      </c>
      <c r="F26" s="49" t="s">
        <v>88</v>
      </c>
      <c r="G26" s="104">
        <v>8</v>
      </c>
    </row>
    <row r="27" spans="1:7" ht="16">
      <c r="A27" s="27"/>
      <c r="B27" s="65" t="s">
        <v>123</v>
      </c>
      <c r="C27" s="64" t="s">
        <v>86</v>
      </c>
      <c r="D27" s="64" t="s">
        <v>86</v>
      </c>
      <c r="E27" s="64" t="s">
        <v>86</v>
      </c>
      <c r="F27" s="49" t="s">
        <v>88</v>
      </c>
      <c r="G27" s="104">
        <v>0</v>
      </c>
    </row>
    <row r="28" spans="1:7" ht="16">
      <c r="A28" s="27"/>
      <c r="B28" s="65" t="s">
        <v>124</v>
      </c>
      <c r="C28" s="64" t="s">
        <v>86</v>
      </c>
      <c r="D28" s="64" t="s">
        <v>86</v>
      </c>
      <c r="E28" s="64" t="s">
        <v>86</v>
      </c>
      <c r="F28" s="49" t="s">
        <v>88</v>
      </c>
      <c r="G28" s="104">
        <v>37</v>
      </c>
    </row>
    <row r="29" spans="1:7" ht="16">
      <c r="A29" s="27"/>
      <c r="B29" s="65" t="s">
        <v>125</v>
      </c>
      <c r="C29" s="64" t="s">
        <v>86</v>
      </c>
      <c r="D29" s="64" t="s">
        <v>86</v>
      </c>
      <c r="E29" s="64" t="s">
        <v>86</v>
      </c>
      <c r="F29" s="49" t="s">
        <v>88</v>
      </c>
      <c r="G29" s="104">
        <v>38</v>
      </c>
    </row>
    <row r="30" spans="1:7" ht="16">
      <c r="A30" s="27"/>
      <c r="B30" s="65" t="s">
        <v>126</v>
      </c>
      <c r="C30" s="64" t="s">
        <v>86</v>
      </c>
      <c r="D30" s="64" t="s">
        <v>86</v>
      </c>
      <c r="E30" s="64" t="s">
        <v>86</v>
      </c>
      <c r="F30" s="49" t="s">
        <v>88</v>
      </c>
      <c r="G30" s="104">
        <v>30</v>
      </c>
    </row>
    <row r="31" spans="1:7" ht="16">
      <c r="A31" s="27"/>
      <c r="B31" s="65" t="s">
        <v>127</v>
      </c>
      <c r="C31" s="64" t="s">
        <v>30</v>
      </c>
      <c r="D31" s="64" t="s">
        <v>86</v>
      </c>
      <c r="E31" s="64" t="s">
        <v>86</v>
      </c>
      <c r="F31" s="49" t="s">
        <v>88</v>
      </c>
      <c r="G31" s="104">
        <v>37</v>
      </c>
    </row>
    <row r="32" spans="1:7" ht="16">
      <c r="A32" s="27"/>
      <c r="B32" s="65" t="s">
        <v>128</v>
      </c>
      <c r="C32" s="64" t="s">
        <v>86</v>
      </c>
      <c r="D32" s="64" t="s">
        <v>86</v>
      </c>
      <c r="E32" s="64" t="s">
        <v>86</v>
      </c>
      <c r="F32" s="49" t="s">
        <v>88</v>
      </c>
      <c r="G32" s="104">
        <v>0</v>
      </c>
    </row>
    <row r="33" spans="1:7" ht="16">
      <c r="A33" s="27"/>
      <c r="B33" s="65" t="s">
        <v>129</v>
      </c>
      <c r="C33" s="64" t="s">
        <v>86</v>
      </c>
      <c r="D33" s="64" t="s">
        <v>86</v>
      </c>
      <c r="E33" s="64" t="s">
        <v>86</v>
      </c>
      <c r="F33" s="49" t="s">
        <v>88</v>
      </c>
      <c r="G33" s="104">
        <v>0</v>
      </c>
    </row>
    <row r="34" spans="1:7" ht="16">
      <c r="A34" s="27"/>
      <c r="B34" s="65" t="s">
        <v>130</v>
      </c>
      <c r="C34" s="64" t="s">
        <v>86</v>
      </c>
      <c r="D34" s="64" t="s">
        <v>86</v>
      </c>
      <c r="E34" s="64" t="s">
        <v>86</v>
      </c>
      <c r="F34" s="49" t="s">
        <v>88</v>
      </c>
      <c r="G34" s="104">
        <v>0</v>
      </c>
    </row>
    <row r="35" spans="1:7" ht="16">
      <c r="A35" s="27"/>
      <c r="B35" s="65" t="s">
        <v>131</v>
      </c>
      <c r="C35" s="64" t="s">
        <v>86</v>
      </c>
      <c r="D35" s="64" t="s">
        <v>86</v>
      </c>
      <c r="E35" s="64" t="s">
        <v>86</v>
      </c>
      <c r="F35" s="49" t="s">
        <v>88</v>
      </c>
      <c r="G35" s="104">
        <v>8</v>
      </c>
    </row>
    <row r="36" spans="1:7" ht="16">
      <c r="A36" s="27"/>
      <c r="B36" s="65" t="s">
        <v>132</v>
      </c>
      <c r="C36" s="64" t="s">
        <v>86</v>
      </c>
      <c r="D36" s="64" t="s">
        <v>86</v>
      </c>
      <c r="E36" s="64" t="s">
        <v>86</v>
      </c>
      <c r="F36" s="49" t="s">
        <v>88</v>
      </c>
      <c r="G36" s="104">
        <v>0</v>
      </c>
    </row>
    <row r="37" spans="1:7" ht="16">
      <c r="A37" s="27"/>
      <c r="B37" s="65" t="s">
        <v>133</v>
      </c>
      <c r="C37" s="64" t="s">
        <v>86</v>
      </c>
      <c r="D37" s="64" t="s">
        <v>86</v>
      </c>
      <c r="E37" s="64" t="s">
        <v>86</v>
      </c>
      <c r="F37" s="49" t="s">
        <v>88</v>
      </c>
      <c r="G37" s="104">
        <v>112</v>
      </c>
    </row>
    <row r="38" spans="1:7" ht="16">
      <c r="A38" s="27"/>
      <c r="B38" s="65" t="s">
        <v>134</v>
      </c>
      <c r="C38" s="64" t="s">
        <v>86</v>
      </c>
      <c r="D38" s="64" t="s">
        <v>86</v>
      </c>
      <c r="E38" s="64" t="s">
        <v>86</v>
      </c>
      <c r="F38" s="49" t="s">
        <v>88</v>
      </c>
      <c r="G38" s="104">
        <v>3</v>
      </c>
    </row>
    <row r="39" spans="1:7" ht="16">
      <c r="A39" s="27"/>
      <c r="B39" s="65" t="s">
        <v>135</v>
      </c>
      <c r="C39" s="64" t="s">
        <v>86</v>
      </c>
      <c r="D39" s="64" t="s">
        <v>86</v>
      </c>
      <c r="E39" s="64" t="s">
        <v>86</v>
      </c>
      <c r="F39" s="49" t="s">
        <v>88</v>
      </c>
      <c r="G39" s="104">
        <v>38</v>
      </c>
    </row>
    <row r="40" spans="1:7" ht="16">
      <c r="A40" s="27"/>
      <c r="B40" s="65" t="s">
        <v>136</v>
      </c>
      <c r="C40" s="64" t="s">
        <v>86</v>
      </c>
      <c r="D40" s="64" t="s">
        <v>86</v>
      </c>
      <c r="E40" s="64" t="s">
        <v>86</v>
      </c>
      <c r="F40" s="49" t="s">
        <v>88</v>
      </c>
      <c r="G40" s="104">
        <v>20</v>
      </c>
    </row>
    <row r="41" spans="1:7" ht="16">
      <c r="A41" s="27"/>
      <c r="B41" s="65" t="s">
        <v>137</v>
      </c>
      <c r="C41" s="64" t="s">
        <v>86</v>
      </c>
      <c r="D41" s="64" t="s">
        <v>86</v>
      </c>
      <c r="E41" s="64" t="s">
        <v>86</v>
      </c>
      <c r="F41" s="49" t="s">
        <v>88</v>
      </c>
      <c r="G41" s="104">
        <v>0</v>
      </c>
    </row>
    <row r="42" spans="1:7" ht="16">
      <c r="A42" s="27"/>
      <c r="B42" s="65" t="s">
        <v>138</v>
      </c>
      <c r="C42" s="64" t="s">
        <v>86</v>
      </c>
      <c r="D42" s="64" t="s">
        <v>86</v>
      </c>
      <c r="E42" s="64" t="s">
        <v>86</v>
      </c>
      <c r="F42" s="49" t="s">
        <v>88</v>
      </c>
      <c r="G42" s="104">
        <v>10</v>
      </c>
    </row>
    <row r="43" spans="1:7" ht="16">
      <c r="A43" s="27"/>
      <c r="B43" s="65" t="s">
        <v>139</v>
      </c>
      <c r="C43" s="64" t="s">
        <v>86</v>
      </c>
      <c r="D43" s="64" t="s">
        <v>86</v>
      </c>
      <c r="E43" s="64" t="s">
        <v>86</v>
      </c>
      <c r="F43" s="49" t="s">
        <v>88</v>
      </c>
      <c r="G43" s="104">
        <v>0</v>
      </c>
    </row>
    <row r="44" spans="1:7" ht="16">
      <c r="A44" s="27"/>
      <c r="B44" s="65" t="s">
        <v>140</v>
      </c>
      <c r="C44" s="64" t="s">
        <v>86</v>
      </c>
      <c r="D44" s="64" t="s">
        <v>86</v>
      </c>
      <c r="E44" s="64" t="s">
        <v>86</v>
      </c>
      <c r="F44" s="49" t="s">
        <v>88</v>
      </c>
      <c r="G44" s="104">
        <v>45</v>
      </c>
    </row>
    <row r="45" spans="1:7" ht="16">
      <c r="A45" s="27"/>
      <c r="B45" s="65" t="s">
        <v>141</v>
      </c>
      <c r="C45" s="64" t="s">
        <v>86</v>
      </c>
      <c r="D45" s="64" t="s">
        <v>86</v>
      </c>
      <c r="E45" s="64" t="s">
        <v>86</v>
      </c>
      <c r="F45" s="49" t="s">
        <v>88</v>
      </c>
      <c r="G45" s="104">
        <v>0</v>
      </c>
    </row>
    <row r="46" spans="1:7" ht="16">
      <c r="A46" s="27"/>
      <c r="B46" s="65" t="s">
        <v>225</v>
      </c>
      <c r="C46" s="64" t="s">
        <v>86</v>
      </c>
      <c r="D46" s="64" t="s">
        <v>86</v>
      </c>
      <c r="E46" s="64" t="s">
        <v>86</v>
      </c>
      <c r="F46" s="49" t="s">
        <v>88</v>
      </c>
      <c r="G46" s="104">
        <v>0</v>
      </c>
    </row>
    <row r="47" spans="1:7" ht="16">
      <c r="A47" s="27"/>
      <c r="B47" s="27" t="s">
        <v>226</v>
      </c>
      <c r="C47" s="64" t="s">
        <v>86</v>
      </c>
      <c r="D47" s="64" t="s">
        <v>86</v>
      </c>
      <c r="E47" s="64" t="s">
        <v>86</v>
      </c>
      <c r="F47" s="49" t="s">
        <v>88</v>
      </c>
      <c r="G47" s="104">
        <v>0</v>
      </c>
    </row>
    <row r="48" spans="1:7" ht="16">
      <c r="A48" s="27"/>
      <c r="B48" s="65" t="s">
        <v>142</v>
      </c>
      <c r="C48" s="64" t="s">
        <v>86</v>
      </c>
      <c r="D48" s="64" t="s">
        <v>86</v>
      </c>
      <c r="E48" s="64" t="s">
        <v>86</v>
      </c>
      <c r="F48" s="49" t="s">
        <v>88</v>
      </c>
      <c r="G48" s="104">
        <v>0</v>
      </c>
    </row>
    <row r="49" spans="1:7" ht="16">
      <c r="A49" s="27"/>
      <c r="B49" s="65" t="s">
        <v>143</v>
      </c>
      <c r="C49" s="64" t="s">
        <v>86</v>
      </c>
      <c r="D49" s="64" t="s">
        <v>86</v>
      </c>
      <c r="E49" s="64" t="s">
        <v>86</v>
      </c>
      <c r="F49" s="49" t="s">
        <v>88</v>
      </c>
      <c r="G49" s="104">
        <v>3</v>
      </c>
    </row>
    <row r="50" spans="1:7" ht="16">
      <c r="A50" s="27"/>
      <c r="B50" s="65" t="s">
        <v>144</v>
      </c>
      <c r="C50" s="64" t="s">
        <v>86</v>
      </c>
      <c r="D50" s="64" t="s">
        <v>86</v>
      </c>
      <c r="E50" s="64" t="s">
        <v>86</v>
      </c>
      <c r="F50" s="49" t="s">
        <v>88</v>
      </c>
      <c r="G50" s="104">
        <v>0</v>
      </c>
    </row>
    <row r="51" spans="1:7" ht="16">
      <c r="A51" s="27"/>
      <c r="B51" s="65" t="s">
        <v>145</v>
      </c>
      <c r="C51" s="64" t="s">
        <v>86</v>
      </c>
      <c r="D51" s="64" t="s">
        <v>86</v>
      </c>
      <c r="E51" s="64" t="s">
        <v>86</v>
      </c>
      <c r="F51" s="49" t="s">
        <v>88</v>
      </c>
      <c r="G51" s="104">
        <v>2</v>
      </c>
    </row>
    <row r="52" spans="1:7" ht="16">
      <c r="A52" s="27"/>
      <c r="B52" s="65" t="s">
        <v>146</v>
      </c>
      <c r="C52" s="64" t="s">
        <v>86</v>
      </c>
      <c r="D52" s="64" t="s">
        <v>86</v>
      </c>
      <c r="E52" s="64" t="s">
        <v>86</v>
      </c>
      <c r="F52" s="49" t="s">
        <v>88</v>
      </c>
      <c r="G52" s="104">
        <v>0</v>
      </c>
    </row>
    <row r="53" spans="1:7" ht="16">
      <c r="A53" s="27"/>
      <c r="B53" s="65" t="s">
        <v>147</v>
      </c>
      <c r="C53" s="64" t="s">
        <v>86</v>
      </c>
      <c r="D53" s="64" t="s">
        <v>86</v>
      </c>
      <c r="E53" s="64" t="s">
        <v>86</v>
      </c>
      <c r="F53" s="49" t="s">
        <v>88</v>
      </c>
      <c r="G53" s="104">
        <v>0</v>
      </c>
    </row>
    <row r="54" spans="1:7" ht="16">
      <c r="A54" s="27"/>
      <c r="B54" s="65" t="s">
        <v>148</v>
      </c>
      <c r="C54" s="64" t="s">
        <v>86</v>
      </c>
      <c r="D54" s="64" t="s">
        <v>86</v>
      </c>
      <c r="E54" s="64" t="s">
        <v>86</v>
      </c>
      <c r="F54" s="49" t="s">
        <v>88</v>
      </c>
      <c r="G54" s="104">
        <v>0</v>
      </c>
    </row>
    <row r="55" spans="1:7" ht="16">
      <c r="A55" s="29"/>
      <c r="B55" s="62" t="s">
        <v>149</v>
      </c>
      <c r="C55" s="67" t="s">
        <v>86</v>
      </c>
      <c r="D55" s="67" t="s">
        <v>86</v>
      </c>
      <c r="E55" s="67" t="s">
        <v>86</v>
      </c>
      <c r="F55" s="40" t="s">
        <v>88</v>
      </c>
      <c r="G55" s="105">
        <v>125</v>
      </c>
    </row>
    <row r="56" spans="1:7" ht="16">
      <c r="A56" s="65" t="s">
        <v>98</v>
      </c>
      <c r="B56" s="65" t="s">
        <v>227</v>
      </c>
      <c r="C56" s="64" t="s">
        <v>930</v>
      </c>
      <c r="D56" s="64" t="s">
        <v>930</v>
      </c>
      <c r="E56" s="64" t="s">
        <v>930</v>
      </c>
      <c r="F56" s="45" t="s">
        <v>24</v>
      </c>
      <c r="G56" s="104">
        <v>20</v>
      </c>
    </row>
    <row r="57" spans="1:7" ht="16">
      <c r="A57" s="27"/>
      <c r="B57" s="27" t="s">
        <v>228</v>
      </c>
      <c r="C57" s="64" t="s">
        <v>930</v>
      </c>
      <c r="D57" s="64" t="s">
        <v>930</v>
      </c>
      <c r="E57" s="64" t="s">
        <v>930</v>
      </c>
      <c r="F57" s="49" t="s">
        <v>24</v>
      </c>
      <c r="G57" s="104">
        <v>94</v>
      </c>
    </row>
    <row r="58" spans="1:7" ht="32">
      <c r="A58" s="27"/>
      <c r="B58" s="27" t="s">
        <v>229</v>
      </c>
      <c r="C58" s="64" t="s">
        <v>930</v>
      </c>
      <c r="D58" s="64" t="s">
        <v>930</v>
      </c>
      <c r="E58" s="64" t="s">
        <v>930</v>
      </c>
      <c r="F58" s="49" t="s">
        <v>24</v>
      </c>
      <c r="G58" s="104">
        <v>108</v>
      </c>
    </row>
    <row r="59" spans="1:7" ht="16">
      <c r="A59" s="27"/>
      <c r="B59" s="27" t="s">
        <v>230</v>
      </c>
      <c r="C59" s="64" t="s">
        <v>930</v>
      </c>
      <c r="D59" s="64" t="s">
        <v>930</v>
      </c>
      <c r="E59" s="64" t="s">
        <v>930</v>
      </c>
      <c r="F59" s="49" t="s">
        <v>24</v>
      </c>
      <c r="G59" s="104">
        <v>137</v>
      </c>
    </row>
    <row r="60" spans="1:7" ht="16">
      <c r="A60" s="65"/>
      <c r="B60" s="65" t="s">
        <v>231</v>
      </c>
      <c r="C60" s="64" t="s">
        <v>930</v>
      </c>
      <c r="D60" s="64" t="s">
        <v>930</v>
      </c>
      <c r="E60" s="64" t="s">
        <v>930</v>
      </c>
      <c r="F60" s="49" t="s">
        <v>24</v>
      </c>
      <c r="G60" s="104">
        <v>263</v>
      </c>
    </row>
    <row r="61" spans="1:7" ht="16">
      <c r="A61" s="27"/>
      <c r="B61" s="27" t="s">
        <v>232</v>
      </c>
      <c r="C61" s="64" t="s">
        <v>1272</v>
      </c>
      <c r="D61" s="64" t="s">
        <v>1272</v>
      </c>
      <c r="E61" s="64" t="s">
        <v>930</v>
      </c>
      <c r="F61" s="49" t="s">
        <v>24</v>
      </c>
      <c r="G61" s="104">
        <v>1546</v>
      </c>
    </row>
    <row r="62" spans="1:7" ht="16">
      <c r="A62" s="27"/>
      <c r="B62" s="27" t="s">
        <v>233</v>
      </c>
      <c r="C62" s="64" t="s">
        <v>1219</v>
      </c>
      <c r="D62" s="64" t="s">
        <v>1219</v>
      </c>
      <c r="E62" s="64" t="s">
        <v>930</v>
      </c>
      <c r="F62" s="49" t="s">
        <v>24</v>
      </c>
      <c r="G62" s="104">
        <v>1489</v>
      </c>
    </row>
    <row r="63" spans="1:7" ht="16">
      <c r="A63" s="27"/>
      <c r="B63" s="27" t="s">
        <v>234</v>
      </c>
      <c r="C63" s="64" t="s">
        <v>1219</v>
      </c>
      <c r="D63" s="64" t="s">
        <v>1219</v>
      </c>
      <c r="E63" s="64" t="s">
        <v>930</v>
      </c>
      <c r="F63" s="49" t="s">
        <v>24</v>
      </c>
      <c r="G63" s="104">
        <v>680</v>
      </c>
    </row>
    <row r="64" spans="1:7" ht="32">
      <c r="A64" s="27"/>
      <c r="B64" s="27" t="s">
        <v>235</v>
      </c>
      <c r="C64" s="64" t="s">
        <v>1272</v>
      </c>
      <c r="D64" s="64" t="s">
        <v>1272</v>
      </c>
      <c r="E64" s="64" t="s">
        <v>930</v>
      </c>
      <c r="F64" s="49" t="s">
        <v>24</v>
      </c>
      <c r="G64" s="104">
        <v>369</v>
      </c>
    </row>
    <row r="65" spans="1:7" ht="32">
      <c r="A65" s="27"/>
      <c r="B65" s="27" t="s">
        <v>236</v>
      </c>
      <c r="C65" s="64" t="s">
        <v>1272</v>
      </c>
      <c r="D65" s="64" t="s">
        <v>1272</v>
      </c>
      <c r="E65" s="64" t="s">
        <v>930</v>
      </c>
      <c r="F65" s="49" t="s">
        <v>24</v>
      </c>
      <c r="G65" s="104">
        <v>216</v>
      </c>
    </row>
    <row r="66" spans="1:7" ht="16">
      <c r="A66" s="27"/>
      <c r="B66" s="27" t="s">
        <v>237</v>
      </c>
      <c r="C66" s="64" t="s">
        <v>1215</v>
      </c>
      <c r="D66" s="64" t="s">
        <v>1272</v>
      </c>
      <c r="E66" s="64" t="s">
        <v>930</v>
      </c>
      <c r="F66" s="49" t="s">
        <v>24</v>
      </c>
      <c r="G66" s="104">
        <v>686</v>
      </c>
    </row>
    <row r="67" spans="1:7" ht="32">
      <c r="A67" s="27"/>
      <c r="B67" s="27" t="s">
        <v>238</v>
      </c>
      <c r="C67" s="64" t="s">
        <v>930</v>
      </c>
      <c r="D67" s="64" t="s">
        <v>930</v>
      </c>
      <c r="E67" s="64" t="s">
        <v>930</v>
      </c>
      <c r="F67" s="49" t="s">
        <v>24</v>
      </c>
      <c r="G67" s="104">
        <v>100</v>
      </c>
    </row>
    <row r="68" spans="1:7" ht="16">
      <c r="A68" s="65"/>
      <c r="B68" s="65" t="s">
        <v>239</v>
      </c>
      <c r="C68" s="64" t="s">
        <v>1026</v>
      </c>
      <c r="D68" s="64" t="s">
        <v>1026</v>
      </c>
      <c r="E68" s="64" t="s">
        <v>1026</v>
      </c>
      <c r="F68" s="49" t="s">
        <v>24</v>
      </c>
      <c r="G68" s="104">
        <v>127</v>
      </c>
    </row>
    <row r="69" spans="1:7" ht="32">
      <c r="A69" s="27"/>
      <c r="B69" s="27" t="s">
        <v>240</v>
      </c>
      <c r="C69" s="64" t="s">
        <v>1026</v>
      </c>
      <c r="D69" s="64" t="s">
        <v>1026</v>
      </c>
      <c r="E69" s="64" t="s">
        <v>1026</v>
      </c>
      <c r="F69" s="49" t="s">
        <v>24</v>
      </c>
      <c r="G69" s="104">
        <v>745</v>
      </c>
    </row>
    <row r="70" spans="1:7" ht="32">
      <c r="A70" s="27"/>
      <c r="B70" s="27" t="s">
        <v>241</v>
      </c>
      <c r="C70" s="64" t="s">
        <v>1026</v>
      </c>
      <c r="D70" s="64" t="s">
        <v>1026</v>
      </c>
      <c r="E70" s="64" t="s">
        <v>1026</v>
      </c>
      <c r="F70" s="49" t="s">
        <v>24</v>
      </c>
      <c r="G70" s="104">
        <v>640</v>
      </c>
    </row>
    <row r="71" spans="1:7" ht="16">
      <c r="A71" s="27"/>
      <c r="B71" s="27" t="s">
        <v>242</v>
      </c>
      <c r="C71" s="64" t="s">
        <v>1026</v>
      </c>
      <c r="D71" s="64" t="s">
        <v>1026</v>
      </c>
      <c r="E71" s="64" t="s">
        <v>1026</v>
      </c>
      <c r="F71" s="49" t="s">
        <v>24</v>
      </c>
      <c r="G71" s="104">
        <v>74</v>
      </c>
    </row>
    <row r="72" spans="1:7" ht="16">
      <c r="A72" s="65"/>
      <c r="B72" s="65" t="s">
        <v>209</v>
      </c>
      <c r="C72" s="64" t="s">
        <v>932</v>
      </c>
      <c r="D72" s="64" t="s">
        <v>932</v>
      </c>
      <c r="E72" s="64" t="s">
        <v>932</v>
      </c>
      <c r="F72" s="49" t="s">
        <v>24</v>
      </c>
      <c r="G72" s="104">
        <v>1532</v>
      </c>
    </row>
    <row r="73" spans="1:7" ht="16">
      <c r="A73" s="65"/>
      <c r="B73" s="65" t="s">
        <v>243</v>
      </c>
      <c r="C73" s="64" t="s">
        <v>930</v>
      </c>
      <c r="D73" s="64" t="s">
        <v>930</v>
      </c>
      <c r="E73" s="64" t="s">
        <v>930</v>
      </c>
      <c r="F73" s="49" t="s">
        <v>24</v>
      </c>
      <c r="G73" s="104">
        <v>598</v>
      </c>
    </row>
    <row r="74" spans="1:7" ht="16">
      <c r="A74" s="27"/>
      <c r="B74" s="27" t="s">
        <v>244</v>
      </c>
      <c r="C74" s="64" t="s">
        <v>930</v>
      </c>
      <c r="D74" s="64" t="s">
        <v>930</v>
      </c>
      <c r="E74" s="64" t="s">
        <v>930</v>
      </c>
      <c r="F74" s="49" t="s">
        <v>24</v>
      </c>
      <c r="G74" s="104">
        <v>443</v>
      </c>
    </row>
    <row r="75" spans="1:7" ht="16">
      <c r="A75" s="27"/>
      <c r="B75" s="27" t="s">
        <v>245</v>
      </c>
      <c r="C75" s="64" t="s">
        <v>930</v>
      </c>
      <c r="D75" s="64" t="s">
        <v>930</v>
      </c>
      <c r="E75" s="64" t="s">
        <v>930</v>
      </c>
      <c r="F75" s="49" t="s">
        <v>24</v>
      </c>
      <c r="G75" s="104">
        <v>466</v>
      </c>
    </row>
    <row r="76" spans="1:7" ht="32">
      <c r="A76" s="27"/>
      <c r="B76" s="27" t="s">
        <v>246</v>
      </c>
      <c r="C76" s="64" t="s">
        <v>930</v>
      </c>
      <c r="D76" s="64" t="s">
        <v>930</v>
      </c>
      <c r="E76" s="64" t="s">
        <v>930</v>
      </c>
      <c r="F76" s="49" t="s">
        <v>24</v>
      </c>
      <c r="G76" s="104">
        <v>51</v>
      </c>
    </row>
    <row r="77" spans="1:7" ht="16">
      <c r="A77" s="27"/>
      <c r="B77" s="27" t="s">
        <v>247</v>
      </c>
      <c r="C77" s="64" t="s">
        <v>1027</v>
      </c>
      <c r="D77" s="64" t="s">
        <v>930</v>
      </c>
      <c r="E77" s="64" t="s">
        <v>930</v>
      </c>
      <c r="F77" s="49" t="s">
        <v>24</v>
      </c>
      <c r="G77" s="104">
        <v>728</v>
      </c>
    </row>
    <row r="78" spans="1:7" ht="32">
      <c r="A78" s="27"/>
      <c r="B78" s="27" t="s">
        <v>248</v>
      </c>
      <c r="C78" s="64" t="s">
        <v>930</v>
      </c>
      <c r="D78" s="64" t="s">
        <v>930</v>
      </c>
      <c r="E78" s="64" t="s">
        <v>930</v>
      </c>
      <c r="F78" s="49" t="s">
        <v>24</v>
      </c>
      <c r="G78" s="104">
        <v>88</v>
      </c>
    </row>
    <row r="79" spans="1:7" ht="16">
      <c r="A79" s="65"/>
      <c r="B79" s="65" t="s">
        <v>249</v>
      </c>
      <c r="C79" s="64" t="s">
        <v>930</v>
      </c>
      <c r="D79" s="64" t="s">
        <v>930</v>
      </c>
      <c r="E79" s="64" t="s">
        <v>930</v>
      </c>
      <c r="F79" s="49" t="s">
        <v>24</v>
      </c>
      <c r="G79" s="104">
        <v>269</v>
      </c>
    </row>
    <row r="80" spans="1:7" ht="16">
      <c r="A80" s="27"/>
      <c r="B80" s="27" t="s">
        <v>250</v>
      </c>
      <c r="C80" s="64" t="s">
        <v>930</v>
      </c>
      <c r="D80" s="64" t="s">
        <v>930</v>
      </c>
      <c r="E80" s="64" t="s">
        <v>930</v>
      </c>
      <c r="F80" s="49" t="s">
        <v>24</v>
      </c>
      <c r="G80" s="104">
        <v>506</v>
      </c>
    </row>
    <row r="81" spans="1:7" ht="16">
      <c r="A81" s="65"/>
      <c r="B81" s="65" t="s">
        <v>251</v>
      </c>
      <c r="C81" s="64" t="s">
        <v>930</v>
      </c>
      <c r="D81" s="64" t="s">
        <v>930</v>
      </c>
      <c r="E81" s="64" t="s">
        <v>930</v>
      </c>
      <c r="F81" s="49" t="s">
        <v>24</v>
      </c>
      <c r="G81" s="104">
        <v>273</v>
      </c>
    </row>
    <row r="82" spans="1:7" ht="16">
      <c r="A82" s="27"/>
      <c r="B82" s="27" t="s">
        <v>252</v>
      </c>
      <c r="C82" s="64" t="s">
        <v>930</v>
      </c>
      <c r="D82" s="64" t="s">
        <v>930</v>
      </c>
      <c r="E82" s="64" t="s">
        <v>930</v>
      </c>
      <c r="F82" s="49" t="s">
        <v>24</v>
      </c>
      <c r="G82" s="104">
        <v>26</v>
      </c>
    </row>
    <row r="83" spans="1:7" ht="32">
      <c r="A83" s="27"/>
      <c r="B83" s="27" t="s">
        <v>253</v>
      </c>
      <c r="C83" s="64" t="s">
        <v>931</v>
      </c>
      <c r="D83" s="64" t="s">
        <v>930</v>
      </c>
      <c r="E83" s="64" t="s">
        <v>930</v>
      </c>
      <c r="F83" s="49" t="s">
        <v>24</v>
      </c>
      <c r="G83" s="104">
        <v>361</v>
      </c>
    </row>
    <row r="84" spans="1:7" ht="16">
      <c r="A84" s="27"/>
      <c r="B84" s="27" t="s">
        <v>254</v>
      </c>
      <c r="C84" s="64" t="s">
        <v>930</v>
      </c>
      <c r="D84" s="64" t="s">
        <v>930</v>
      </c>
      <c r="E84" s="64" t="s">
        <v>930</v>
      </c>
      <c r="F84" s="49" t="s">
        <v>24</v>
      </c>
      <c r="G84" s="104">
        <v>63</v>
      </c>
    </row>
    <row r="85" spans="1:7" ht="16">
      <c r="A85" s="27"/>
      <c r="B85" s="27" t="s">
        <v>255</v>
      </c>
      <c r="C85" s="64" t="s">
        <v>930</v>
      </c>
      <c r="D85" s="64" t="s">
        <v>930</v>
      </c>
      <c r="E85" s="64" t="s">
        <v>930</v>
      </c>
      <c r="F85" s="49" t="s">
        <v>24</v>
      </c>
      <c r="G85" s="104">
        <v>125</v>
      </c>
    </row>
    <row r="86" spans="1:7" ht="16">
      <c r="A86" s="27"/>
      <c r="B86" s="27" t="s">
        <v>256</v>
      </c>
      <c r="C86" s="64" t="s">
        <v>930</v>
      </c>
      <c r="D86" s="64" t="s">
        <v>930</v>
      </c>
      <c r="E86" s="64" t="s">
        <v>930</v>
      </c>
      <c r="F86" s="49" t="s">
        <v>24</v>
      </c>
      <c r="G86" s="104">
        <v>48</v>
      </c>
    </row>
    <row r="87" spans="1:7" ht="32">
      <c r="A87" s="27"/>
      <c r="B87" s="27" t="s">
        <v>257</v>
      </c>
      <c r="C87" s="64" t="s">
        <v>930</v>
      </c>
      <c r="D87" s="64" t="s">
        <v>930</v>
      </c>
      <c r="E87" s="64" t="s">
        <v>930</v>
      </c>
      <c r="F87" s="49" t="s">
        <v>24</v>
      </c>
      <c r="G87" s="104">
        <v>170</v>
      </c>
    </row>
    <row r="88" spans="1:7" ht="16">
      <c r="A88" s="27"/>
      <c r="B88" s="27" t="s">
        <v>258</v>
      </c>
      <c r="C88" s="64" t="s">
        <v>930</v>
      </c>
      <c r="D88" s="64" t="s">
        <v>930</v>
      </c>
      <c r="E88" s="64" t="s">
        <v>930</v>
      </c>
      <c r="F88" s="49" t="s">
        <v>24</v>
      </c>
      <c r="G88" s="104">
        <v>529</v>
      </c>
    </row>
    <row r="89" spans="1:7" ht="16">
      <c r="A89" s="65"/>
      <c r="B89" s="65" t="s">
        <v>150</v>
      </c>
      <c r="C89" s="64" t="s">
        <v>536</v>
      </c>
      <c r="D89" s="64" t="s">
        <v>536</v>
      </c>
      <c r="E89" s="64" t="s">
        <v>930</v>
      </c>
      <c r="F89" s="49" t="s">
        <v>24</v>
      </c>
      <c r="G89" s="104">
        <v>657</v>
      </c>
    </row>
    <row r="90" spans="1:7" ht="16">
      <c r="A90" s="27"/>
      <c r="B90" s="65" t="s">
        <v>259</v>
      </c>
      <c r="C90" s="64" t="s">
        <v>930</v>
      </c>
      <c r="D90" s="64" t="s">
        <v>930</v>
      </c>
      <c r="E90" s="64" t="s">
        <v>930</v>
      </c>
      <c r="F90" s="49" t="s">
        <v>24</v>
      </c>
      <c r="G90" s="104">
        <v>305</v>
      </c>
    </row>
    <row r="91" spans="1:7" ht="16">
      <c r="A91" s="27"/>
      <c r="B91" s="27" t="s">
        <v>260</v>
      </c>
      <c r="C91" s="64" t="s">
        <v>930</v>
      </c>
      <c r="D91" s="64" t="s">
        <v>930</v>
      </c>
      <c r="E91" s="64" t="s">
        <v>930</v>
      </c>
      <c r="F91" s="49" t="s">
        <v>24</v>
      </c>
      <c r="G91" s="104">
        <v>182</v>
      </c>
    </row>
    <row r="92" spans="1:7" ht="16">
      <c r="A92" s="27"/>
      <c r="B92" s="27" t="s">
        <v>261</v>
      </c>
      <c r="C92" s="64" t="s">
        <v>930</v>
      </c>
      <c r="D92" s="64" t="s">
        <v>930</v>
      </c>
      <c r="E92" s="64" t="s">
        <v>930</v>
      </c>
      <c r="F92" s="49" t="s">
        <v>24</v>
      </c>
      <c r="G92" s="104">
        <v>148</v>
      </c>
    </row>
    <row r="93" spans="1:7" ht="16">
      <c r="A93" s="27"/>
      <c r="B93" s="65" t="s">
        <v>262</v>
      </c>
      <c r="C93" s="64" t="s">
        <v>14</v>
      </c>
      <c r="D93" s="64" t="s">
        <v>938</v>
      </c>
      <c r="E93" s="64" t="s">
        <v>14</v>
      </c>
      <c r="F93" s="49" t="s">
        <v>14</v>
      </c>
      <c r="G93" s="104">
        <v>55</v>
      </c>
    </row>
    <row r="94" spans="1:7" ht="16">
      <c r="A94" s="27"/>
      <c r="B94" s="27" t="s">
        <v>263</v>
      </c>
      <c r="C94" s="64" t="s">
        <v>14</v>
      </c>
      <c r="D94" s="64" t="s">
        <v>938</v>
      </c>
      <c r="E94" s="64" t="s">
        <v>14</v>
      </c>
      <c r="F94" s="49" t="s">
        <v>14</v>
      </c>
      <c r="G94" s="104">
        <v>83</v>
      </c>
    </row>
    <row r="95" spans="1:7" ht="16">
      <c r="A95" s="27"/>
      <c r="B95" s="27" t="s">
        <v>264</v>
      </c>
      <c r="C95" s="64" t="s">
        <v>14</v>
      </c>
      <c r="D95" s="64" t="s">
        <v>938</v>
      </c>
      <c r="E95" s="64" t="s">
        <v>14</v>
      </c>
      <c r="F95" s="49" t="s">
        <v>14</v>
      </c>
      <c r="G95" s="104">
        <v>68</v>
      </c>
    </row>
    <row r="96" spans="1:7" ht="16">
      <c r="A96" s="27"/>
      <c r="B96" s="27" t="s">
        <v>265</v>
      </c>
      <c r="C96" s="64" t="s">
        <v>930</v>
      </c>
      <c r="D96" s="64" t="s">
        <v>930</v>
      </c>
      <c r="E96" s="64" t="s">
        <v>930</v>
      </c>
      <c r="F96" s="49" t="s">
        <v>24</v>
      </c>
      <c r="G96" s="104">
        <v>2</v>
      </c>
    </row>
    <row r="97" spans="1:7" ht="16">
      <c r="A97" s="27"/>
      <c r="B97" s="27" t="s">
        <v>266</v>
      </c>
      <c r="C97" s="64" t="s">
        <v>931</v>
      </c>
      <c r="D97" s="64" t="s">
        <v>930</v>
      </c>
      <c r="E97" s="64" t="s">
        <v>930</v>
      </c>
      <c r="F97" s="49" t="s">
        <v>24</v>
      </c>
      <c r="G97" s="104">
        <v>94</v>
      </c>
    </row>
    <row r="98" spans="1:7" ht="16">
      <c r="A98" s="29"/>
      <c r="B98" s="29" t="s">
        <v>267</v>
      </c>
      <c r="C98" s="28" t="s">
        <v>930</v>
      </c>
      <c r="D98" s="28" t="s">
        <v>930</v>
      </c>
      <c r="E98" s="28" t="s">
        <v>930</v>
      </c>
      <c r="F98" s="40" t="s">
        <v>24</v>
      </c>
      <c r="G98" s="105">
        <v>54</v>
      </c>
    </row>
    <row r="99" spans="1:7" ht="16">
      <c r="A99" s="65" t="s">
        <v>99</v>
      </c>
      <c r="B99" s="65" t="s">
        <v>68</v>
      </c>
      <c r="C99" s="64" t="s">
        <v>14</v>
      </c>
      <c r="D99" s="64" t="s">
        <v>14</v>
      </c>
      <c r="E99" s="64" t="s">
        <v>14</v>
      </c>
      <c r="F99" s="45" t="s">
        <v>14</v>
      </c>
      <c r="G99" s="104">
        <v>316</v>
      </c>
    </row>
    <row r="100" spans="1:7" ht="16">
      <c r="A100" s="65"/>
      <c r="B100" s="65" t="s">
        <v>155</v>
      </c>
      <c r="C100" s="64" t="s">
        <v>83</v>
      </c>
      <c r="D100" s="64" t="s">
        <v>83</v>
      </c>
      <c r="E100" s="64" t="s">
        <v>83</v>
      </c>
      <c r="F100" s="49" t="s">
        <v>83</v>
      </c>
      <c r="G100" s="104">
        <v>18</v>
      </c>
    </row>
    <row r="101" spans="1:7" ht="16">
      <c r="A101" s="65"/>
      <c r="B101" s="27" t="s">
        <v>156</v>
      </c>
      <c r="C101" s="26" t="s">
        <v>14</v>
      </c>
      <c r="D101" s="26" t="s">
        <v>14</v>
      </c>
      <c r="E101" s="26" t="s">
        <v>14</v>
      </c>
      <c r="F101" s="49" t="s">
        <v>14</v>
      </c>
      <c r="G101" s="104">
        <v>62</v>
      </c>
    </row>
    <row r="102" spans="1:7" ht="16">
      <c r="A102" s="65"/>
      <c r="B102" s="27" t="s">
        <v>157</v>
      </c>
      <c r="C102" s="26" t="s">
        <v>14</v>
      </c>
      <c r="D102" s="26" t="s">
        <v>14</v>
      </c>
      <c r="E102" s="26" t="s">
        <v>14</v>
      </c>
      <c r="F102" s="49" t="s">
        <v>14</v>
      </c>
      <c r="G102" s="104">
        <v>14</v>
      </c>
    </row>
    <row r="103" spans="1:7" ht="16">
      <c r="A103" s="65"/>
      <c r="B103" s="27" t="s">
        <v>158</v>
      </c>
      <c r="C103" s="26" t="s">
        <v>1726</v>
      </c>
      <c r="D103" s="26" t="s">
        <v>21</v>
      </c>
      <c r="E103" s="26" t="s">
        <v>14</v>
      </c>
      <c r="F103" s="49" t="s">
        <v>14</v>
      </c>
      <c r="G103" s="104">
        <v>934</v>
      </c>
    </row>
    <row r="104" spans="1:7" ht="16">
      <c r="A104" s="65"/>
      <c r="B104" s="27" t="s">
        <v>159</v>
      </c>
      <c r="C104" s="27" t="s">
        <v>83</v>
      </c>
      <c r="D104" s="27" t="s">
        <v>83</v>
      </c>
      <c r="E104" s="27" t="s">
        <v>83</v>
      </c>
      <c r="F104" s="49" t="s">
        <v>83</v>
      </c>
      <c r="G104" s="104">
        <v>40</v>
      </c>
    </row>
    <row r="105" spans="1:7" ht="16">
      <c r="A105" s="65"/>
      <c r="B105" s="27" t="s">
        <v>160</v>
      </c>
      <c r="C105" s="27" t="s">
        <v>83</v>
      </c>
      <c r="D105" s="27" t="s">
        <v>83</v>
      </c>
      <c r="E105" s="27" t="s">
        <v>83</v>
      </c>
      <c r="F105" s="49" t="s">
        <v>83</v>
      </c>
      <c r="G105" s="104">
        <v>41</v>
      </c>
    </row>
    <row r="106" spans="1:7" ht="16">
      <c r="A106" s="27"/>
      <c r="B106" s="27" t="s">
        <v>161</v>
      </c>
      <c r="C106" s="27" t="s">
        <v>937</v>
      </c>
      <c r="D106" s="27" t="s">
        <v>83</v>
      </c>
      <c r="E106" s="27" t="s">
        <v>83</v>
      </c>
      <c r="F106" s="49" t="s">
        <v>83</v>
      </c>
      <c r="G106" s="104">
        <v>3</v>
      </c>
    </row>
    <row r="107" spans="1:7" ht="16">
      <c r="A107" s="27"/>
      <c r="B107" s="27" t="s">
        <v>162</v>
      </c>
      <c r="C107" s="27" t="s">
        <v>937</v>
      </c>
      <c r="D107" s="27" t="s">
        <v>83</v>
      </c>
      <c r="E107" s="27" t="s">
        <v>83</v>
      </c>
      <c r="F107" s="49" t="s">
        <v>83</v>
      </c>
      <c r="G107" s="104">
        <v>37</v>
      </c>
    </row>
    <row r="108" spans="1:7" ht="16">
      <c r="A108" s="29"/>
      <c r="B108" s="29" t="s">
        <v>163</v>
      </c>
      <c r="C108" s="29" t="s">
        <v>83</v>
      </c>
      <c r="D108" s="29" t="s">
        <v>83</v>
      </c>
      <c r="E108" s="29" t="s">
        <v>83</v>
      </c>
      <c r="F108" s="40" t="s">
        <v>83</v>
      </c>
      <c r="G108" s="105">
        <v>51</v>
      </c>
    </row>
    <row r="109" spans="1:7" ht="16">
      <c r="A109" s="65" t="s">
        <v>100</v>
      </c>
      <c r="B109" s="27" t="s">
        <v>268</v>
      </c>
      <c r="C109" s="26" t="s">
        <v>14</v>
      </c>
      <c r="D109" s="26" t="s">
        <v>14</v>
      </c>
      <c r="E109" s="26" t="s">
        <v>14</v>
      </c>
      <c r="F109" s="45" t="s">
        <v>14</v>
      </c>
      <c r="G109" s="104">
        <v>95</v>
      </c>
    </row>
    <row r="110" spans="1:7" ht="16">
      <c r="A110" s="27"/>
      <c r="B110" s="27" t="s">
        <v>269</v>
      </c>
      <c r="C110" s="26" t="s">
        <v>14</v>
      </c>
      <c r="D110" s="26" t="s">
        <v>14</v>
      </c>
      <c r="E110" s="26" t="s">
        <v>14</v>
      </c>
      <c r="F110" s="49" t="s">
        <v>14</v>
      </c>
      <c r="G110" s="104">
        <v>139</v>
      </c>
    </row>
    <row r="111" spans="1:7" ht="16">
      <c r="A111" s="65"/>
      <c r="B111" s="27" t="s">
        <v>164</v>
      </c>
      <c r="C111" s="26" t="s">
        <v>83</v>
      </c>
      <c r="D111" s="26" t="s">
        <v>83</v>
      </c>
      <c r="E111" s="26" t="s">
        <v>83</v>
      </c>
      <c r="F111" s="49" t="s">
        <v>83</v>
      </c>
      <c r="G111" s="104">
        <v>41</v>
      </c>
    </row>
    <row r="112" spans="1:7" ht="16">
      <c r="A112" s="62"/>
      <c r="B112" s="29" t="s">
        <v>165</v>
      </c>
      <c r="C112" s="27" t="s">
        <v>83</v>
      </c>
      <c r="D112" s="27" t="s">
        <v>83</v>
      </c>
      <c r="E112" s="27" t="s">
        <v>83</v>
      </c>
      <c r="F112" s="40" t="s">
        <v>83</v>
      </c>
      <c r="G112" s="105">
        <v>53</v>
      </c>
    </row>
    <row r="113" spans="1:7" ht="16">
      <c r="A113" s="65" t="s">
        <v>101</v>
      </c>
      <c r="B113" s="81" t="s">
        <v>166</v>
      </c>
      <c r="C113" s="84" t="s">
        <v>14</v>
      </c>
      <c r="D113" s="84" t="s">
        <v>14</v>
      </c>
      <c r="E113" s="84" t="s">
        <v>14</v>
      </c>
      <c r="F113" s="45" t="s">
        <v>14</v>
      </c>
      <c r="G113" s="104">
        <v>87</v>
      </c>
    </row>
    <row r="114" spans="1:7" ht="16">
      <c r="A114" s="65"/>
      <c r="B114" s="81" t="s">
        <v>167</v>
      </c>
      <c r="C114" s="175" t="s">
        <v>1725</v>
      </c>
      <c r="D114" s="81" t="s">
        <v>5</v>
      </c>
      <c r="E114" s="81" t="s">
        <v>14</v>
      </c>
      <c r="F114" s="49" t="s">
        <v>14</v>
      </c>
      <c r="G114" s="104">
        <v>12</v>
      </c>
    </row>
    <row r="115" spans="1:7" ht="16">
      <c r="A115" s="65"/>
      <c r="B115" s="81" t="s">
        <v>168</v>
      </c>
      <c r="C115" s="81" t="s">
        <v>1725</v>
      </c>
      <c r="D115" s="81" t="s">
        <v>14</v>
      </c>
      <c r="E115" s="81" t="s">
        <v>14</v>
      </c>
      <c r="F115" s="49" t="s">
        <v>14</v>
      </c>
      <c r="G115" s="104">
        <v>52</v>
      </c>
    </row>
    <row r="116" spans="1:7" ht="16">
      <c r="A116" s="65"/>
      <c r="B116" s="81" t="s">
        <v>5</v>
      </c>
      <c r="C116" s="81" t="s">
        <v>1725</v>
      </c>
      <c r="D116" s="81" t="s">
        <v>5</v>
      </c>
      <c r="E116" s="81" t="s">
        <v>14</v>
      </c>
      <c r="F116" s="49" t="s">
        <v>14</v>
      </c>
      <c r="G116" s="104">
        <v>190</v>
      </c>
    </row>
    <row r="117" spans="1:7" ht="16">
      <c r="A117" s="65"/>
      <c r="B117" s="81" t="s">
        <v>169</v>
      </c>
      <c r="C117" s="27" t="s">
        <v>1725</v>
      </c>
      <c r="D117" s="27" t="s">
        <v>14</v>
      </c>
      <c r="E117" s="27" t="s">
        <v>14</v>
      </c>
      <c r="F117" s="49" t="s">
        <v>14</v>
      </c>
      <c r="G117" s="104">
        <v>9</v>
      </c>
    </row>
    <row r="118" spans="1:7" ht="16">
      <c r="A118" s="29"/>
      <c r="B118" s="83" t="s">
        <v>170</v>
      </c>
      <c r="C118" s="29" t="s">
        <v>1725</v>
      </c>
      <c r="D118" s="29" t="s">
        <v>14</v>
      </c>
      <c r="E118" s="29" t="s">
        <v>14</v>
      </c>
      <c r="F118" s="40" t="s">
        <v>14</v>
      </c>
      <c r="G118" s="105">
        <v>6</v>
      </c>
    </row>
    <row r="119" spans="1:7" ht="16">
      <c r="A119" s="65" t="s">
        <v>102</v>
      </c>
      <c r="B119" s="27" t="s">
        <v>270</v>
      </c>
      <c r="C119" s="26" t="s">
        <v>29</v>
      </c>
      <c r="D119" s="26" t="s">
        <v>29</v>
      </c>
      <c r="E119" s="26" t="s">
        <v>67</v>
      </c>
      <c r="F119" s="45" t="s">
        <v>67</v>
      </c>
      <c r="G119" s="104">
        <v>217</v>
      </c>
    </row>
    <row r="120" spans="1:7" ht="16">
      <c r="A120" s="27"/>
      <c r="B120" s="27" t="s">
        <v>271</v>
      </c>
      <c r="C120" s="26" t="s">
        <v>29</v>
      </c>
      <c r="D120" s="26" t="s">
        <v>29</v>
      </c>
      <c r="E120" s="26" t="s">
        <v>67</v>
      </c>
      <c r="F120" s="49" t="s">
        <v>67</v>
      </c>
      <c r="G120" s="104">
        <v>6240</v>
      </c>
    </row>
    <row r="121" spans="1:7" ht="16">
      <c r="A121" s="27"/>
      <c r="B121" s="27" t="s">
        <v>272</v>
      </c>
      <c r="C121" s="26" t="s">
        <v>29</v>
      </c>
      <c r="D121" s="26" t="s">
        <v>29</v>
      </c>
      <c r="E121" s="26" t="s">
        <v>67</v>
      </c>
      <c r="F121" s="49" t="s">
        <v>67</v>
      </c>
      <c r="G121" s="104">
        <v>2606</v>
      </c>
    </row>
    <row r="122" spans="1:7" ht="16">
      <c r="A122" s="27"/>
      <c r="B122" s="27" t="s">
        <v>273</v>
      </c>
      <c r="C122" s="26" t="s">
        <v>83</v>
      </c>
      <c r="D122" s="26" t="s">
        <v>83</v>
      </c>
      <c r="E122" s="26" t="s">
        <v>83</v>
      </c>
      <c r="F122" s="49" t="s">
        <v>83</v>
      </c>
      <c r="G122" s="104">
        <v>1103</v>
      </c>
    </row>
    <row r="123" spans="1:7" ht="16">
      <c r="A123" s="65"/>
      <c r="B123" s="27" t="s">
        <v>171</v>
      </c>
      <c r="C123" s="26" t="s">
        <v>30</v>
      </c>
      <c r="D123" s="26" t="s">
        <v>86</v>
      </c>
      <c r="E123" s="26" t="s">
        <v>86</v>
      </c>
      <c r="F123" s="49" t="s">
        <v>88</v>
      </c>
      <c r="G123" s="104">
        <v>103</v>
      </c>
    </row>
    <row r="124" spans="1:7" ht="16">
      <c r="A124" s="65"/>
      <c r="B124" s="27" t="s">
        <v>172</v>
      </c>
      <c r="C124" s="26" t="s">
        <v>84</v>
      </c>
      <c r="D124" s="26" t="s">
        <v>84</v>
      </c>
      <c r="E124" s="26" t="s">
        <v>84</v>
      </c>
      <c r="F124" s="49" t="s">
        <v>14</v>
      </c>
      <c r="G124" s="104">
        <v>70</v>
      </c>
    </row>
    <row r="125" spans="1:7" ht="16">
      <c r="A125" s="65"/>
      <c r="B125" s="27" t="s">
        <v>173</v>
      </c>
      <c r="C125" s="26" t="s">
        <v>84</v>
      </c>
      <c r="D125" s="26" t="s">
        <v>84</v>
      </c>
      <c r="E125" s="26" t="s">
        <v>84</v>
      </c>
      <c r="F125" s="49" t="s">
        <v>14</v>
      </c>
      <c r="G125" s="104">
        <v>142</v>
      </c>
    </row>
    <row r="126" spans="1:7" ht="16">
      <c r="A126" s="65"/>
      <c r="B126" s="27" t="s">
        <v>174</v>
      </c>
      <c r="C126" s="26" t="s">
        <v>84</v>
      </c>
      <c r="D126" s="26" t="s">
        <v>84</v>
      </c>
      <c r="E126" s="26" t="s">
        <v>84</v>
      </c>
      <c r="F126" s="49" t="s">
        <v>14</v>
      </c>
      <c r="G126" s="104">
        <v>35</v>
      </c>
    </row>
    <row r="127" spans="1:7" ht="16">
      <c r="A127" s="65"/>
      <c r="B127" s="27" t="s">
        <v>34</v>
      </c>
      <c r="C127" s="26" t="s">
        <v>84</v>
      </c>
      <c r="D127" s="26" t="s">
        <v>84</v>
      </c>
      <c r="E127" s="26" t="s">
        <v>84</v>
      </c>
      <c r="F127" s="49" t="s">
        <v>14</v>
      </c>
      <c r="G127" s="104">
        <v>89</v>
      </c>
    </row>
    <row r="128" spans="1:7" ht="16">
      <c r="A128" s="27"/>
      <c r="B128" s="27" t="s">
        <v>175</v>
      </c>
      <c r="C128" s="26" t="s">
        <v>83</v>
      </c>
      <c r="D128" s="26" t="s">
        <v>83</v>
      </c>
      <c r="E128" s="26" t="s">
        <v>83</v>
      </c>
      <c r="F128" s="49" t="s">
        <v>83</v>
      </c>
      <c r="G128" s="104">
        <v>0</v>
      </c>
    </row>
    <row r="129" spans="1:7" ht="16">
      <c r="A129" s="27"/>
      <c r="B129" s="27" t="s">
        <v>176</v>
      </c>
      <c r="C129" s="26" t="s">
        <v>14</v>
      </c>
      <c r="D129" s="26" t="s">
        <v>14</v>
      </c>
      <c r="E129" s="26" t="s">
        <v>14</v>
      </c>
      <c r="F129" s="49" t="s">
        <v>14</v>
      </c>
      <c r="G129" s="104">
        <v>5</v>
      </c>
    </row>
    <row r="130" spans="1:7" ht="16">
      <c r="A130" s="27"/>
      <c r="B130" s="27" t="s">
        <v>177</v>
      </c>
      <c r="C130" s="26" t="s">
        <v>83</v>
      </c>
      <c r="D130" s="26" t="s">
        <v>83</v>
      </c>
      <c r="E130" s="26" t="s">
        <v>83</v>
      </c>
      <c r="F130" s="49" t="s">
        <v>83</v>
      </c>
      <c r="G130" s="104">
        <v>0</v>
      </c>
    </row>
    <row r="131" spans="1:7" ht="16">
      <c r="A131" s="27"/>
      <c r="B131" s="27" t="s">
        <v>178</v>
      </c>
      <c r="C131" s="26" t="s">
        <v>86</v>
      </c>
      <c r="D131" s="26" t="s">
        <v>86</v>
      </c>
      <c r="E131" s="26" t="s">
        <v>86</v>
      </c>
      <c r="F131" s="49" t="s">
        <v>88</v>
      </c>
      <c r="G131" s="104">
        <v>28</v>
      </c>
    </row>
    <row r="132" spans="1:7" ht="16">
      <c r="A132" s="29"/>
      <c r="B132" s="29" t="s">
        <v>179</v>
      </c>
      <c r="C132" s="28" t="s">
        <v>84</v>
      </c>
      <c r="D132" s="28" t="s">
        <v>84</v>
      </c>
      <c r="E132" s="28" t="s">
        <v>84</v>
      </c>
      <c r="F132" s="40" t="s">
        <v>83</v>
      </c>
      <c r="G132" s="105">
        <v>300</v>
      </c>
    </row>
    <row r="133" spans="1:7" ht="16">
      <c r="A133" s="65" t="s">
        <v>103</v>
      </c>
      <c r="B133" s="27" t="s">
        <v>180</v>
      </c>
      <c r="C133" s="77" t="s">
        <v>942</v>
      </c>
      <c r="D133" s="77" t="s">
        <v>942</v>
      </c>
      <c r="E133" s="77" t="s">
        <v>67</v>
      </c>
      <c r="F133" s="45" t="s">
        <v>67</v>
      </c>
      <c r="G133" s="104">
        <v>111</v>
      </c>
    </row>
    <row r="134" spans="1:7" ht="16">
      <c r="A134" s="65"/>
      <c r="B134" s="27" t="s">
        <v>274</v>
      </c>
      <c r="C134" s="27" t="s">
        <v>942</v>
      </c>
      <c r="D134" s="27" t="s">
        <v>942</v>
      </c>
      <c r="E134" s="27" t="s">
        <v>67</v>
      </c>
      <c r="F134" s="49" t="s">
        <v>67</v>
      </c>
      <c r="G134" s="104">
        <v>648</v>
      </c>
    </row>
    <row r="135" spans="1:7" ht="16">
      <c r="A135" s="27"/>
      <c r="B135" s="27" t="s">
        <v>275</v>
      </c>
      <c r="C135" s="27" t="s">
        <v>942</v>
      </c>
      <c r="D135" s="27" t="s">
        <v>942</v>
      </c>
      <c r="E135" s="27" t="s">
        <v>67</v>
      </c>
      <c r="F135" s="49" t="s">
        <v>67</v>
      </c>
      <c r="G135" s="104">
        <v>127</v>
      </c>
    </row>
    <row r="136" spans="1:7" ht="16">
      <c r="A136" s="27"/>
      <c r="B136" s="27" t="s">
        <v>276</v>
      </c>
      <c r="C136" s="27" t="s">
        <v>942</v>
      </c>
      <c r="D136" s="27" t="s">
        <v>942</v>
      </c>
      <c r="E136" s="27" t="s">
        <v>67</v>
      </c>
      <c r="F136" s="49" t="s">
        <v>67</v>
      </c>
      <c r="G136" s="104">
        <v>3</v>
      </c>
    </row>
    <row r="137" spans="1:7" ht="16">
      <c r="A137" s="27"/>
      <c r="B137" s="27" t="s">
        <v>277</v>
      </c>
      <c r="C137" s="27" t="s">
        <v>942</v>
      </c>
      <c r="D137" s="27" t="s">
        <v>942</v>
      </c>
      <c r="E137" s="27" t="s">
        <v>67</v>
      </c>
      <c r="F137" s="49" t="s">
        <v>67</v>
      </c>
      <c r="G137" s="104">
        <v>81</v>
      </c>
    </row>
    <row r="138" spans="1:7" ht="16">
      <c r="A138" s="27"/>
      <c r="B138" s="27" t="s">
        <v>278</v>
      </c>
      <c r="C138" s="27" t="s">
        <v>942</v>
      </c>
      <c r="D138" s="27" t="s">
        <v>942</v>
      </c>
      <c r="E138" s="27" t="s">
        <v>67</v>
      </c>
      <c r="F138" s="49" t="s">
        <v>67</v>
      </c>
      <c r="G138" s="104">
        <v>677</v>
      </c>
    </row>
    <row r="139" spans="1:7" ht="16">
      <c r="A139" s="65"/>
      <c r="B139" s="27" t="s">
        <v>184</v>
      </c>
      <c r="C139" s="27" t="s">
        <v>1225</v>
      </c>
      <c r="D139" s="27" t="s">
        <v>1225</v>
      </c>
      <c r="E139" s="27" t="s">
        <v>67</v>
      </c>
      <c r="F139" s="49" t="s">
        <v>67</v>
      </c>
      <c r="G139" s="104">
        <v>8679</v>
      </c>
    </row>
    <row r="140" spans="1:7" ht="16">
      <c r="A140" s="65"/>
      <c r="B140" s="27" t="s">
        <v>181</v>
      </c>
      <c r="C140" s="27" t="s">
        <v>1224</v>
      </c>
      <c r="D140" s="27" t="s">
        <v>1224</v>
      </c>
      <c r="E140" s="27" t="s">
        <v>67</v>
      </c>
      <c r="F140" s="49" t="s">
        <v>67</v>
      </c>
      <c r="G140" s="104">
        <v>17389</v>
      </c>
    </row>
    <row r="141" spans="1:7" ht="16">
      <c r="A141" s="65"/>
      <c r="B141" s="27" t="s">
        <v>182</v>
      </c>
      <c r="C141" s="27" t="s">
        <v>1224</v>
      </c>
      <c r="D141" s="27" t="s">
        <v>1224</v>
      </c>
      <c r="E141" s="27" t="s">
        <v>67</v>
      </c>
      <c r="F141" s="49" t="s">
        <v>67</v>
      </c>
      <c r="G141" s="104">
        <v>68</v>
      </c>
    </row>
    <row r="142" spans="1:7" ht="16">
      <c r="A142" s="27"/>
      <c r="B142" s="27" t="s">
        <v>279</v>
      </c>
      <c r="C142" s="27" t="s">
        <v>942</v>
      </c>
      <c r="D142" s="27" t="s">
        <v>942</v>
      </c>
      <c r="E142" s="27" t="s">
        <v>67</v>
      </c>
      <c r="F142" s="49" t="s">
        <v>67</v>
      </c>
      <c r="G142" s="104">
        <v>15</v>
      </c>
    </row>
    <row r="143" spans="1:7" ht="16">
      <c r="A143" s="27"/>
      <c r="B143" s="27" t="s">
        <v>280</v>
      </c>
      <c r="C143" s="27" t="s">
        <v>942</v>
      </c>
      <c r="D143" s="27" t="s">
        <v>942</v>
      </c>
      <c r="E143" s="27" t="s">
        <v>67</v>
      </c>
      <c r="F143" s="49" t="s">
        <v>67</v>
      </c>
      <c r="G143" s="104">
        <v>139</v>
      </c>
    </row>
    <row r="144" spans="1:7" ht="16">
      <c r="A144" s="27"/>
      <c r="B144" s="27" t="s">
        <v>281</v>
      </c>
      <c r="C144" s="27" t="s">
        <v>942</v>
      </c>
      <c r="D144" s="27" t="s">
        <v>942</v>
      </c>
      <c r="E144" s="27" t="s">
        <v>67</v>
      </c>
      <c r="F144" s="49" t="s">
        <v>67</v>
      </c>
      <c r="G144" s="104">
        <v>238</v>
      </c>
    </row>
    <row r="145" spans="1:7" ht="16">
      <c r="A145" s="27"/>
      <c r="B145" s="27" t="s">
        <v>283</v>
      </c>
      <c r="C145" s="27" t="s">
        <v>942</v>
      </c>
      <c r="D145" s="27" t="s">
        <v>942</v>
      </c>
      <c r="E145" s="27" t="s">
        <v>67</v>
      </c>
      <c r="F145" s="49" t="s">
        <v>67</v>
      </c>
      <c r="G145" s="104">
        <v>2265</v>
      </c>
    </row>
    <row r="146" spans="1:7" ht="32">
      <c r="A146" s="27"/>
      <c r="B146" s="27" t="s">
        <v>282</v>
      </c>
      <c r="C146" s="27" t="s">
        <v>942</v>
      </c>
      <c r="D146" s="27" t="s">
        <v>942</v>
      </c>
      <c r="E146" s="27" t="s">
        <v>67</v>
      </c>
      <c r="F146" s="49" t="s">
        <v>67</v>
      </c>
      <c r="G146" s="104">
        <v>1776</v>
      </c>
    </row>
    <row r="147" spans="1:7" ht="16">
      <c r="A147" s="27"/>
      <c r="B147" s="27" t="s">
        <v>284</v>
      </c>
      <c r="C147" s="27" t="s">
        <v>942</v>
      </c>
      <c r="D147" s="27" t="s">
        <v>942</v>
      </c>
      <c r="E147" s="27" t="s">
        <v>67</v>
      </c>
      <c r="F147" s="49" t="s">
        <v>67</v>
      </c>
      <c r="G147" s="104">
        <v>69</v>
      </c>
    </row>
    <row r="148" spans="1:7" ht="16">
      <c r="A148" s="27"/>
      <c r="B148" s="27" t="s">
        <v>285</v>
      </c>
      <c r="C148" s="27" t="s">
        <v>942</v>
      </c>
      <c r="D148" s="27" t="s">
        <v>942</v>
      </c>
      <c r="E148" s="27" t="s">
        <v>67</v>
      </c>
      <c r="F148" s="49" t="s">
        <v>67</v>
      </c>
      <c r="G148" s="104">
        <v>82</v>
      </c>
    </row>
    <row r="149" spans="1:7" ht="16">
      <c r="A149" s="27"/>
      <c r="B149" s="27" t="s">
        <v>286</v>
      </c>
      <c r="C149" s="27" t="s">
        <v>942</v>
      </c>
      <c r="D149" s="27" t="s">
        <v>942</v>
      </c>
      <c r="E149" s="27" t="s">
        <v>67</v>
      </c>
      <c r="F149" s="49" t="s">
        <v>67</v>
      </c>
      <c r="G149" s="104">
        <v>7</v>
      </c>
    </row>
    <row r="150" spans="1:7" ht="16">
      <c r="A150" s="27"/>
      <c r="B150" s="27" t="s">
        <v>287</v>
      </c>
      <c r="C150" s="27" t="s">
        <v>942</v>
      </c>
      <c r="D150" s="27" t="s">
        <v>942</v>
      </c>
      <c r="E150" s="27" t="s">
        <v>67</v>
      </c>
      <c r="F150" s="49" t="s">
        <v>67</v>
      </c>
      <c r="G150" s="104">
        <v>142</v>
      </c>
    </row>
    <row r="151" spans="1:7" ht="16">
      <c r="A151" s="27"/>
      <c r="B151" s="27" t="s">
        <v>288</v>
      </c>
      <c r="C151" s="27" t="s">
        <v>942</v>
      </c>
      <c r="D151" s="27" t="s">
        <v>942</v>
      </c>
      <c r="E151" s="27" t="s">
        <v>67</v>
      </c>
      <c r="F151" s="49" t="s">
        <v>67</v>
      </c>
      <c r="G151" s="104">
        <v>392</v>
      </c>
    </row>
    <row r="152" spans="1:7" ht="16">
      <c r="A152" s="27"/>
      <c r="B152" s="27" t="s">
        <v>289</v>
      </c>
      <c r="C152" s="27" t="s">
        <v>1225</v>
      </c>
      <c r="D152" s="27" t="s">
        <v>1225</v>
      </c>
      <c r="E152" s="27" t="s">
        <v>67</v>
      </c>
      <c r="F152" s="49" t="s">
        <v>67</v>
      </c>
      <c r="G152" s="104">
        <v>1140</v>
      </c>
    </row>
    <row r="153" spans="1:7" ht="16">
      <c r="A153" s="27"/>
      <c r="B153" s="27" t="s">
        <v>290</v>
      </c>
      <c r="C153" s="27" t="s">
        <v>1225</v>
      </c>
      <c r="D153" s="27" t="s">
        <v>1225</v>
      </c>
      <c r="E153" s="27" t="s">
        <v>67</v>
      </c>
      <c r="F153" s="49" t="s">
        <v>67</v>
      </c>
      <c r="G153" s="104">
        <v>3970</v>
      </c>
    </row>
    <row r="154" spans="1:7" ht="16">
      <c r="A154" s="27"/>
      <c r="B154" s="27" t="s">
        <v>291</v>
      </c>
      <c r="C154" s="27" t="s">
        <v>1225</v>
      </c>
      <c r="D154" s="27" t="s">
        <v>1225</v>
      </c>
      <c r="E154" s="27" t="s">
        <v>67</v>
      </c>
      <c r="F154" s="49" t="s">
        <v>67</v>
      </c>
      <c r="G154" s="104">
        <v>375</v>
      </c>
    </row>
    <row r="155" spans="1:7" ht="16">
      <c r="A155" s="27"/>
      <c r="B155" s="27" t="s">
        <v>292</v>
      </c>
      <c r="C155" s="27" t="s">
        <v>1225</v>
      </c>
      <c r="D155" s="27" t="s">
        <v>1225</v>
      </c>
      <c r="E155" s="27" t="s">
        <v>67</v>
      </c>
      <c r="F155" s="49" t="s">
        <v>67</v>
      </c>
      <c r="G155" s="104">
        <v>301</v>
      </c>
    </row>
    <row r="156" spans="1:7" ht="16">
      <c r="A156" s="27"/>
      <c r="B156" s="27" t="s">
        <v>293</v>
      </c>
      <c r="C156" s="27" t="s">
        <v>1225</v>
      </c>
      <c r="D156" s="27" t="s">
        <v>1225</v>
      </c>
      <c r="E156" s="27" t="s">
        <v>67</v>
      </c>
      <c r="F156" s="49" t="s">
        <v>67</v>
      </c>
      <c r="G156" s="104">
        <v>2687</v>
      </c>
    </row>
    <row r="157" spans="1:7" ht="16">
      <c r="A157" s="27"/>
      <c r="B157" s="27" t="s">
        <v>294</v>
      </c>
      <c r="C157" s="27" t="s">
        <v>942</v>
      </c>
      <c r="D157" s="27" t="s">
        <v>942</v>
      </c>
      <c r="E157" s="27" t="s">
        <v>67</v>
      </c>
      <c r="F157" s="49" t="s">
        <v>67</v>
      </c>
      <c r="G157" s="104">
        <v>304</v>
      </c>
    </row>
    <row r="158" spans="1:7" ht="16">
      <c r="A158" s="27"/>
      <c r="B158" s="27" t="s">
        <v>295</v>
      </c>
      <c r="C158" s="27" t="s">
        <v>942</v>
      </c>
      <c r="D158" s="27" t="s">
        <v>942</v>
      </c>
      <c r="E158" s="27" t="s">
        <v>67</v>
      </c>
      <c r="F158" s="49" t="s">
        <v>67</v>
      </c>
      <c r="G158" s="104">
        <v>10</v>
      </c>
    </row>
    <row r="159" spans="1:7" ht="16">
      <c r="A159" s="27"/>
      <c r="B159" s="27" t="s">
        <v>296</v>
      </c>
      <c r="C159" s="27" t="s">
        <v>942</v>
      </c>
      <c r="D159" s="27" t="s">
        <v>942</v>
      </c>
      <c r="E159" s="27" t="s">
        <v>67</v>
      </c>
      <c r="F159" s="49" t="s">
        <v>67</v>
      </c>
      <c r="G159" s="104">
        <v>114</v>
      </c>
    </row>
    <row r="160" spans="1:7" ht="16">
      <c r="A160" s="29"/>
      <c r="B160" s="29" t="s">
        <v>183</v>
      </c>
      <c r="C160" s="29" t="s">
        <v>942</v>
      </c>
      <c r="D160" s="29" t="s">
        <v>942</v>
      </c>
      <c r="E160" s="29" t="s">
        <v>67</v>
      </c>
      <c r="F160" s="40" t="s">
        <v>67</v>
      </c>
      <c r="G160" s="105">
        <v>254</v>
      </c>
    </row>
    <row r="161" spans="1:7" ht="16">
      <c r="A161" s="65" t="s">
        <v>104</v>
      </c>
      <c r="B161" s="27" t="s">
        <v>185</v>
      </c>
      <c r="C161" s="26" t="s">
        <v>86</v>
      </c>
      <c r="D161" s="26" t="s">
        <v>86</v>
      </c>
      <c r="E161" s="26" t="s">
        <v>86</v>
      </c>
      <c r="F161" s="45" t="s">
        <v>88</v>
      </c>
      <c r="G161" s="104">
        <v>32</v>
      </c>
    </row>
    <row r="162" spans="1:7" ht="16">
      <c r="A162" s="65"/>
      <c r="B162" s="27" t="s">
        <v>186</v>
      </c>
      <c r="C162" s="26" t="s">
        <v>186</v>
      </c>
      <c r="D162" s="26" t="s">
        <v>86</v>
      </c>
      <c r="E162" s="26" t="s">
        <v>186</v>
      </c>
      <c r="F162" s="49" t="s">
        <v>88</v>
      </c>
      <c r="G162" s="104">
        <v>58</v>
      </c>
    </row>
    <row r="163" spans="1:7" ht="16">
      <c r="A163" s="65"/>
      <c r="B163" s="27" t="s">
        <v>297</v>
      </c>
      <c r="C163" s="26" t="s">
        <v>82</v>
      </c>
      <c r="D163" s="26" t="s">
        <v>82</v>
      </c>
      <c r="E163" s="26" t="s">
        <v>82</v>
      </c>
      <c r="F163" s="49" t="s">
        <v>88</v>
      </c>
      <c r="G163" s="104">
        <v>732</v>
      </c>
    </row>
    <row r="164" spans="1:7" ht="16">
      <c r="A164" s="27"/>
      <c r="B164" s="27" t="s">
        <v>298</v>
      </c>
      <c r="C164" s="26" t="s">
        <v>82</v>
      </c>
      <c r="D164" s="26" t="s">
        <v>82</v>
      </c>
      <c r="E164" s="26" t="s">
        <v>82</v>
      </c>
      <c r="F164" s="49" t="s">
        <v>88</v>
      </c>
      <c r="G164" s="104">
        <v>1501</v>
      </c>
    </row>
    <row r="165" spans="1:7" ht="16">
      <c r="A165" s="27"/>
      <c r="B165" s="27" t="s">
        <v>299</v>
      </c>
      <c r="C165" s="26" t="s">
        <v>82</v>
      </c>
      <c r="D165" s="26" t="s">
        <v>82</v>
      </c>
      <c r="E165" s="26" t="s">
        <v>82</v>
      </c>
      <c r="F165" s="49" t="s">
        <v>88</v>
      </c>
      <c r="G165" s="104">
        <v>260</v>
      </c>
    </row>
    <row r="166" spans="1:7" ht="16">
      <c r="A166" s="27"/>
      <c r="B166" s="27" t="s">
        <v>300</v>
      </c>
      <c r="C166" s="26" t="s">
        <v>82</v>
      </c>
      <c r="D166" s="26" t="s">
        <v>82</v>
      </c>
      <c r="E166" s="26" t="s">
        <v>82</v>
      </c>
      <c r="F166" s="49" t="s">
        <v>88</v>
      </c>
      <c r="G166" s="104">
        <v>84</v>
      </c>
    </row>
    <row r="167" spans="1:7" ht="16">
      <c r="A167" s="65"/>
      <c r="B167" s="27" t="s">
        <v>187</v>
      </c>
      <c r="C167" s="26" t="s">
        <v>1217</v>
      </c>
      <c r="D167" s="26" t="s">
        <v>1217</v>
      </c>
      <c r="E167" s="26" t="s">
        <v>1217</v>
      </c>
      <c r="F167" s="49" t="s">
        <v>83</v>
      </c>
      <c r="G167" s="104">
        <v>63</v>
      </c>
    </row>
    <row r="168" spans="1:7" ht="16">
      <c r="A168" s="27"/>
      <c r="B168" s="27" t="s">
        <v>188</v>
      </c>
      <c r="C168" s="26" t="s">
        <v>14</v>
      </c>
      <c r="D168" s="26" t="s">
        <v>14</v>
      </c>
      <c r="E168" s="26" t="s">
        <v>1217</v>
      </c>
      <c r="F168" s="49" t="s">
        <v>14</v>
      </c>
      <c r="G168" s="104">
        <v>103</v>
      </c>
    </row>
    <row r="169" spans="1:7" ht="16">
      <c r="A169" s="27"/>
      <c r="B169" s="27" t="s">
        <v>189</v>
      </c>
      <c r="C169" s="27" t="s">
        <v>1217</v>
      </c>
      <c r="D169" s="27" t="s">
        <v>1217</v>
      </c>
      <c r="E169" s="27" t="s">
        <v>1217</v>
      </c>
      <c r="F169" s="49" t="s">
        <v>83</v>
      </c>
      <c r="G169" s="104">
        <v>29</v>
      </c>
    </row>
    <row r="170" spans="1:7" ht="16">
      <c r="A170" s="27"/>
      <c r="B170" s="27" t="s">
        <v>190</v>
      </c>
      <c r="C170" s="27" t="s">
        <v>1217</v>
      </c>
      <c r="D170" s="27" t="s">
        <v>1217</v>
      </c>
      <c r="E170" s="27" t="s">
        <v>1217</v>
      </c>
      <c r="F170" s="49" t="s">
        <v>83</v>
      </c>
      <c r="G170" s="104">
        <v>80</v>
      </c>
    </row>
    <row r="171" spans="1:7" ht="16">
      <c r="A171" s="27"/>
      <c r="B171" s="27" t="s">
        <v>191</v>
      </c>
      <c r="C171" s="27" t="s">
        <v>1217</v>
      </c>
      <c r="D171" s="27" t="s">
        <v>1217</v>
      </c>
      <c r="E171" s="27" t="s">
        <v>1217</v>
      </c>
      <c r="F171" s="49" t="s">
        <v>83</v>
      </c>
      <c r="G171" s="104">
        <v>17</v>
      </c>
    </row>
    <row r="172" spans="1:7" ht="16">
      <c r="A172" s="29"/>
      <c r="B172" s="29" t="s">
        <v>192</v>
      </c>
      <c r="C172" s="29" t="s">
        <v>1217</v>
      </c>
      <c r="D172" s="29" t="s">
        <v>1217</v>
      </c>
      <c r="E172" s="29" t="s">
        <v>1217</v>
      </c>
      <c r="F172" s="40" t="s">
        <v>83</v>
      </c>
      <c r="G172" s="105">
        <v>690</v>
      </c>
    </row>
    <row r="173" spans="1:7" ht="16">
      <c r="A173" s="65" t="s">
        <v>105</v>
      </c>
      <c r="B173" s="27" t="s">
        <v>193</v>
      </c>
      <c r="C173" s="26" t="s">
        <v>945</v>
      </c>
      <c r="D173" s="26" t="s">
        <v>945</v>
      </c>
      <c r="E173" s="26" t="s">
        <v>83</v>
      </c>
      <c r="F173" s="45" t="s">
        <v>83</v>
      </c>
      <c r="G173" s="104">
        <v>15</v>
      </c>
    </row>
    <row r="174" spans="1:7" ht="16">
      <c r="A174" s="65"/>
      <c r="B174" s="27" t="s">
        <v>194</v>
      </c>
      <c r="C174" s="26" t="s">
        <v>945</v>
      </c>
      <c r="D174" s="26" t="s">
        <v>945</v>
      </c>
      <c r="E174" s="26" t="s">
        <v>83</v>
      </c>
      <c r="F174" s="49" t="s">
        <v>83</v>
      </c>
      <c r="G174" s="104">
        <v>334</v>
      </c>
    </row>
    <row r="175" spans="1:7" ht="16">
      <c r="A175" s="65"/>
      <c r="B175" s="27" t="s">
        <v>367</v>
      </c>
      <c r="C175" s="26" t="s">
        <v>945</v>
      </c>
      <c r="D175" s="26" t="s">
        <v>945</v>
      </c>
      <c r="E175" s="26" t="s">
        <v>83</v>
      </c>
      <c r="F175" s="49" t="s">
        <v>83</v>
      </c>
      <c r="G175" s="104">
        <v>338</v>
      </c>
    </row>
    <row r="176" spans="1:7" ht="16">
      <c r="A176" s="27"/>
      <c r="B176" s="27" t="s">
        <v>368</v>
      </c>
      <c r="C176" s="26" t="s">
        <v>945</v>
      </c>
      <c r="D176" s="26" t="s">
        <v>945</v>
      </c>
      <c r="E176" s="26" t="s">
        <v>83</v>
      </c>
      <c r="F176" s="49" t="s">
        <v>83</v>
      </c>
      <c r="G176" s="104">
        <v>20</v>
      </c>
    </row>
    <row r="177" spans="1:7" ht="16">
      <c r="A177" s="27"/>
      <c r="B177" s="27" t="s">
        <v>195</v>
      </c>
      <c r="C177" s="26" t="s">
        <v>945</v>
      </c>
      <c r="D177" s="26" t="s">
        <v>945</v>
      </c>
      <c r="E177" s="26" t="s">
        <v>83</v>
      </c>
      <c r="F177" s="49" t="s">
        <v>83</v>
      </c>
      <c r="G177" s="104">
        <v>165</v>
      </c>
    </row>
    <row r="178" spans="1:7" ht="16">
      <c r="A178" s="27"/>
      <c r="B178" s="27" t="s">
        <v>196</v>
      </c>
      <c r="C178" s="26" t="s">
        <v>945</v>
      </c>
      <c r="D178" s="26" t="s">
        <v>945</v>
      </c>
      <c r="E178" s="26" t="s">
        <v>83</v>
      </c>
      <c r="F178" s="49" t="s">
        <v>83</v>
      </c>
      <c r="G178" s="104">
        <v>555</v>
      </c>
    </row>
    <row r="179" spans="1:7" ht="16">
      <c r="A179" s="27"/>
      <c r="B179" s="27" t="s">
        <v>197</v>
      </c>
      <c r="C179" s="26" t="s">
        <v>86</v>
      </c>
      <c r="D179" s="26" t="s">
        <v>86</v>
      </c>
      <c r="E179" s="26" t="s">
        <v>86</v>
      </c>
      <c r="F179" s="49" t="s">
        <v>88</v>
      </c>
      <c r="G179" s="104">
        <v>416</v>
      </c>
    </row>
    <row r="180" spans="1:7" ht="16">
      <c r="A180" s="27"/>
      <c r="B180" s="27" t="s">
        <v>198</v>
      </c>
      <c r="C180" s="26" t="s">
        <v>1028</v>
      </c>
      <c r="D180" s="26" t="s">
        <v>1028</v>
      </c>
      <c r="E180" s="26" t="s">
        <v>14</v>
      </c>
      <c r="F180" s="49" t="s">
        <v>14</v>
      </c>
      <c r="G180" s="104">
        <v>987</v>
      </c>
    </row>
    <row r="181" spans="1:7" ht="16">
      <c r="A181" s="27"/>
      <c r="B181" s="27" t="s">
        <v>199</v>
      </c>
      <c r="C181" s="26" t="s">
        <v>1028</v>
      </c>
      <c r="D181" s="26" t="s">
        <v>5</v>
      </c>
      <c r="E181" s="26" t="s">
        <v>14</v>
      </c>
      <c r="F181" s="49" t="s">
        <v>14</v>
      </c>
      <c r="G181" s="104">
        <v>727</v>
      </c>
    </row>
    <row r="182" spans="1:7" ht="16">
      <c r="A182" s="27"/>
      <c r="B182" s="27" t="s">
        <v>200</v>
      </c>
      <c r="C182" s="26" t="s">
        <v>1028</v>
      </c>
      <c r="D182" s="26" t="s">
        <v>1028</v>
      </c>
      <c r="E182" s="26" t="s">
        <v>14</v>
      </c>
      <c r="F182" s="49" t="s">
        <v>14</v>
      </c>
      <c r="G182" s="104">
        <v>358</v>
      </c>
    </row>
    <row r="183" spans="1:7" ht="16">
      <c r="A183" s="29"/>
      <c r="B183" s="29" t="s">
        <v>201</v>
      </c>
      <c r="C183" s="28" t="s">
        <v>945</v>
      </c>
      <c r="D183" s="28" t="s">
        <v>945</v>
      </c>
      <c r="E183" s="28" t="s">
        <v>83</v>
      </c>
      <c r="F183" s="40" t="s">
        <v>83</v>
      </c>
      <c r="G183" s="105">
        <v>488</v>
      </c>
    </row>
    <row r="184" spans="1:7" ht="16">
      <c r="A184" s="65" t="s">
        <v>106</v>
      </c>
      <c r="B184" s="27" t="s">
        <v>301</v>
      </c>
      <c r="C184" s="26" t="s">
        <v>1726</v>
      </c>
      <c r="D184" s="26" t="s">
        <v>933</v>
      </c>
      <c r="E184" s="26" t="s">
        <v>14</v>
      </c>
      <c r="F184" s="45" t="s">
        <v>14</v>
      </c>
      <c r="G184" s="104">
        <v>66</v>
      </c>
    </row>
    <row r="185" spans="1:7" ht="16">
      <c r="A185" s="27"/>
      <c r="B185" s="27" t="s">
        <v>302</v>
      </c>
      <c r="C185" s="26" t="s">
        <v>1726</v>
      </c>
      <c r="D185" s="26" t="s">
        <v>933</v>
      </c>
      <c r="E185" s="26" t="s">
        <v>14</v>
      </c>
      <c r="F185" s="49" t="s">
        <v>14</v>
      </c>
      <c r="G185" s="104">
        <v>94</v>
      </c>
    </row>
    <row r="186" spans="1:7" ht="16">
      <c r="A186" s="27"/>
      <c r="B186" s="27" t="s">
        <v>303</v>
      </c>
      <c r="C186" s="26" t="s">
        <v>1726</v>
      </c>
      <c r="D186" s="26" t="s">
        <v>933</v>
      </c>
      <c r="E186" s="26" t="s">
        <v>14</v>
      </c>
      <c r="F186" s="49" t="s">
        <v>14</v>
      </c>
      <c r="G186" s="104">
        <v>1041</v>
      </c>
    </row>
    <row r="187" spans="1:7" ht="16">
      <c r="A187" s="65"/>
      <c r="B187" s="27" t="s">
        <v>202</v>
      </c>
      <c r="C187" s="26" t="s">
        <v>86</v>
      </c>
      <c r="D187" s="26" t="s">
        <v>933</v>
      </c>
      <c r="E187" s="26" t="s">
        <v>86</v>
      </c>
      <c r="F187" s="49" t="s">
        <v>88</v>
      </c>
      <c r="G187" s="104">
        <v>261</v>
      </c>
    </row>
    <row r="188" spans="1:7" ht="16">
      <c r="A188" s="65"/>
      <c r="B188" s="27" t="s">
        <v>203</v>
      </c>
      <c r="C188" s="26" t="s">
        <v>1726</v>
      </c>
      <c r="D188" s="26" t="s">
        <v>933</v>
      </c>
      <c r="E188" s="26" t="s">
        <v>14</v>
      </c>
      <c r="F188" s="49" t="s">
        <v>14</v>
      </c>
      <c r="G188" s="104">
        <v>81</v>
      </c>
    </row>
    <row r="189" spans="1:7" ht="16">
      <c r="A189" s="65"/>
      <c r="B189" s="27" t="s">
        <v>204</v>
      </c>
      <c r="C189" s="26" t="s">
        <v>934</v>
      </c>
      <c r="D189" s="26" t="s">
        <v>934</v>
      </c>
      <c r="E189" s="26" t="s">
        <v>83</v>
      </c>
      <c r="F189" s="49" t="s">
        <v>83</v>
      </c>
      <c r="G189" s="104">
        <v>97</v>
      </c>
    </row>
    <row r="190" spans="1:7" ht="16">
      <c r="A190" s="65"/>
      <c r="B190" s="27" t="s">
        <v>205</v>
      </c>
      <c r="C190" s="26" t="s">
        <v>934</v>
      </c>
      <c r="D190" s="26" t="s">
        <v>934</v>
      </c>
      <c r="E190" s="26" t="s">
        <v>14</v>
      </c>
      <c r="F190" s="49" t="s">
        <v>14</v>
      </c>
      <c r="G190" s="104">
        <v>379</v>
      </c>
    </row>
    <row r="191" spans="1:7" ht="16">
      <c r="A191" s="27"/>
      <c r="B191" s="27" t="s">
        <v>206</v>
      </c>
      <c r="C191" s="27" t="s">
        <v>934</v>
      </c>
      <c r="D191" s="27" t="s">
        <v>934</v>
      </c>
      <c r="E191" s="27" t="s">
        <v>83</v>
      </c>
      <c r="F191" s="49" t="s">
        <v>83</v>
      </c>
      <c r="G191" s="104">
        <v>34</v>
      </c>
    </row>
    <row r="192" spans="1:7" ht="16">
      <c r="A192" s="27"/>
      <c r="B192" s="27" t="s">
        <v>207</v>
      </c>
      <c r="C192" s="27" t="s">
        <v>934</v>
      </c>
      <c r="D192" s="27" t="s">
        <v>934</v>
      </c>
      <c r="E192" s="27" t="s">
        <v>83</v>
      </c>
      <c r="F192" s="49" t="s">
        <v>83</v>
      </c>
      <c r="G192" s="104">
        <v>1</v>
      </c>
    </row>
    <row r="193" spans="1:7" ht="16">
      <c r="A193" s="29"/>
      <c r="B193" s="29" t="s">
        <v>208</v>
      </c>
      <c r="C193" s="29" t="s">
        <v>934</v>
      </c>
      <c r="D193" s="29" t="s">
        <v>934</v>
      </c>
      <c r="E193" s="29" t="s">
        <v>83</v>
      </c>
      <c r="F193" s="40" t="s">
        <v>83</v>
      </c>
      <c r="G193" s="105">
        <v>51</v>
      </c>
    </row>
    <row r="194" spans="1:7" ht="32">
      <c r="A194" s="27" t="s">
        <v>107</v>
      </c>
      <c r="B194" s="27" t="s">
        <v>304</v>
      </c>
      <c r="C194" s="26" t="s">
        <v>935</v>
      </c>
      <c r="D194" s="26" t="s">
        <v>935</v>
      </c>
      <c r="E194" s="26" t="s">
        <v>86</v>
      </c>
      <c r="F194" s="45" t="s">
        <v>88</v>
      </c>
      <c r="G194" s="104">
        <v>15</v>
      </c>
    </row>
    <row r="195" spans="1:7" ht="16">
      <c r="A195" s="27"/>
      <c r="B195" s="27" t="s">
        <v>305</v>
      </c>
      <c r="C195" s="26" t="s">
        <v>935</v>
      </c>
      <c r="D195" s="26" t="s">
        <v>935</v>
      </c>
      <c r="E195" s="26" t="s">
        <v>86</v>
      </c>
      <c r="F195" s="49" t="s">
        <v>88</v>
      </c>
      <c r="G195" s="104">
        <v>38</v>
      </c>
    </row>
    <row r="196" spans="1:7" ht="16">
      <c r="A196" s="27"/>
      <c r="B196" s="27" t="s">
        <v>306</v>
      </c>
      <c r="C196" s="26" t="s">
        <v>935</v>
      </c>
      <c r="D196" s="26" t="s">
        <v>935</v>
      </c>
      <c r="E196" s="26" t="s">
        <v>83</v>
      </c>
      <c r="F196" s="49" t="s">
        <v>83</v>
      </c>
      <c r="G196" s="104">
        <v>21</v>
      </c>
    </row>
    <row r="197" spans="1:7" ht="16">
      <c r="A197" s="27"/>
      <c r="B197" s="27" t="s">
        <v>307</v>
      </c>
      <c r="C197" s="26" t="s">
        <v>935</v>
      </c>
      <c r="D197" s="26" t="s">
        <v>935</v>
      </c>
      <c r="E197" s="26" t="s">
        <v>83</v>
      </c>
      <c r="F197" s="49" t="s">
        <v>83</v>
      </c>
      <c r="G197" s="104">
        <v>14</v>
      </c>
    </row>
    <row r="198" spans="1:7" ht="16">
      <c r="A198" s="27"/>
      <c r="B198" s="27" t="s">
        <v>308</v>
      </c>
      <c r="C198" s="26" t="s">
        <v>935</v>
      </c>
      <c r="D198" s="26" t="s">
        <v>935</v>
      </c>
      <c r="E198" s="26" t="s">
        <v>83</v>
      </c>
      <c r="F198" s="49" t="s">
        <v>83</v>
      </c>
      <c r="G198" s="104">
        <v>4</v>
      </c>
    </row>
    <row r="199" spans="1:7" ht="16">
      <c r="A199" s="27"/>
      <c r="B199" s="27" t="s">
        <v>309</v>
      </c>
      <c r="C199" s="26" t="s">
        <v>935</v>
      </c>
      <c r="D199" s="26" t="s">
        <v>935</v>
      </c>
      <c r="E199" s="26" t="s">
        <v>86</v>
      </c>
      <c r="F199" s="49" t="s">
        <v>88</v>
      </c>
      <c r="G199" s="104">
        <v>10</v>
      </c>
    </row>
    <row r="200" spans="1:7" ht="16">
      <c r="A200" s="27"/>
      <c r="B200" s="27" t="s">
        <v>310</v>
      </c>
      <c r="C200" s="26" t="s">
        <v>935</v>
      </c>
      <c r="D200" s="26" t="s">
        <v>935</v>
      </c>
      <c r="E200" s="26" t="s">
        <v>86</v>
      </c>
      <c r="F200" s="49" t="s">
        <v>88</v>
      </c>
      <c r="G200" s="104">
        <v>0</v>
      </c>
    </row>
    <row r="201" spans="1:7" ht="16">
      <c r="A201" s="29"/>
      <c r="B201" s="29" t="s">
        <v>311</v>
      </c>
      <c r="C201" s="28" t="s">
        <v>935</v>
      </c>
      <c r="D201" s="28" t="s">
        <v>935</v>
      </c>
      <c r="E201" s="28" t="s">
        <v>83</v>
      </c>
      <c r="F201" s="40" t="s">
        <v>83</v>
      </c>
      <c r="G201" s="105">
        <v>24</v>
      </c>
    </row>
    <row r="202" spans="1:7" ht="16">
      <c r="A202" s="27" t="s">
        <v>108</v>
      </c>
      <c r="B202" s="27" t="s">
        <v>312</v>
      </c>
      <c r="C202" s="26" t="s">
        <v>86</v>
      </c>
      <c r="D202" s="26" t="s">
        <v>86</v>
      </c>
      <c r="E202" s="26" t="s">
        <v>86</v>
      </c>
      <c r="F202" s="45" t="s">
        <v>88</v>
      </c>
      <c r="G202" s="104">
        <v>14</v>
      </c>
    </row>
    <row r="203" spans="1:7" ht="16">
      <c r="A203" s="29"/>
      <c r="B203" s="29" t="s">
        <v>313</v>
      </c>
      <c r="C203" s="28" t="s">
        <v>83</v>
      </c>
      <c r="D203" s="28" t="s">
        <v>83</v>
      </c>
      <c r="E203" s="28" t="s">
        <v>83</v>
      </c>
      <c r="F203" s="40" t="s">
        <v>83</v>
      </c>
      <c r="G203" s="105">
        <v>58</v>
      </c>
    </row>
    <row r="204" spans="1:7" ht="16">
      <c r="A204" s="27" t="s">
        <v>109</v>
      </c>
      <c r="B204" s="27" t="s">
        <v>314</v>
      </c>
      <c r="C204" s="26" t="s">
        <v>14</v>
      </c>
      <c r="D204" s="26" t="s">
        <v>14</v>
      </c>
      <c r="E204" s="26" t="s">
        <v>14</v>
      </c>
      <c r="F204" s="45" t="s">
        <v>14</v>
      </c>
      <c r="G204" s="104">
        <v>76</v>
      </c>
    </row>
    <row r="205" spans="1:7" ht="16">
      <c r="A205" s="27"/>
      <c r="B205" s="27" t="s">
        <v>315</v>
      </c>
      <c r="C205" s="26" t="s">
        <v>14</v>
      </c>
      <c r="D205" s="26" t="s">
        <v>14</v>
      </c>
      <c r="E205" s="26" t="s">
        <v>14</v>
      </c>
      <c r="F205" s="49" t="s">
        <v>14</v>
      </c>
      <c r="G205" s="104">
        <v>1</v>
      </c>
    </row>
    <row r="206" spans="1:7" ht="16">
      <c r="A206" s="27"/>
      <c r="B206" s="27" t="s">
        <v>316</v>
      </c>
      <c r="C206" s="26" t="s">
        <v>86</v>
      </c>
      <c r="D206" s="26" t="s">
        <v>86</v>
      </c>
      <c r="E206" s="26" t="s">
        <v>86</v>
      </c>
      <c r="F206" s="49" t="s">
        <v>88</v>
      </c>
      <c r="G206" s="104">
        <v>8</v>
      </c>
    </row>
    <row r="207" spans="1:7" ht="16">
      <c r="A207" s="27"/>
      <c r="B207" s="27" t="s">
        <v>317</v>
      </c>
      <c r="C207" s="26" t="s">
        <v>14</v>
      </c>
      <c r="D207" s="26" t="s">
        <v>14</v>
      </c>
      <c r="E207" s="26" t="s">
        <v>14</v>
      </c>
      <c r="F207" s="49" t="s">
        <v>14</v>
      </c>
      <c r="G207" s="104">
        <v>5</v>
      </c>
    </row>
    <row r="208" spans="1:7" ht="16">
      <c r="A208" s="29"/>
      <c r="B208" s="29" t="s">
        <v>318</v>
      </c>
      <c r="C208" s="28" t="s">
        <v>83</v>
      </c>
      <c r="D208" s="28" t="s">
        <v>83</v>
      </c>
      <c r="E208" s="28" t="s">
        <v>83</v>
      </c>
      <c r="F208" s="40" t="s">
        <v>83</v>
      </c>
      <c r="G208" s="105">
        <v>55</v>
      </c>
    </row>
    <row r="209" spans="1:7" ht="16">
      <c r="A209" s="27" t="s">
        <v>110</v>
      </c>
      <c r="B209" s="27" t="s">
        <v>319</v>
      </c>
      <c r="C209" s="26" t="s">
        <v>14</v>
      </c>
      <c r="D209" s="26" t="s">
        <v>14</v>
      </c>
      <c r="E209" s="26" t="s">
        <v>14</v>
      </c>
      <c r="F209" s="45" t="s">
        <v>14</v>
      </c>
      <c r="G209" s="104">
        <v>45</v>
      </c>
    </row>
    <row r="210" spans="1:7" ht="16">
      <c r="A210" s="27"/>
      <c r="B210" s="27" t="s">
        <v>320</v>
      </c>
      <c r="C210" s="27" t="s">
        <v>14</v>
      </c>
      <c r="D210" s="27" t="s">
        <v>14</v>
      </c>
      <c r="E210" s="27" t="s">
        <v>14</v>
      </c>
      <c r="F210" s="49" t="s">
        <v>14</v>
      </c>
      <c r="G210" s="104">
        <v>125</v>
      </c>
    </row>
    <row r="211" spans="1:7" ht="16">
      <c r="A211" s="27"/>
      <c r="B211" s="27" t="s">
        <v>321</v>
      </c>
      <c r="C211" s="27" t="s">
        <v>14</v>
      </c>
      <c r="D211" s="27" t="s">
        <v>14</v>
      </c>
      <c r="E211" s="27" t="s">
        <v>14</v>
      </c>
      <c r="F211" s="49" t="s">
        <v>14</v>
      </c>
      <c r="G211" s="104">
        <v>724</v>
      </c>
    </row>
    <row r="212" spans="1:7" ht="16">
      <c r="A212" s="29"/>
      <c r="B212" s="29" t="s">
        <v>322</v>
      </c>
      <c r="C212" s="29" t="s">
        <v>14</v>
      </c>
      <c r="D212" s="29" t="s">
        <v>14</v>
      </c>
      <c r="E212" s="29" t="s">
        <v>14</v>
      </c>
      <c r="F212" s="40" t="s">
        <v>14</v>
      </c>
      <c r="G212" s="105">
        <v>401</v>
      </c>
    </row>
    <row r="213" spans="1:7" ht="16">
      <c r="A213" s="27" t="s">
        <v>111</v>
      </c>
      <c r="B213" s="27" t="s">
        <v>323</v>
      </c>
      <c r="C213" s="77" t="s">
        <v>935</v>
      </c>
      <c r="D213" s="77" t="s">
        <v>935</v>
      </c>
      <c r="E213" s="77" t="s">
        <v>85</v>
      </c>
      <c r="F213" s="45" t="s">
        <v>85</v>
      </c>
      <c r="G213" s="104">
        <v>890</v>
      </c>
    </row>
    <row r="214" spans="1:7" ht="16">
      <c r="A214" s="27"/>
      <c r="B214" s="27" t="s">
        <v>324</v>
      </c>
      <c r="C214" s="27" t="s">
        <v>935</v>
      </c>
      <c r="D214" s="27" t="s">
        <v>935</v>
      </c>
      <c r="E214" s="27" t="s">
        <v>83</v>
      </c>
      <c r="F214" s="49" t="s">
        <v>83</v>
      </c>
      <c r="G214" s="104">
        <v>1173</v>
      </c>
    </row>
    <row r="215" spans="1:7" ht="16">
      <c r="A215" s="27"/>
      <c r="B215" s="27" t="s">
        <v>325</v>
      </c>
      <c r="C215" s="27" t="s">
        <v>935</v>
      </c>
      <c r="D215" s="27" t="s">
        <v>935</v>
      </c>
      <c r="E215" s="27" t="s">
        <v>86</v>
      </c>
      <c r="F215" s="49" t="s">
        <v>88</v>
      </c>
      <c r="G215" s="104">
        <v>203</v>
      </c>
    </row>
    <row r="216" spans="1:7" ht="16">
      <c r="A216" s="27"/>
      <c r="B216" s="27" t="s">
        <v>326</v>
      </c>
      <c r="C216" s="27" t="s">
        <v>935</v>
      </c>
      <c r="D216" s="27" t="s">
        <v>935</v>
      </c>
      <c r="E216" s="27" t="s">
        <v>83</v>
      </c>
      <c r="F216" s="49" t="s">
        <v>83</v>
      </c>
      <c r="G216" s="104">
        <v>168</v>
      </c>
    </row>
    <row r="217" spans="1:7" ht="16">
      <c r="A217" s="27"/>
      <c r="B217" s="27" t="s">
        <v>327</v>
      </c>
      <c r="C217" s="27" t="s">
        <v>935</v>
      </c>
      <c r="D217" s="27" t="s">
        <v>935</v>
      </c>
      <c r="E217" s="27" t="s">
        <v>83</v>
      </c>
      <c r="F217" s="49" t="s">
        <v>83</v>
      </c>
      <c r="G217" s="104">
        <v>133</v>
      </c>
    </row>
    <row r="218" spans="1:7" ht="32">
      <c r="A218" s="29"/>
      <c r="B218" s="29" t="s">
        <v>328</v>
      </c>
      <c r="C218" s="29" t="s">
        <v>935</v>
      </c>
      <c r="D218" s="29" t="s">
        <v>935</v>
      </c>
      <c r="E218" s="29" t="s">
        <v>83</v>
      </c>
      <c r="F218" s="40" t="s">
        <v>83</v>
      </c>
      <c r="G218" s="105">
        <v>1270</v>
      </c>
    </row>
    <row r="219" spans="1:7" ht="16">
      <c r="A219" s="27" t="s">
        <v>112</v>
      </c>
      <c r="B219" s="27" t="s">
        <v>329</v>
      </c>
      <c r="C219" s="26" t="s">
        <v>14</v>
      </c>
      <c r="D219" s="26" t="s">
        <v>14</v>
      </c>
      <c r="E219" s="26" t="s">
        <v>14</v>
      </c>
      <c r="F219" s="45" t="s">
        <v>14</v>
      </c>
      <c r="G219" s="104">
        <v>96</v>
      </c>
    </row>
    <row r="220" spans="1:7" ht="16">
      <c r="A220" s="29"/>
      <c r="B220" s="29" t="s">
        <v>330</v>
      </c>
      <c r="C220" s="28" t="s">
        <v>83</v>
      </c>
      <c r="D220" s="28" t="s">
        <v>83</v>
      </c>
      <c r="E220" s="28" t="s">
        <v>83</v>
      </c>
      <c r="F220" s="40" t="s">
        <v>83</v>
      </c>
      <c r="G220" s="105">
        <v>299</v>
      </c>
    </row>
    <row r="221" spans="1:7" ht="16">
      <c r="A221" s="27" t="s">
        <v>113</v>
      </c>
      <c r="B221" s="27" t="s">
        <v>331</v>
      </c>
      <c r="C221" s="26" t="s">
        <v>1764</v>
      </c>
      <c r="D221" s="26" t="s">
        <v>85</v>
      </c>
      <c r="E221" s="26" t="s">
        <v>85</v>
      </c>
      <c r="F221" s="45" t="s">
        <v>85</v>
      </c>
      <c r="G221" s="104">
        <v>145</v>
      </c>
    </row>
    <row r="222" spans="1:7" ht="16">
      <c r="A222" s="27"/>
      <c r="B222" s="27" t="s">
        <v>332</v>
      </c>
      <c r="C222" s="26" t="s">
        <v>941</v>
      </c>
      <c r="D222" s="26" t="s">
        <v>941</v>
      </c>
      <c r="E222" s="26" t="s">
        <v>85</v>
      </c>
      <c r="F222" s="49" t="s">
        <v>85</v>
      </c>
      <c r="G222" s="104">
        <v>113</v>
      </c>
    </row>
    <row r="223" spans="1:7" ht="16">
      <c r="A223" s="27"/>
      <c r="B223" s="27" t="s">
        <v>333</v>
      </c>
      <c r="C223" s="26" t="s">
        <v>941</v>
      </c>
      <c r="D223" s="26" t="s">
        <v>941</v>
      </c>
      <c r="E223" s="26" t="s">
        <v>85</v>
      </c>
      <c r="F223" s="49" t="s">
        <v>85</v>
      </c>
      <c r="G223" s="104">
        <v>780</v>
      </c>
    </row>
    <row r="224" spans="1:7" ht="16">
      <c r="A224" s="27"/>
      <c r="B224" s="27" t="s">
        <v>334</v>
      </c>
      <c r="C224" s="26" t="s">
        <v>941</v>
      </c>
      <c r="D224" s="26" t="s">
        <v>941</v>
      </c>
      <c r="E224" s="26" t="s">
        <v>85</v>
      </c>
      <c r="F224" s="49" t="s">
        <v>85</v>
      </c>
      <c r="G224" s="104">
        <v>1301</v>
      </c>
    </row>
    <row r="225" spans="1:7" ht="16">
      <c r="A225" s="27"/>
      <c r="B225" s="27" t="s">
        <v>335</v>
      </c>
      <c r="C225" s="26" t="s">
        <v>941</v>
      </c>
      <c r="D225" s="26" t="s">
        <v>941</v>
      </c>
      <c r="E225" s="26" t="s">
        <v>85</v>
      </c>
      <c r="F225" s="49" t="s">
        <v>85</v>
      </c>
      <c r="G225" s="104">
        <v>826</v>
      </c>
    </row>
    <row r="226" spans="1:7" ht="16">
      <c r="A226" s="27"/>
      <c r="B226" s="27" t="s">
        <v>336</v>
      </c>
      <c r="C226" s="26" t="s">
        <v>941</v>
      </c>
      <c r="D226" s="26" t="s">
        <v>941</v>
      </c>
      <c r="E226" s="26" t="s">
        <v>85</v>
      </c>
      <c r="F226" s="49" t="s">
        <v>85</v>
      </c>
      <c r="G226" s="104">
        <v>69</v>
      </c>
    </row>
    <row r="227" spans="1:7" ht="16">
      <c r="A227" s="27"/>
      <c r="B227" s="27" t="s">
        <v>337</v>
      </c>
      <c r="C227" s="26" t="s">
        <v>941</v>
      </c>
      <c r="D227" s="26" t="s">
        <v>941</v>
      </c>
      <c r="E227" s="26" t="s">
        <v>85</v>
      </c>
      <c r="F227" s="49" t="s">
        <v>85</v>
      </c>
      <c r="G227" s="104">
        <v>82</v>
      </c>
    </row>
    <row r="228" spans="1:7" ht="16">
      <c r="A228" s="27"/>
      <c r="B228" s="27" t="s">
        <v>338</v>
      </c>
      <c r="C228" s="26" t="s">
        <v>941</v>
      </c>
      <c r="D228" s="26" t="s">
        <v>941</v>
      </c>
      <c r="E228" s="26" t="s">
        <v>85</v>
      </c>
      <c r="F228" s="49" t="s">
        <v>85</v>
      </c>
      <c r="G228" s="104">
        <v>34</v>
      </c>
    </row>
    <row r="229" spans="1:7" ht="16">
      <c r="A229" s="27"/>
      <c r="B229" s="27" t="s">
        <v>339</v>
      </c>
      <c r="C229" s="26" t="s">
        <v>1764</v>
      </c>
      <c r="D229" s="26" t="s">
        <v>85</v>
      </c>
      <c r="E229" s="26" t="s">
        <v>85</v>
      </c>
      <c r="F229" s="49" t="s">
        <v>85</v>
      </c>
      <c r="G229" s="104">
        <v>122</v>
      </c>
    </row>
    <row r="230" spans="1:7" ht="16">
      <c r="A230" s="27"/>
      <c r="B230" s="27" t="s">
        <v>340</v>
      </c>
      <c r="C230" s="26" t="s">
        <v>1764</v>
      </c>
      <c r="D230" s="26" t="s">
        <v>85</v>
      </c>
      <c r="E230" s="26" t="s">
        <v>85</v>
      </c>
      <c r="F230" s="49" t="s">
        <v>85</v>
      </c>
      <c r="G230" s="104">
        <v>199</v>
      </c>
    </row>
    <row r="231" spans="1:7" ht="16">
      <c r="A231" s="27"/>
      <c r="B231" s="27" t="s">
        <v>341</v>
      </c>
      <c r="C231" s="26" t="s">
        <v>1764</v>
      </c>
      <c r="D231" s="26" t="s">
        <v>85</v>
      </c>
      <c r="E231" s="26" t="s">
        <v>85</v>
      </c>
      <c r="F231" s="49" t="s">
        <v>85</v>
      </c>
      <c r="G231" s="104">
        <v>163</v>
      </c>
    </row>
    <row r="232" spans="1:7" ht="16">
      <c r="A232" s="27"/>
      <c r="B232" s="27" t="s">
        <v>342</v>
      </c>
      <c r="C232" s="26" t="s">
        <v>1764</v>
      </c>
      <c r="D232" s="26" t="s">
        <v>85</v>
      </c>
      <c r="E232" s="26" t="s">
        <v>85</v>
      </c>
      <c r="F232" s="49" t="s">
        <v>85</v>
      </c>
      <c r="G232" s="104">
        <v>100</v>
      </c>
    </row>
    <row r="233" spans="1:7" ht="16">
      <c r="A233" s="27"/>
      <c r="B233" s="27" t="s">
        <v>343</v>
      </c>
      <c r="C233" s="26" t="s">
        <v>1764</v>
      </c>
      <c r="D233" s="26" t="s">
        <v>85</v>
      </c>
      <c r="E233" s="26" t="s">
        <v>85</v>
      </c>
      <c r="F233" s="49" t="s">
        <v>85</v>
      </c>
      <c r="G233" s="104">
        <v>304</v>
      </c>
    </row>
    <row r="234" spans="1:7" ht="16">
      <c r="A234" s="27"/>
      <c r="B234" s="27" t="s">
        <v>344</v>
      </c>
      <c r="C234" s="26" t="s">
        <v>1764</v>
      </c>
      <c r="D234" s="26" t="s">
        <v>85</v>
      </c>
      <c r="E234" s="26" t="s">
        <v>85</v>
      </c>
      <c r="F234" s="49" t="s">
        <v>85</v>
      </c>
      <c r="G234" s="104">
        <v>158</v>
      </c>
    </row>
    <row r="235" spans="1:7" ht="16">
      <c r="A235" s="27"/>
      <c r="B235" s="27" t="s">
        <v>345</v>
      </c>
      <c r="C235" s="26" t="s">
        <v>1764</v>
      </c>
      <c r="D235" s="26" t="s">
        <v>85</v>
      </c>
      <c r="E235" s="26" t="s">
        <v>85</v>
      </c>
      <c r="F235" s="49" t="s">
        <v>85</v>
      </c>
      <c r="G235" s="104">
        <v>508</v>
      </c>
    </row>
    <row r="236" spans="1:7" ht="16">
      <c r="A236" s="27"/>
      <c r="B236" s="27" t="s">
        <v>346</v>
      </c>
      <c r="C236" s="26" t="s">
        <v>1764</v>
      </c>
      <c r="D236" s="26" t="s">
        <v>85</v>
      </c>
      <c r="E236" s="26" t="s">
        <v>85</v>
      </c>
      <c r="F236" s="49" t="s">
        <v>85</v>
      </c>
      <c r="G236" s="104">
        <v>86</v>
      </c>
    </row>
    <row r="237" spans="1:7" ht="16">
      <c r="A237" s="27"/>
      <c r="B237" s="27" t="s">
        <v>347</v>
      </c>
      <c r="C237" s="26" t="s">
        <v>1764</v>
      </c>
      <c r="D237" s="26" t="s">
        <v>85</v>
      </c>
      <c r="E237" s="26" t="s">
        <v>85</v>
      </c>
      <c r="F237" s="49" t="s">
        <v>85</v>
      </c>
      <c r="G237" s="104">
        <v>100</v>
      </c>
    </row>
    <row r="238" spans="1:7" ht="16">
      <c r="A238" s="27"/>
      <c r="B238" s="27" t="s">
        <v>348</v>
      </c>
      <c r="C238" s="26" t="s">
        <v>1764</v>
      </c>
      <c r="D238" s="26" t="s">
        <v>85</v>
      </c>
      <c r="E238" s="26" t="s">
        <v>85</v>
      </c>
      <c r="F238" s="49" t="s">
        <v>85</v>
      </c>
      <c r="G238" s="104">
        <v>56</v>
      </c>
    </row>
    <row r="239" spans="1:7" ht="16">
      <c r="A239" s="27"/>
      <c r="B239" s="27" t="s">
        <v>349</v>
      </c>
      <c r="C239" s="26" t="s">
        <v>1764</v>
      </c>
      <c r="D239" s="26" t="s">
        <v>85</v>
      </c>
      <c r="E239" s="26" t="s">
        <v>85</v>
      </c>
      <c r="F239" s="49" t="s">
        <v>85</v>
      </c>
      <c r="G239" s="104">
        <v>357</v>
      </c>
    </row>
    <row r="240" spans="1:7" ht="16">
      <c r="A240" s="27"/>
      <c r="B240" s="27" t="s">
        <v>350</v>
      </c>
      <c r="C240" s="26" t="s">
        <v>1764</v>
      </c>
      <c r="D240" s="26" t="s">
        <v>85</v>
      </c>
      <c r="E240" s="26" t="s">
        <v>85</v>
      </c>
      <c r="F240" s="49" t="s">
        <v>85</v>
      </c>
      <c r="G240" s="104">
        <v>34</v>
      </c>
    </row>
    <row r="241" spans="1:7" ht="16">
      <c r="A241" s="27"/>
      <c r="B241" s="27" t="s">
        <v>351</v>
      </c>
      <c r="C241" s="26" t="s">
        <v>1764</v>
      </c>
      <c r="D241" s="26" t="s">
        <v>85</v>
      </c>
      <c r="E241" s="26" t="s">
        <v>85</v>
      </c>
      <c r="F241" s="49" t="s">
        <v>85</v>
      </c>
      <c r="G241" s="104">
        <v>113</v>
      </c>
    </row>
    <row r="242" spans="1:7" ht="16">
      <c r="A242" s="27"/>
      <c r="B242" s="27" t="s">
        <v>352</v>
      </c>
      <c r="C242" s="26" t="s">
        <v>1764</v>
      </c>
      <c r="D242" s="26" t="s">
        <v>85</v>
      </c>
      <c r="E242" s="26" t="s">
        <v>85</v>
      </c>
      <c r="F242" s="49" t="s">
        <v>85</v>
      </c>
      <c r="G242" s="104">
        <v>112</v>
      </c>
    </row>
    <row r="243" spans="1:7" ht="16">
      <c r="A243" s="27"/>
      <c r="B243" s="27" t="s">
        <v>353</v>
      </c>
      <c r="C243" s="26" t="s">
        <v>1764</v>
      </c>
      <c r="D243" s="26" t="s">
        <v>85</v>
      </c>
      <c r="E243" s="26" t="s">
        <v>85</v>
      </c>
      <c r="F243" s="49" t="s">
        <v>85</v>
      </c>
      <c r="G243" s="104">
        <v>316</v>
      </c>
    </row>
    <row r="244" spans="1:7" ht="16">
      <c r="A244" s="27"/>
      <c r="B244" s="27" t="s">
        <v>354</v>
      </c>
      <c r="C244" s="26" t="s">
        <v>1764</v>
      </c>
      <c r="D244" s="26" t="s">
        <v>85</v>
      </c>
      <c r="E244" s="26" t="s">
        <v>85</v>
      </c>
      <c r="F244" s="49" t="s">
        <v>85</v>
      </c>
      <c r="G244" s="104">
        <v>24</v>
      </c>
    </row>
    <row r="245" spans="1:7" ht="32">
      <c r="A245" s="27"/>
      <c r="B245" s="27" t="s">
        <v>355</v>
      </c>
      <c r="C245" s="26" t="s">
        <v>1764</v>
      </c>
      <c r="D245" s="26" t="s">
        <v>85</v>
      </c>
      <c r="E245" s="26" t="s">
        <v>85</v>
      </c>
      <c r="F245" s="49" t="s">
        <v>85</v>
      </c>
      <c r="G245" s="104">
        <v>45</v>
      </c>
    </row>
    <row r="246" spans="1:7" ht="16">
      <c r="A246" s="27"/>
      <c r="B246" s="27" t="s">
        <v>356</v>
      </c>
      <c r="C246" s="26" t="s">
        <v>1764</v>
      </c>
      <c r="D246" s="26" t="s">
        <v>85</v>
      </c>
      <c r="E246" s="26" t="s">
        <v>85</v>
      </c>
      <c r="F246" s="49" t="s">
        <v>85</v>
      </c>
      <c r="G246" s="104">
        <v>337</v>
      </c>
    </row>
    <row r="247" spans="1:7" ht="16">
      <c r="A247" s="27"/>
      <c r="B247" s="27" t="s">
        <v>357</v>
      </c>
      <c r="C247" s="26" t="s">
        <v>63</v>
      </c>
      <c r="D247" s="26" t="s">
        <v>63</v>
      </c>
      <c r="E247" s="26" t="s">
        <v>85</v>
      </c>
      <c r="F247" s="49" t="s">
        <v>85</v>
      </c>
      <c r="G247" s="104">
        <v>624</v>
      </c>
    </row>
    <row r="248" spans="1:7" ht="16">
      <c r="A248" s="27"/>
      <c r="B248" s="27" t="s">
        <v>358</v>
      </c>
      <c r="C248" s="26" t="s">
        <v>63</v>
      </c>
      <c r="D248" s="26" t="s">
        <v>63</v>
      </c>
      <c r="E248" s="26" t="s">
        <v>85</v>
      </c>
      <c r="F248" s="49" t="s">
        <v>85</v>
      </c>
      <c r="G248" s="104">
        <v>287</v>
      </c>
    </row>
    <row r="249" spans="1:7" ht="16">
      <c r="A249" s="27"/>
      <c r="B249" s="27" t="s">
        <v>359</v>
      </c>
      <c r="C249" s="26" t="s">
        <v>63</v>
      </c>
      <c r="D249" s="26" t="s">
        <v>63</v>
      </c>
      <c r="E249" s="26" t="s">
        <v>85</v>
      </c>
      <c r="F249" s="49" t="s">
        <v>85</v>
      </c>
      <c r="G249" s="104">
        <v>723</v>
      </c>
    </row>
    <row r="250" spans="1:7" ht="16">
      <c r="A250" s="27"/>
      <c r="B250" s="27" t="s">
        <v>360</v>
      </c>
      <c r="C250" s="26" t="s">
        <v>63</v>
      </c>
      <c r="D250" s="26" t="s">
        <v>63</v>
      </c>
      <c r="E250" s="26" t="s">
        <v>85</v>
      </c>
      <c r="F250" s="49" t="s">
        <v>85</v>
      </c>
      <c r="G250" s="104">
        <v>275</v>
      </c>
    </row>
    <row r="251" spans="1:7" ht="16">
      <c r="A251" s="27"/>
      <c r="B251" s="27" t="s">
        <v>361</v>
      </c>
      <c r="C251" s="26" t="s">
        <v>54</v>
      </c>
      <c r="D251" s="26" t="s">
        <v>54</v>
      </c>
      <c r="E251" s="26" t="s">
        <v>85</v>
      </c>
      <c r="F251" s="49" t="s">
        <v>85</v>
      </c>
      <c r="G251" s="104">
        <v>221</v>
      </c>
    </row>
    <row r="252" spans="1:7" ht="16">
      <c r="A252" s="27"/>
      <c r="B252" s="27" t="s">
        <v>874</v>
      </c>
      <c r="C252" s="26" t="s">
        <v>54</v>
      </c>
      <c r="D252" s="26" t="s">
        <v>54</v>
      </c>
      <c r="E252" s="26" t="s">
        <v>85</v>
      </c>
      <c r="F252" s="49" t="s">
        <v>85</v>
      </c>
      <c r="G252" s="104">
        <v>79</v>
      </c>
    </row>
    <row r="253" spans="1:7" ht="16">
      <c r="A253" s="27"/>
      <c r="B253" s="27" t="s">
        <v>362</v>
      </c>
      <c r="C253" s="26" t="s">
        <v>54</v>
      </c>
      <c r="D253" s="26" t="s">
        <v>54</v>
      </c>
      <c r="E253" s="26" t="s">
        <v>85</v>
      </c>
      <c r="F253" s="49" t="s">
        <v>85</v>
      </c>
      <c r="G253" s="104">
        <v>137</v>
      </c>
    </row>
    <row r="254" spans="1:7" ht="16">
      <c r="A254" s="27"/>
      <c r="B254" s="27" t="s">
        <v>363</v>
      </c>
      <c r="C254" s="26" t="s">
        <v>54</v>
      </c>
      <c r="D254" s="26" t="s">
        <v>54</v>
      </c>
      <c r="E254" s="26" t="s">
        <v>85</v>
      </c>
      <c r="F254" s="49" t="s">
        <v>85</v>
      </c>
      <c r="G254" s="104">
        <v>18</v>
      </c>
    </row>
    <row r="255" spans="1:7" ht="16">
      <c r="A255" s="27"/>
      <c r="B255" s="27" t="s">
        <v>364</v>
      </c>
      <c r="C255" s="26" t="s">
        <v>54</v>
      </c>
      <c r="D255" s="26" t="s">
        <v>54</v>
      </c>
      <c r="E255" s="26" t="s">
        <v>85</v>
      </c>
      <c r="F255" s="49" t="s">
        <v>85</v>
      </c>
      <c r="G255" s="104">
        <v>7</v>
      </c>
    </row>
    <row r="256" spans="1:7" ht="16">
      <c r="A256" s="29"/>
      <c r="B256" s="29" t="s">
        <v>365</v>
      </c>
      <c r="C256" s="28" t="s">
        <v>1764</v>
      </c>
      <c r="D256" s="28" t="s">
        <v>85</v>
      </c>
      <c r="E256" s="28" t="s">
        <v>85</v>
      </c>
      <c r="F256" s="40" t="s">
        <v>85</v>
      </c>
      <c r="G256" s="105">
        <v>3</v>
      </c>
    </row>
  </sheetData>
  <phoneticPr fontId="20" type="noConversion"/>
  <conditionalFormatting sqref="F1">
    <cfRule type="containsText" dxfId="104" priority="5" operator="containsText" text="Cardiovascular">
      <formula>NOT(ISERROR(SEARCH("Cardiovascular",F1)))</formula>
    </cfRule>
  </conditionalFormatting>
  <conditionalFormatting sqref="F1">
    <cfRule type="containsText" dxfId="103" priority="1" operator="containsText" text="Injury">
      <formula>NOT(ISERROR(SEARCH("Injury",F1)))</formula>
    </cfRule>
    <cfRule type="containsText" dxfId="102" priority="2" operator="containsText" text="Other Chronic">
      <formula>NOT(ISERROR(SEARCH("Other Chronic",F1)))</formula>
    </cfRule>
    <cfRule type="containsText" dxfId="101" priority="3" operator="containsText" text="Communicable">
      <formula>NOT(ISERROR(SEARCH("Communicable",F1)))</formula>
    </cfRule>
    <cfRule type="containsText" dxfId="100" priority="4" operator="containsText" text="Cancer">
      <formula>NOT(ISERROR(SEARCH("Cancer",F1)))</formula>
    </cfRule>
  </conditionalFormatting>
  <conditionalFormatting sqref="F2:F1048576">
    <cfRule type="containsText" dxfId="99" priority="10" operator="containsText" text="Cardiovascular">
      <formula>NOT(ISERROR(SEARCH("Cardiovascular",F2)))</formula>
    </cfRule>
  </conditionalFormatting>
  <conditionalFormatting sqref="F2:F1048576">
    <cfRule type="containsText" dxfId="98" priority="6" operator="containsText" text="Injury">
      <formula>NOT(ISERROR(SEARCH("Injury",F2)))</formula>
    </cfRule>
    <cfRule type="containsText" dxfId="97" priority="7" operator="containsText" text="Other Chronic">
      <formula>NOT(ISERROR(SEARCH("Other Chronic",F2)))</formula>
    </cfRule>
    <cfRule type="containsText" dxfId="96" priority="8" operator="containsText" text="Communicable">
      <formula>NOT(ISERROR(SEARCH("Communicable",F2)))</formula>
    </cfRule>
    <cfRule type="containsText" dxfId="95" priority="9" operator="containsText" text="Cancer">
      <formula>NOT(ISERROR(SEARCH("Cancer",F2)))</formula>
    </cfRule>
  </conditionalFormatting>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I256"/>
  <sheetViews>
    <sheetView zoomScaleNormal="100" workbookViewId="0">
      <pane ySplit="1" topLeftCell="A174" activePane="bottomLeft" state="frozen"/>
      <selection pane="bottomLeft" activeCell="B175" sqref="B175"/>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7" width="10.83203125" style="25"/>
    <col min="8" max="8" width="10.83203125" style="25" customWidth="1"/>
    <col min="9" max="9" width="15" style="25" bestFit="1" customWidth="1"/>
    <col min="10" max="16384" width="10.83203125" style="25"/>
  </cols>
  <sheetData>
    <row r="1" spans="1:9" ht="16">
      <c r="A1" s="78" t="s">
        <v>59</v>
      </c>
      <c r="B1" s="78" t="s">
        <v>60</v>
      </c>
      <c r="C1" s="40" t="s">
        <v>1606</v>
      </c>
      <c r="D1" s="40" t="s">
        <v>1607</v>
      </c>
      <c r="E1" s="91" t="s">
        <v>1608</v>
      </c>
      <c r="F1" s="43" t="s">
        <v>1605</v>
      </c>
      <c r="G1" s="86" t="s">
        <v>61</v>
      </c>
      <c r="H1" s="25">
        <f>SUM(G2:G256)</f>
        <v>135508</v>
      </c>
      <c r="I1" s="25" t="s">
        <v>1223</v>
      </c>
    </row>
    <row r="2" spans="1:9" ht="16">
      <c r="A2" s="27" t="s">
        <v>97</v>
      </c>
      <c r="B2" s="27" t="s">
        <v>211</v>
      </c>
      <c r="C2" s="84" t="s">
        <v>64</v>
      </c>
      <c r="D2" s="77" t="s">
        <v>64</v>
      </c>
      <c r="E2" s="77" t="s">
        <v>64</v>
      </c>
      <c r="F2" s="45" t="s">
        <v>88</v>
      </c>
      <c r="G2" s="26">
        <v>720</v>
      </c>
    </row>
    <row r="3" spans="1:9" ht="16">
      <c r="A3" s="27"/>
      <c r="B3" s="27" t="s">
        <v>212</v>
      </c>
      <c r="C3" s="81" t="s">
        <v>64</v>
      </c>
      <c r="D3" s="27" t="s">
        <v>64</v>
      </c>
      <c r="E3" s="27" t="s">
        <v>64</v>
      </c>
      <c r="F3" s="49" t="s">
        <v>88</v>
      </c>
      <c r="G3" s="26">
        <v>18</v>
      </c>
    </row>
    <row r="4" spans="1:9" ht="16">
      <c r="A4" s="27"/>
      <c r="B4" s="27" t="s">
        <v>213</v>
      </c>
      <c r="C4" s="81" t="s">
        <v>64</v>
      </c>
      <c r="D4" s="27" t="s">
        <v>64</v>
      </c>
      <c r="E4" s="27" t="s">
        <v>64</v>
      </c>
      <c r="F4" s="49" t="s">
        <v>88</v>
      </c>
      <c r="G4" s="26">
        <v>4</v>
      </c>
    </row>
    <row r="5" spans="1:9" ht="16">
      <c r="A5" s="27"/>
      <c r="B5" s="27" t="s">
        <v>696</v>
      </c>
      <c r="C5" s="81" t="s">
        <v>64</v>
      </c>
      <c r="D5" s="27" t="s">
        <v>64</v>
      </c>
      <c r="E5" s="27" t="s">
        <v>64</v>
      </c>
      <c r="F5" s="49" t="s">
        <v>88</v>
      </c>
      <c r="G5" s="26">
        <v>8</v>
      </c>
    </row>
    <row r="6" spans="1:9" ht="16">
      <c r="A6" s="27"/>
      <c r="B6" s="27" t="s">
        <v>949</v>
      </c>
      <c r="C6" s="81" t="s">
        <v>64</v>
      </c>
      <c r="D6" s="27" t="s">
        <v>64</v>
      </c>
      <c r="E6" s="27" t="s">
        <v>64</v>
      </c>
      <c r="F6" s="49" t="s">
        <v>88</v>
      </c>
      <c r="G6" s="26">
        <v>17</v>
      </c>
    </row>
    <row r="7" spans="1:9" ht="16">
      <c r="A7" s="27"/>
      <c r="B7" s="27" t="s">
        <v>210</v>
      </c>
      <c r="C7" s="81" t="s">
        <v>64</v>
      </c>
      <c r="D7" s="27" t="s">
        <v>64</v>
      </c>
      <c r="E7" s="27" t="s">
        <v>64</v>
      </c>
      <c r="F7" s="49" t="s">
        <v>88</v>
      </c>
      <c r="G7" s="26">
        <v>21</v>
      </c>
    </row>
    <row r="8" spans="1:9" ht="16">
      <c r="A8" s="27"/>
      <c r="B8" s="27" t="s">
        <v>218</v>
      </c>
      <c r="C8" s="25" t="s">
        <v>495</v>
      </c>
      <c r="D8" s="27" t="s">
        <v>495</v>
      </c>
      <c r="E8" s="27" t="s">
        <v>86</v>
      </c>
      <c r="F8" s="49" t="s">
        <v>88</v>
      </c>
      <c r="G8" s="26">
        <v>2</v>
      </c>
    </row>
    <row r="9" spans="1:9" ht="16">
      <c r="A9" s="27"/>
      <c r="B9" s="27" t="s">
        <v>219</v>
      </c>
      <c r="C9" s="25" t="s">
        <v>495</v>
      </c>
      <c r="D9" s="27" t="s">
        <v>495</v>
      </c>
      <c r="E9" s="27" t="s">
        <v>86</v>
      </c>
      <c r="F9" s="49" t="s">
        <v>88</v>
      </c>
      <c r="G9" s="26">
        <v>0</v>
      </c>
    </row>
    <row r="10" spans="1:9" ht="16">
      <c r="A10" s="27"/>
      <c r="B10" s="27" t="s">
        <v>220</v>
      </c>
      <c r="C10" s="25" t="s">
        <v>495</v>
      </c>
      <c r="D10" s="27" t="s">
        <v>495</v>
      </c>
      <c r="E10" s="27" t="s">
        <v>86</v>
      </c>
      <c r="F10" s="49" t="s">
        <v>88</v>
      </c>
      <c r="G10" s="26">
        <v>125</v>
      </c>
    </row>
    <row r="11" spans="1:9" ht="16">
      <c r="A11" s="27"/>
      <c r="B11" s="27" t="s">
        <v>221</v>
      </c>
      <c r="C11" s="25" t="s">
        <v>495</v>
      </c>
      <c r="D11" s="27" t="s">
        <v>495</v>
      </c>
      <c r="E11" s="27" t="s">
        <v>86</v>
      </c>
      <c r="F11" s="49" t="s">
        <v>88</v>
      </c>
      <c r="G11" s="26">
        <v>110</v>
      </c>
    </row>
    <row r="12" spans="1:9" ht="16">
      <c r="A12" s="27"/>
      <c r="B12" s="27" t="s">
        <v>366</v>
      </c>
      <c r="C12" s="25" t="s">
        <v>495</v>
      </c>
      <c r="D12" s="27" t="s">
        <v>495</v>
      </c>
      <c r="E12" s="27" t="s">
        <v>86</v>
      </c>
      <c r="F12" s="49" t="s">
        <v>88</v>
      </c>
      <c r="G12" s="26">
        <v>7</v>
      </c>
    </row>
    <row r="13" spans="1:9" ht="16">
      <c r="A13" s="27"/>
      <c r="B13" s="27" t="s">
        <v>222</v>
      </c>
      <c r="C13" s="25" t="s">
        <v>495</v>
      </c>
      <c r="D13" s="27" t="s">
        <v>495</v>
      </c>
      <c r="E13" s="27" t="s">
        <v>86</v>
      </c>
      <c r="F13" s="49" t="s">
        <v>88</v>
      </c>
      <c r="G13" s="26">
        <v>6</v>
      </c>
    </row>
    <row r="14" spans="1:9" ht="16">
      <c r="A14" s="27"/>
      <c r="B14" s="27" t="s">
        <v>223</v>
      </c>
      <c r="C14" s="25" t="s">
        <v>495</v>
      </c>
      <c r="D14" s="27" t="s">
        <v>495</v>
      </c>
      <c r="E14" s="27" t="s">
        <v>86</v>
      </c>
      <c r="F14" s="49" t="s">
        <v>88</v>
      </c>
      <c r="G14" s="26">
        <v>14</v>
      </c>
    </row>
    <row r="15" spans="1:9" ht="16">
      <c r="A15" s="27"/>
      <c r="B15" s="27" t="s">
        <v>712</v>
      </c>
      <c r="C15" s="25" t="s">
        <v>495</v>
      </c>
      <c r="D15" s="27" t="s">
        <v>495</v>
      </c>
      <c r="E15" s="27" t="s">
        <v>86</v>
      </c>
      <c r="F15" s="49" t="s">
        <v>88</v>
      </c>
      <c r="G15" s="26">
        <v>1</v>
      </c>
    </row>
    <row r="16" spans="1:9" ht="16">
      <c r="A16" s="27"/>
      <c r="B16" s="27" t="s">
        <v>950</v>
      </c>
      <c r="C16" s="25" t="s">
        <v>86</v>
      </c>
      <c r="D16" s="27" t="s">
        <v>86</v>
      </c>
      <c r="E16" s="27" t="s">
        <v>86</v>
      </c>
      <c r="F16" s="49" t="s">
        <v>88</v>
      </c>
      <c r="G16" s="26">
        <v>4</v>
      </c>
    </row>
    <row r="17" spans="1:7" ht="16">
      <c r="A17" s="27"/>
      <c r="B17" s="27" t="s">
        <v>951</v>
      </c>
      <c r="C17" s="25" t="s">
        <v>86</v>
      </c>
      <c r="D17" s="27" t="s">
        <v>86</v>
      </c>
      <c r="E17" s="27" t="s">
        <v>86</v>
      </c>
      <c r="F17" s="49" t="s">
        <v>88</v>
      </c>
      <c r="G17" s="26">
        <v>2</v>
      </c>
    </row>
    <row r="18" spans="1:7" ht="16">
      <c r="A18" s="27"/>
      <c r="B18" s="27" t="s">
        <v>692</v>
      </c>
      <c r="C18" s="25" t="s">
        <v>86</v>
      </c>
      <c r="D18" s="27" t="s">
        <v>86</v>
      </c>
      <c r="E18" s="27" t="s">
        <v>86</v>
      </c>
      <c r="F18" s="49" t="s">
        <v>88</v>
      </c>
      <c r="G18" s="26">
        <v>13</v>
      </c>
    </row>
    <row r="19" spans="1:7" ht="16">
      <c r="A19" s="27"/>
      <c r="B19" s="27" t="s">
        <v>118</v>
      </c>
      <c r="C19" s="25" t="s">
        <v>86</v>
      </c>
      <c r="D19" s="27" t="s">
        <v>86</v>
      </c>
      <c r="E19" s="27" t="s">
        <v>86</v>
      </c>
      <c r="F19" s="49" t="s">
        <v>88</v>
      </c>
      <c r="G19" s="26">
        <v>0</v>
      </c>
    </row>
    <row r="20" spans="1:7" ht="16">
      <c r="A20" s="27"/>
      <c r="B20" s="27" t="s">
        <v>698</v>
      </c>
      <c r="C20" s="25" t="s">
        <v>86</v>
      </c>
      <c r="D20" s="27" t="s">
        <v>86</v>
      </c>
      <c r="E20" s="27" t="s">
        <v>86</v>
      </c>
      <c r="F20" s="49" t="s">
        <v>88</v>
      </c>
      <c r="G20" s="26">
        <v>1</v>
      </c>
    </row>
    <row r="21" spans="1:7" ht="16">
      <c r="A21" s="27"/>
      <c r="B21" s="27" t="s">
        <v>952</v>
      </c>
      <c r="C21" s="25" t="s">
        <v>86</v>
      </c>
      <c r="D21" s="27" t="s">
        <v>86</v>
      </c>
      <c r="E21" s="27" t="s">
        <v>86</v>
      </c>
      <c r="F21" s="49" t="s">
        <v>88</v>
      </c>
      <c r="G21" s="26">
        <v>19</v>
      </c>
    </row>
    <row r="22" spans="1:7" ht="16">
      <c r="A22" s="27"/>
      <c r="B22" s="27" t="s">
        <v>953</v>
      </c>
      <c r="C22" s="25" t="s">
        <v>86</v>
      </c>
      <c r="D22" s="27" t="s">
        <v>86</v>
      </c>
      <c r="E22" s="27" t="s">
        <v>86</v>
      </c>
      <c r="F22" s="49" t="s">
        <v>88</v>
      </c>
      <c r="G22" s="26">
        <v>1</v>
      </c>
    </row>
    <row r="23" spans="1:7" ht="16">
      <c r="A23" s="27"/>
      <c r="B23" s="27" t="s">
        <v>121</v>
      </c>
      <c r="C23" s="25" t="s">
        <v>86</v>
      </c>
      <c r="D23" s="27" t="s">
        <v>86</v>
      </c>
      <c r="E23" s="27" t="s">
        <v>86</v>
      </c>
      <c r="F23" s="49" t="s">
        <v>88</v>
      </c>
      <c r="G23" s="26">
        <v>0</v>
      </c>
    </row>
    <row r="24" spans="1:7" ht="16">
      <c r="A24" s="27"/>
      <c r="B24" s="27" t="s">
        <v>122</v>
      </c>
      <c r="C24" s="25" t="s">
        <v>86</v>
      </c>
      <c r="D24" s="27" t="s">
        <v>86</v>
      </c>
      <c r="E24" s="27" t="s">
        <v>86</v>
      </c>
      <c r="F24" s="49" t="s">
        <v>88</v>
      </c>
      <c r="G24" s="26">
        <v>4</v>
      </c>
    </row>
    <row r="25" spans="1:7" ht="16">
      <c r="A25" s="27"/>
      <c r="B25" s="27" t="s">
        <v>123</v>
      </c>
      <c r="C25" s="25" t="s">
        <v>86</v>
      </c>
      <c r="D25" s="27" t="s">
        <v>86</v>
      </c>
      <c r="E25" s="27" t="s">
        <v>86</v>
      </c>
      <c r="F25" s="49" t="s">
        <v>88</v>
      </c>
      <c r="G25" s="26">
        <v>1</v>
      </c>
    </row>
    <row r="26" spans="1:7" ht="16">
      <c r="A26" s="27"/>
      <c r="B26" s="27" t="s">
        <v>124</v>
      </c>
      <c r="C26" s="25" t="s">
        <v>86</v>
      </c>
      <c r="D26" s="27" t="s">
        <v>86</v>
      </c>
      <c r="E26" s="27" t="s">
        <v>86</v>
      </c>
      <c r="F26" s="49" t="s">
        <v>88</v>
      </c>
      <c r="G26" s="26">
        <v>137</v>
      </c>
    </row>
    <row r="27" spans="1:7" ht="16">
      <c r="A27" s="27"/>
      <c r="B27" s="27" t="s">
        <v>699</v>
      </c>
      <c r="C27" s="25" t="s">
        <v>86</v>
      </c>
      <c r="D27" s="27" t="s">
        <v>86</v>
      </c>
      <c r="E27" s="27" t="s">
        <v>86</v>
      </c>
      <c r="F27" s="49" t="s">
        <v>88</v>
      </c>
      <c r="G27" s="26">
        <v>0</v>
      </c>
    </row>
    <row r="28" spans="1:7" ht="16">
      <c r="A28" s="27"/>
      <c r="B28" s="27" t="s">
        <v>126</v>
      </c>
      <c r="C28" s="25" t="s">
        <v>86</v>
      </c>
      <c r="D28" s="27" t="s">
        <v>86</v>
      </c>
      <c r="E28" s="27" t="s">
        <v>86</v>
      </c>
      <c r="F28" s="49" t="s">
        <v>88</v>
      </c>
      <c r="G28" s="26">
        <v>3</v>
      </c>
    </row>
    <row r="29" spans="1:7" ht="16">
      <c r="A29" s="27"/>
      <c r="B29" s="27" t="s">
        <v>127</v>
      </c>
      <c r="C29" s="25" t="s">
        <v>30</v>
      </c>
      <c r="D29" s="27" t="s">
        <v>86</v>
      </c>
      <c r="E29" s="27" t="s">
        <v>86</v>
      </c>
      <c r="F29" s="49" t="s">
        <v>88</v>
      </c>
      <c r="G29" s="26">
        <v>42</v>
      </c>
    </row>
    <row r="30" spans="1:7" ht="16">
      <c r="A30" s="27"/>
      <c r="B30" s="27" t="s">
        <v>128</v>
      </c>
      <c r="C30" s="25" t="s">
        <v>86</v>
      </c>
      <c r="D30" s="27" t="s">
        <v>86</v>
      </c>
      <c r="E30" s="27" t="s">
        <v>86</v>
      </c>
      <c r="F30" s="49" t="s">
        <v>88</v>
      </c>
      <c r="G30" s="26">
        <v>0</v>
      </c>
    </row>
    <row r="31" spans="1:7" ht="16">
      <c r="A31" s="27"/>
      <c r="B31" s="27" t="s">
        <v>130</v>
      </c>
      <c r="C31" s="25" t="s">
        <v>86</v>
      </c>
      <c r="D31" s="27" t="s">
        <v>86</v>
      </c>
      <c r="E31" s="27" t="s">
        <v>86</v>
      </c>
      <c r="F31" s="49" t="s">
        <v>88</v>
      </c>
      <c r="G31" s="26">
        <v>0</v>
      </c>
    </row>
    <row r="32" spans="1:7" ht="16">
      <c r="A32" s="27"/>
      <c r="B32" s="27" t="s">
        <v>131</v>
      </c>
      <c r="C32" s="25" t="s">
        <v>86</v>
      </c>
      <c r="D32" s="27" t="s">
        <v>86</v>
      </c>
      <c r="E32" s="27" t="s">
        <v>86</v>
      </c>
      <c r="F32" s="49" t="s">
        <v>88</v>
      </c>
      <c r="G32" s="26">
        <v>11</v>
      </c>
    </row>
    <row r="33" spans="1:7" ht="16">
      <c r="A33" s="27"/>
      <c r="B33" s="27" t="s">
        <v>132</v>
      </c>
      <c r="C33" s="25" t="s">
        <v>86</v>
      </c>
      <c r="D33" s="27" t="s">
        <v>86</v>
      </c>
      <c r="E33" s="27" t="s">
        <v>86</v>
      </c>
      <c r="F33" s="49" t="s">
        <v>88</v>
      </c>
      <c r="G33" s="26">
        <v>0</v>
      </c>
    </row>
    <row r="34" spans="1:7" ht="16">
      <c r="A34" s="27"/>
      <c r="B34" s="27" t="s">
        <v>954</v>
      </c>
      <c r="C34" s="25" t="s">
        <v>86</v>
      </c>
      <c r="D34" s="27" t="s">
        <v>86</v>
      </c>
      <c r="E34" s="27" t="s">
        <v>86</v>
      </c>
      <c r="F34" s="49" t="s">
        <v>88</v>
      </c>
      <c r="G34" s="26">
        <v>24</v>
      </c>
    </row>
    <row r="35" spans="1:7" ht="16">
      <c r="A35" s="27"/>
      <c r="B35" s="27" t="s">
        <v>134</v>
      </c>
      <c r="C35" s="25" t="s">
        <v>86</v>
      </c>
      <c r="D35" s="27" t="s">
        <v>86</v>
      </c>
      <c r="E35" s="27" t="s">
        <v>86</v>
      </c>
      <c r="F35" s="49" t="s">
        <v>88</v>
      </c>
      <c r="G35" s="26">
        <v>20</v>
      </c>
    </row>
    <row r="36" spans="1:7" ht="16">
      <c r="A36" s="27"/>
      <c r="B36" s="27" t="s">
        <v>135</v>
      </c>
      <c r="C36" s="25" t="s">
        <v>86</v>
      </c>
      <c r="D36" s="27" t="s">
        <v>86</v>
      </c>
      <c r="E36" s="27" t="s">
        <v>86</v>
      </c>
      <c r="F36" s="49" t="s">
        <v>88</v>
      </c>
      <c r="G36" s="26">
        <v>42</v>
      </c>
    </row>
    <row r="37" spans="1:7" ht="16">
      <c r="A37" s="27"/>
      <c r="B37" s="27" t="s">
        <v>136</v>
      </c>
      <c r="C37" s="25" t="s">
        <v>86</v>
      </c>
      <c r="D37" s="27" t="s">
        <v>86</v>
      </c>
      <c r="E37" s="27" t="s">
        <v>86</v>
      </c>
      <c r="F37" s="49" t="s">
        <v>88</v>
      </c>
      <c r="G37" s="26">
        <v>13</v>
      </c>
    </row>
    <row r="38" spans="1:7" ht="16">
      <c r="A38" s="27"/>
      <c r="B38" s="27" t="s">
        <v>137</v>
      </c>
      <c r="C38" s="25" t="s">
        <v>86</v>
      </c>
      <c r="D38" s="27" t="s">
        <v>86</v>
      </c>
      <c r="E38" s="27" t="s">
        <v>86</v>
      </c>
      <c r="F38" s="49" t="s">
        <v>88</v>
      </c>
      <c r="G38" s="26">
        <v>0</v>
      </c>
    </row>
    <row r="39" spans="1:7" ht="16">
      <c r="A39" s="27"/>
      <c r="B39" s="27" t="s">
        <v>138</v>
      </c>
      <c r="C39" s="25" t="s">
        <v>86</v>
      </c>
      <c r="D39" s="27" t="s">
        <v>86</v>
      </c>
      <c r="E39" s="27" t="s">
        <v>86</v>
      </c>
      <c r="F39" s="49" t="s">
        <v>88</v>
      </c>
      <c r="G39" s="26">
        <v>12</v>
      </c>
    </row>
    <row r="40" spans="1:7" ht="16">
      <c r="A40" s="27"/>
      <c r="B40" s="27" t="s">
        <v>139</v>
      </c>
      <c r="C40" s="25" t="s">
        <v>86</v>
      </c>
      <c r="D40" s="27" t="s">
        <v>86</v>
      </c>
      <c r="E40" s="27" t="s">
        <v>86</v>
      </c>
      <c r="F40" s="49" t="s">
        <v>88</v>
      </c>
      <c r="G40" s="26">
        <v>0</v>
      </c>
    </row>
    <row r="41" spans="1:7" ht="16">
      <c r="A41" s="27"/>
      <c r="B41" s="27" t="s">
        <v>140</v>
      </c>
      <c r="C41" s="25" t="s">
        <v>86</v>
      </c>
      <c r="D41" s="27" t="s">
        <v>86</v>
      </c>
      <c r="E41" s="27" t="s">
        <v>86</v>
      </c>
      <c r="F41" s="49" t="s">
        <v>88</v>
      </c>
      <c r="G41" s="26">
        <v>92</v>
      </c>
    </row>
    <row r="42" spans="1:7" ht="16">
      <c r="A42" s="27"/>
      <c r="B42" s="27" t="s">
        <v>141</v>
      </c>
      <c r="C42" s="25" t="s">
        <v>86</v>
      </c>
      <c r="D42" s="27" t="s">
        <v>86</v>
      </c>
      <c r="E42" s="27" t="s">
        <v>86</v>
      </c>
      <c r="F42" s="49" t="s">
        <v>88</v>
      </c>
      <c r="G42" s="26">
        <v>0</v>
      </c>
    </row>
    <row r="43" spans="1:7" ht="16">
      <c r="A43" s="27"/>
      <c r="B43" s="27" t="s">
        <v>955</v>
      </c>
      <c r="C43" s="25" t="s">
        <v>86</v>
      </c>
      <c r="D43" s="27" t="s">
        <v>86</v>
      </c>
      <c r="E43" s="27" t="s">
        <v>86</v>
      </c>
      <c r="F43" s="49" t="s">
        <v>88</v>
      </c>
      <c r="G43" s="26">
        <v>0</v>
      </c>
    </row>
    <row r="44" spans="1:7" ht="16">
      <c r="A44" s="27"/>
      <c r="B44" s="27" t="s">
        <v>956</v>
      </c>
      <c r="C44" s="25" t="s">
        <v>86</v>
      </c>
      <c r="D44" s="27" t="s">
        <v>86</v>
      </c>
      <c r="E44" s="27" t="s">
        <v>86</v>
      </c>
      <c r="F44" s="49" t="s">
        <v>88</v>
      </c>
      <c r="G44" s="26">
        <v>0</v>
      </c>
    </row>
    <row r="45" spans="1:7" ht="16">
      <c r="A45" s="27"/>
      <c r="B45" s="27" t="s">
        <v>143</v>
      </c>
      <c r="C45" s="66" t="s">
        <v>86</v>
      </c>
      <c r="D45" s="65" t="s">
        <v>86</v>
      </c>
      <c r="E45" s="65" t="s">
        <v>86</v>
      </c>
      <c r="F45" s="49" t="s">
        <v>88</v>
      </c>
      <c r="G45" s="26">
        <v>0</v>
      </c>
    </row>
    <row r="46" spans="1:7" ht="16">
      <c r="A46" s="27"/>
      <c r="B46" s="27" t="s">
        <v>144</v>
      </c>
      <c r="C46" s="66" t="s">
        <v>86</v>
      </c>
      <c r="D46" s="65" t="s">
        <v>86</v>
      </c>
      <c r="E46" s="65" t="s">
        <v>86</v>
      </c>
      <c r="F46" s="49" t="s">
        <v>88</v>
      </c>
      <c r="G46" s="26">
        <v>0</v>
      </c>
    </row>
    <row r="47" spans="1:7" ht="16">
      <c r="A47" s="27"/>
      <c r="B47" s="27" t="s">
        <v>145</v>
      </c>
      <c r="C47" s="66" t="s">
        <v>86</v>
      </c>
      <c r="D47" s="65" t="s">
        <v>86</v>
      </c>
      <c r="E47" s="65" t="s">
        <v>86</v>
      </c>
      <c r="F47" s="49" t="s">
        <v>88</v>
      </c>
      <c r="G47" s="26">
        <v>1</v>
      </c>
    </row>
    <row r="48" spans="1:7" ht="16">
      <c r="A48" s="27"/>
      <c r="B48" s="27" t="s">
        <v>146</v>
      </c>
      <c r="C48" s="66" t="s">
        <v>86</v>
      </c>
      <c r="D48" s="65" t="s">
        <v>86</v>
      </c>
      <c r="E48" s="65" t="s">
        <v>86</v>
      </c>
      <c r="F48" s="49" t="s">
        <v>88</v>
      </c>
      <c r="G48" s="26">
        <v>0</v>
      </c>
    </row>
    <row r="49" spans="1:7" ht="16">
      <c r="A49" s="27"/>
      <c r="B49" s="27" t="s">
        <v>716</v>
      </c>
      <c r="C49" s="66" t="s">
        <v>86</v>
      </c>
      <c r="D49" s="65" t="s">
        <v>86</v>
      </c>
      <c r="E49" s="65" t="s">
        <v>86</v>
      </c>
      <c r="F49" s="49" t="s">
        <v>88</v>
      </c>
      <c r="G49" s="26">
        <v>0</v>
      </c>
    </row>
    <row r="50" spans="1:7" ht="16">
      <c r="A50" s="27"/>
      <c r="B50" s="27" t="s">
        <v>148</v>
      </c>
      <c r="C50" s="66" t="s">
        <v>86</v>
      </c>
      <c r="D50" s="65" t="s">
        <v>86</v>
      </c>
      <c r="E50" s="65" t="s">
        <v>86</v>
      </c>
      <c r="F50" s="49" t="s">
        <v>88</v>
      </c>
      <c r="G50" s="26">
        <v>2</v>
      </c>
    </row>
    <row r="51" spans="1:7" ht="16">
      <c r="A51" s="29"/>
      <c r="B51" s="29" t="s">
        <v>149</v>
      </c>
      <c r="C51" s="61" t="s">
        <v>86</v>
      </c>
      <c r="D51" s="62" t="s">
        <v>86</v>
      </c>
      <c r="E51" s="62" t="s">
        <v>86</v>
      </c>
      <c r="F51" s="40" t="s">
        <v>88</v>
      </c>
      <c r="G51" s="28">
        <v>120</v>
      </c>
    </row>
    <row r="52" spans="1:7" ht="16">
      <c r="A52" s="27" t="s">
        <v>98</v>
      </c>
      <c r="B52" s="27" t="s">
        <v>227</v>
      </c>
      <c r="C52" s="25" t="s">
        <v>930</v>
      </c>
      <c r="D52" s="27" t="s">
        <v>930</v>
      </c>
      <c r="E52" s="27" t="s">
        <v>930</v>
      </c>
      <c r="F52" s="45" t="s">
        <v>24</v>
      </c>
      <c r="G52" s="26">
        <v>12</v>
      </c>
    </row>
    <row r="53" spans="1:7" ht="16">
      <c r="A53" s="27"/>
      <c r="B53" s="27" t="s">
        <v>228</v>
      </c>
      <c r="C53" s="25" t="s">
        <v>930</v>
      </c>
      <c r="D53" s="27" t="s">
        <v>930</v>
      </c>
      <c r="E53" s="27" t="s">
        <v>930</v>
      </c>
      <c r="F53" s="49" t="s">
        <v>24</v>
      </c>
      <c r="G53" s="26">
        <v>145</v>
      </c>
    </row>
    <row r="54" spans="1:7" ht="16">
      <c r="A54" s="27"/>
      <c r="B54" s="27" t="s">
        <v>957</v>
      </c>
      <c r="C54" s="25" t="s">
        <v>930</v>
      </c>
      <c r="D54" s="27" t="s">
        <v>930</v>
      </c>
      <c r="E54" s="27" t="s">
        <v>930</v>
      </c>
      <c r="F54" s="49" t="s">
        <v>24</v>
      </c>
      <c r="G54" s="26">
        <v>175</v>
      </c>
    </row>
    <row r="55" spans="1:7" ht="16">
      <c r="A55" s="27"/>
      <c r="B55" s="27" t="s">
        <v>230</v>
      </c>
      <c r="C55" s="25" t="s">
        <v>930</v>
      </c>
      <c r="D55" s="27" t="s">
        <v>930</v>
      </c>
      <c r="E55" s="27" t="s">
        <v>930</v>
      </c>
      <c r="F55" s="49" t="s">
        <v>24</v>
      </c>
      <c r="G55" s="26">
        <v>216</v>
      </c>
    </row>
    <row r="56" spans="1:7" ht="16">
      <c r="A56" s="27"/>
      <c r="B56" s="27" t="s">
        <v>231</v>
      </c>
      <c r="C56" s="25" t="s">
        <v>930</v>
      </c>
      <c r="D56" s="27" t="s">
        <v>930</v>
      </c>
      <c r="E56" s="27" t="s">
        <v>930</v>
      </c>
      <c r="F56" s="49" t="s">
        <v>24</v>
      </c>
      <c r="G56" s="26">
        <v>397</v>
      </c>
    </row>
    <row r="57" spans="1:7" ht="16">
      <c r="A57" s="27"/>
      <c r="B57" s="27" t="s">
        <v>232</v>
      </c>
      <c r="C57" s="25" t="s">
        <v>1218</v>
      </c>
      <c r="D57" s="27" t="s">
        <v>1218</v>
      </c>
      <c r="E57" s="27" t="s">
        <v>930</v>
      </c>
      <c r="F57" s="49" t="s">
        <v>24</v>
      </c>
      <c r="G57" s="26">
        <v>1641</v>
      </c>
    </row>
    <row r="58" spans="1:7" ht="16">
      <c r="A58" s="27"/>
      <c r="B58" s="27" t="s">
        <v>958</v>
      </c>
      <c r="C58" s="66" t="s">
        <v>1219</v>
      </c>
      <c r="D58" s="65" t="s">
        <v>1219</v>
      </c>
      <c r="E58" s="27" t="s">
        <v>930</v>
      </c>
      <c r="F58" s="49" t="s">
        <v>24</v>
      </c>
      <c r="G58" s="26">
        <v>55</v>
      </c>
    </row>
    <row r="59" spans="1:7" ht="16">
      <c r="A59" s="27"/>
      <c r="B59" s="27" t="s">
        <v>959</v>
      </c>
      <c r="C59" s="25" t="s">
        <v>1219</v>
      </c>
      <c r="D59" s="27" t="s">
        <v>1219</v>
      </c>
      <c r="E59" s="27" t="s">
        <v>930</v>
      </c>
      <c r="F59" s="49" t="s">
        <v>24</v>
      </c>
      <c r="G59" s="26">
        <v>371</v>
      </c>
    </row>
    <row r="60" spans="1:7" ht="16">
      <c r="A60" s="27"/>
      <c r="B60" s="27" t="s">
        <v>960</v>
      </c>
      <c r="C60" s="25" t="s">
        <v>1219</v>
      </c>
      <c r="D60" s="27" t="s">
        <v>1219</v>
      </c>
      <c r="E60" s="27" t="s">
        <v>930</v>
      </c>
      <c r="F60" s="49" t="s">
        <v>24</v>
      </c>
      <c r="G60" s="26">
        <v>156</v>
      </c>
    </row>
    <row r="61" spans="1:7" ht="16">
      <c r="A61" s="27"/>
      <c r="B61" s="27" t="s">
        <v>961</v>
      </c>
      <c r="C61" s="25" t="s">
        <v>1219</v>
      </c>
      <c r="D61" s="27" t="s">
        <v>1219</v>
      </c>
      <c r="E61" s="27" t="s">
        <v>930</v>
      </c>
      <c r="F61" s="49" t="s">
        <v>24</v>
      </c>
      <c r="G61" s="26">
        <v>102</v>
      </c>
    </row>
    <row r="62" spans="1:7" ht="16">
      <c r="A62" s="27"/>
      <c r="B62" s="27" t="s">
        <v>962</v>
      </c>
      <c r="C62" s="25" t="s">
        <v>1219</v>
      </c>
      <c r="D62" s="27" t="s">
        <v>1219</v>
      </c>
      <c r="E62" s="27" t="s">
        <v>930</v>
      </c>
      <c r="F62" s="49" t="s">
        <v>24</v>
      </c>
      <c r="G62" s="26">
        <v>570</v>
      </c>
    </row>
    <row r="63" spans="1:7" ht="16">
      <c r="A63" s="27"/>
      <c r="B63" s="27" t="s">
        <v>963</v>
      </c>
      <c r="C63" s="66" t="s">
        <v>1219</v>
      </c>
      <c r="D63" s="65" t="s">
        <v>1219</v>
      </c>
      <c r="E63" s="27" t="s">
        <v>930</v>
      </c>
      <c r="F63" s="49" t="s">
        <v>24</v>
      </c>
      <c r="G63" s="26">
        <v>8</v>
      </c>
    </row>
    <row r="64" spans="1:7" ht="16">
      <c r="A64" s="27"/>
      <c r="B64" s="27" t="s">
        <v>964</v>
      </c>
      <c r="C64" s="66" t="s">
        <v>1219</v>
      </c>
      <c r="D64" s="65" t="s">
        <v>1219</v>
      </c>
      <c r="E64" s="27" t="s">
        <v>930</v>
      </c>
      <c r="F64" s="49" t="s">
        <v>24</v>
      </c>
      <c r="G64" s="26">
        <v>804</v>
      </c>
    </row>
    <row r="65" spans="1:7" ht="16">
      <c r="A65" s="27"/>
      <c r="B65" s="27" t="s">
        <v>965</v>
      </c>
      <c r="C65" s="66" t="s">
        <v>1219</v>
      </c>
      <c r="D65" s="65" t="s">
        <v>1219</v>
      </c>
      <c r="E65" s="27" t="s">
        <v>930</v>
      </c>
      <c r="F65" s="49" t="s">
        <v>24</v>
      </c>
      <c r="G65" s="26">
        <v>79</v>
      </c>
    </row>
    <row r="66" spans="1:7" ht="16">
      <c r="A66" s="27"/>
      <c r="B66" s="27" t="s">
        <v>234</v>
      </c>
      <c r="C66" s="66" t="s">
        <v>1219</v>
      </c>
      <c r="D66" s="65" t="s">
        <v>1219</v>
      </c>
      <c r="E66" s="27" t="s">
        <v>930</v>
      </c>
      <c r="F66" s="49" t="s">
        <v>24</v>
      </c>
      <c r="G66" s="26">
        <v>931</v>
      </c>
    </row>
    <row r="67" spans="1:7" ht="16">
      <c r="A67" s="27"/>
      <c r="B67" s="27" t="s">
        <v>966</v>
      </c>
      <c r="C67" s="25" t="s">
        <v>1218</v>
      </c>
      <c r="D67" s="27" t="s">
        <v>1218</v>
      </c>
      <c r="E67" s="27" t="s">
        <v>930</v>
      </c>
      <c r="F67" s="49" t="s">
        <v>24</v>
      </c>
      <c r="G67" s="26">
        <v>174</v>
      </c>
    </row>
    <row r="68" spans="1:7" ht="16">
      <c r="A68" s="27"/>
      <c r="B68" s="27" t="s">
        <v>967</v>
      </c>
      <c r="C68" s="25" t="s">
        <v>1218</v>
      </c>
      <c r="D68" s="27" t="s">
        <v>1218</v>
      </c>
      <c r="E68" s="27" t="s">
        <v>930</v>
      </c>
      <c r="F68" s="49" t="s">
        <v>24</v>
      </c>
      <c r="G68" s="26">
        <v>359</v>
      </c>
    </row>
    <row r="69" spans="1:7" ht="32">
      <c r="A69" s="27"/>
      <c r="B69" s="27" t="s">
        <v>968</v>
      </c>
      <c r="C69" s="25" t="s">
        <v>1218</v>
      </c>
      <c r="D69" s="27" t="s">
        <v>1218</v>
      </c>
      <c r="E69" s="27" t="s">
        <v>930</v>
      </c>
      <c r="F69" s="49" t="s">
        <v>24</v>
      </c>
      <c r="G69" s="26">
        <v>161</v>
      </c>
    </row>
    <row r="70" spans="1:7" ht="16">
      <c r="A70" s="27"/>
      <c r="B70" s="27" t="s">
        <v>237</v>
      </c>
      <c r="C70" s="25" t="s">
        <v>1215</v>
      </c>
      <c r="D70" s="27" t="s">
        <v>1218</v>
      </c>
      <c r="E70" s="27" t="s">
        <v>930</v>
      </c>
      <c r="F70" s="49" t="s">
        <v>24</v>
      </c>
      <c r="G70" s="26">
        <v>1159</v>
      </c>
    </row>
    <row r="71" spans="1:7" ht="32">
      <c r="A71" s="27"/>
      <c r="B71" s="27" t="s">
        <v>969</v>
      </c>
      <c r="C71" s="25" t="s">
        <v>930</v>
      </c>
      <c r="D71" s="27" t="s">
        <v>930</v>
      </c>
      <c r="E71" s="27" t="s">
        <v>930</v>
      </c>
      <c r="F71" s="49" t="s">
        <v>24</v>
      </c>
      <c r="G71" s="26">
        <v>130</v>
      </c>
    </row>
    <row r="72" spans="1:7" ht="16">
      <c r="A72" s="27"/>
      <c r="B72" s="27" t="s">
        <v>239</v>
      </c>
      <c r="C72" s="25" t="s">
        <v>1026</v>
      </c>
      <c r="D72" s="27" t="s">
        <v>1026</v>
      </c>
      <c r="E72" s="27" t="s">
        <v>1026</v>
      </c>
      <c r="F72" s="49" t="s">
        <v>24</v>
      </c>
      <c r="G72" s="26">
        <v>193</v>
      </c>
    </row>
    <row r="73" spans="1:7" ht="32">
      <c r="A73" s="27"/>
      <c r="B73" s="27" t="s">
        <v>970</v>
      </c>
      <c r="C73" s="25" t="s">
        <v>1026</v>
      </c>
      <c r="D73" s="27" t="s">
        <v>1026</v>
      </c>
      <c r="E73" s="27" t="s">
        <v>1026</v>
      </c>
      <c r="F73" s="49" t="s">
        <v>24</v>
      </c>
      <c r="G73" s="26">
        <v>2164</v>
      </c>
    </row>
    <row r="74" spans="1:7" ht="16">
      <c r="A74" s="27"/>
      <c r="B74" s="27" t="s">
        <v>971</v>
      </c>
      <c r="C74" s="25" t="s">
        <v>1026</v>
      </c>
      <c r="D74" s="27" t="s">
        <v>1026</v>
      </c>
      <c r="E74" s="27" t="s">
        <v>1026</v>
      </c>
      <c r="F74" s="49" t="s">
        <v>24</v>
      </c>
      <c r="G74" s="26">
        <v>1063</v>
      </c>
    </row>
    <row r="75" spans="1:7" ht="16">
      <c r="A75" s="27"/>
      <c r="B75" s="27" t="s">
        <v>242</v>
      </c>
      <c r="C75" s="25" t="s">
        <v>1026</v>
      </c>
      <c r="D75" s="27" t="s">
        <v>1026</v>
      </c>
      <c r="E75" s="27" t="s">
        <v>1026</v>
      </c>
      <c r="F75" s="49" t="s">
        <v>24</v>
      </c>
      <c r="G75" s="26">
        <v>63</v>
      </c>
    </row>
    <row r="76" spans="1:7" ht="16">
      <c r="A76" s="27"/>
      <c r="B76" s="27" t="s">
        <v>209</v>
      </c>
      <c r="C76" s="25" t="s">
        <v>932</v>
      </c>
      <c r="D76" s="27" t="s">
        <v>932</v>
      </c>
      <c r="E76" s="27" t="s">
        <v>932</v>
      </c>
      <c r="F76" s="49" t="s">
        <v>24</v>
      </c>
      <c r="G76" s="26">
        <v>2118</v>
      </c>
    </row>
    <row r="77" spans="1:7" ht="16">
      <c r="A77" s="27"/>
      <c r="B77" s="27" t="s">
        <v>243</v>
      </c>
      <c r="C77" s="25" t="s">
        <v>930</v>
      </c>
      <c r="D77" s="27" t="s">
        <v>930</v>
      </c>
      <c r="E77" s="27" t="s">
        <v>930</v>
      </c>
      <c r="F77" s="49" t="s">
        <v>24</v>
      </c>
      <c r="G77" s="26">
        <v>709</v>
      </c>
    </row>
    <row r="78" spans="1:7" ht="16">
      <c r="A78" s="27"/>
      <c r="B78" s="27" t="s">
        <v>244</v>
      </c>
      <c r="C78" s="25" t="s">
        <v>930</v>
      </c>
      <c r="D78" s="27" t="s">
        <v>930</v>
      </c>
      <c r="E78" s="27" t="s">
        <v>930</v>
      </c>
      <c r="F78" s="49" t="s">
        <v>24</v>
      </c>
      <c r="G78" s="26">
        <v>378</v>
      </c>
    </row>
    <row r="79" spans="1:7" ht="16">
      <c r="A79" s="27"/>
      <c r="B79" s="27" t="s">
        <v>245</v>
      </c>
      <c r="C79" s="25" t="s">
        <v>930</v>
      </c>
      <c r="D79" s="27" t="s">
        <v>930</v>
      </c>
      <c r="E79" s="27" t="s">
        <v>930</v>
      </c>
      <c r="F79" s="49" t="s">
        <v>24</v>
      </c>
      <c r="G79" s="26">
        <v>679</v>
      </c>
    </row>
    <row r="80" spans="1:7" ht="16" customHeight="1">
      <c r="A80" s="27"/>
      <c r="B80" s="27" t="s">
        <v>972</v>
      </c>
      <c r="C80" s="25" t="s">
        <v>930</v>
      </c>
      <c r="D80" s="27" t="s">
        <v>930</v>
      </c>
      <c r="E80" s="27" t="s">
        <v>930</v>
      </c>
      <c r="F80" s="49" t="s">
        <v>24</v>
      </c>
      <c r="G80" s="26">
        <v>58</v>
      </c>
    </row>
    <row r="81" spans="1:7" ht="16">
      <c r="A81" s="27"/>
      <c r="B81" s="27" t="s">
        <v>247</v>
      </c>
      <c r="C81" s="25" t="s">
        <v>1027</v>
      </c>
      <c r="D81" s="27" t="s">
        <v>930</v>
      </c>
      <c r="E81" s="27" t="s">
        <v>930</v>
      </c>
      <c r="F81" s="49" t="s">
        <v>24</v>
      </c>
      <c r="G81" s="26">
        <v>1055</v>
      </c>
    </row>
    <row r="82" spans="1:7" ht="16">
      <c r="A82" s="27"/>
      <c r="B82" s="27" t="s">
        <v>973</v>
      </c>
      <c r="C82" s="25" t="s">
        <v>930</v>
      </c>
      <c r="D82" s="27" t="s">
        <v>930</v>
      </c>
      <c r="E82" s="27" t="s">
        <v>930</v>
      </c>
      <c r="F82" s="49" t="s">
        <v>24</v>
      </c>
      <c r="G82" s="26">
        <v>73</v>
      </c>
    </row>
    <row r="83" spans="1:7" ht="16">
      <c r="A83" s="27"/>
      <c r="B83" s="27" t="s">
        <v>249</v>
      </c>
      <c r="C83" s="25" t="s">
        <v>930</v>
      </c>
      <c r="D83" s="27" t="s">
        <v>930</v>
      </c>
      <c r="E83" s="27" t="s">
        <v>930</v>
      </c>
      <c r="F83" s="49" t="s">
        <v>24</v>
      </c>
      <c r="G83" s="26">
        <v>394</v>
      </c>
    </row>
    <row r="84" spans="1:7" ht="16">
      <c r="A84" s="27"/>
      <c r="B84" s="27" t="s">
        <v>250</v>
      </c>
      <c r="C84" s="25" t="s">
        <v>930</v>
      </c>
      <c r="D84" s="27" t="s">
        <v>930</v>
      </c>
      <c r="E84" s="27" t="s">
        <v>930</v>
      </c>
      <c r="F84" s="49" t="s">
        <v>24</v>
      </c>
      <c r="G84" s="26">
        <v>649</v>
      </c>
    </row>
    <row r="85" spans="1:7" ht="16">
      <c r="A85" s="27"/>
      <c r="B85" s="27" t="s">
        <v>251</v>
      </c>
      <c r="C85" s="25" t="s">
        <v>930</v>
      </c>
      <c r="D85" s="27" t="s">
        <v>930</v>
      </c>
      <c r="E85" s="27" t="s">
        <v>930</v>
      </c>
      <c r="F85" s="49" t="s">
        <v>24</v>
      </c>
      <c r="G85" s="26">
        <v>346</v>
      </c>
    </row>
    <row r="86" spans="1:7" ht="16">
      <c r="A86" s="27"/>
      <c r="B86" s="27" t="s">
        <v>252</v>
      </c>
      <c r="C86" s="25" t="s">
        <v>930</v>
      </c>
      <c r="D86" s="27" t="s">
        <v>930</v>
      </c>
      <c r="E86" s="27" t="s">
        <v>930</v>
      </c>
      <c r="F86" s="49" t="s">
        <v>24</v>
      </c>
      <c r="G86" s="26">
        <v>30</v>
      </c>
    </row>
    <row r="87" spans="1:7" ht="16">
      <c r="A87" s="27"/>
      <c r="B87" s="27" t="s">
        <v>974</v>
      </c>
      <c r="C87" s="25" t="s">
        <v>931</v>
      </c>
      <c r="D87" s="27" t="s">
        <v>930</v>
      </c>
      <c r="E87" s="27" t="s">
        <v>930</v>
      </c>
      <c r="F87" s="49" t="s">
        <v>24</v>
      </c>
      <c r="G87" s="26">
        <v>565</v>
      </c>
    </row>
    <row r="88" spans="1:7" ht="16">
      <c r="A88" s="27"/>
      <c r="B88" s="27" t="s">
        <v>254</v>
      </c>
      <c r="C88" s="25" t="s">
        <v>930</v>
      </c>
      <c r="D88" s="27" t="s">
        <v>930</v>
      </c>
      <c r="E88" s="27" t="s">
        <v>930</v>
      </c>
      <c r="F88" s="49" t="s">
        <v>24</v>
      </c>
      <c r="G88" s="26">
        <v>93</v>
      </c>
    </row>
    <row r="89" spans="1:7" ht="16">
      <c r="A89" s="27"/>
      <c r="B89" s="27" t="s">
        <v>975</v>
      </c>
      <c r="C89" s="25" t="s">
        <v>930</v>
      </c>
      <c r="D89" s="27" t="s">
        <v>930</v>
      </c>
      <c r="E89" s="27" t="s">
        <v>930</v>
      </c>
      <c r="F89" s="49" t="s">
        <v>24</v>
      </c>
      <c r="G89" s="26">
        <v>125</v>
      </c>
    </row>
    <row r="90" spans="1:7" ht="16">
      <c r="A90" s="27"/>
      <c r="B90" s="27" t="s">
        <v>256</v>
      </c>
      <c r="C90" s="25" t="s">
        <v>930</v>
      </c>
      <c r="D90" s="27" t="s">
        <v>930</v>
      </c>
      <c r="E90" s="27" t="s">
        <v>930</v>
      </c>
      <c r="F90" s="49" t="s">
        <v>24</v>
      </c>
      <c r="G90" s="26">
        <v>103</v>
      </c>
    </row>
    <row r="91" spans="1:7" ht="16">
      <c r="A91" s="27"/>
      <c r="B91" s="27" t="s">
        <v>976</v>
      </c>
      <c r="C91" s="25" t="s">
        <v>930</v>
      </c>
      <c r="D91" s="27" t="s">
        <v>930</v>
      </c>
      <c r="E91" s="27" t="s">
        <v>930</v>
      </c>
      <c r="F91" s="49" t="s">
        <v>24</v>
      </c>
      <c r="G91" s="26">
        <v>115</v>
      </c>
    </row>
    <row r="92" spans="1:7" ht="16">
      <c r="A92" s="27"/>
      <c r="B92" s="27" t="s">
        <v>258</v>
      </c>
      <c r="C92" s="25" t="s">
        <v>930</v>
      </c>
      <c r="D92" s="27" t="s">
        <v>930</v>
      </c>
      <c r="E92" s="27" t="s">
        <v>930</v>
      </c>
      <c r="F92" s="49" t="s">
        <v>24</v>
      </c>
      <c r="G92" s="26">
        <v>1188</v>
      </c>
    </row>
    <row r="93" spans="1:7" ht="16">
      <c r="A93" s="27"/>
      <c r="B93" s="27" t="s">
        <v>150</v>
      </c>
      <c r="C93" s="25" t="s">
        <v>536</v>
      </c>
      <c r="D93" s="27" t="s">
        <v>536</v>
      </c>
      <c r="E93" s="27" t="s">
        <v>930</v>
      </c>
      <c r="F93" s="49" t="s">
        <v>24</v>
      </c>
      <c r="G93" s="26">
        <v>1076</v>
      </c>
    </row>
    <row r="94" spans="1:7" ht="16">
      <c r="A94" s="27"/>
      <c r="B94" s="27" t="s">
        <v>259</v>
      </c>
      <c r="C94" s="25" t="s">
        <v>930</v>
      </c>
      <c r="D94" s="27" t="s">
        <v>930</v>
      </c>
      <c r="E94" s="27" t="s">
        <v>930</v>
      </c>
      <c r="F94" s="49" t="s">
        <v>24</v>
      </c>
      <c r="G94" s="26">
        <v>546</v>
      </c>
    </row>
    <row r="95" spans="1:7" ht="16">
      <c r="A95" s="27"/>
      <c r="B95" s="27" t="s">
        <v>977</v>
      </c>
      <c r="C95" s="25" t="s">
        <v>930</v>
      </c>
      <c r="D95" s="27" t="s">
        <v>930</v>
      </c>
      <c r="E95" s="27" t="s">
        <v>930</v>
      </c>
      <c r="F95" s="49" t="s">
        <v>24</v>
      </c>
      <c r="G95" s="26">
        <v>271</v>
      </c>
    </row>
    <row r="96" spans="1:7" ht="16">
      <c r="A96" s="27"/>
      <c r="B96" s="27" t="s">
        <v>261</v>
      </c>
      <c r="C96" s="25" t="s">
        <v>930</v>
      </c>
      <c r="D96" s="27" t="s">
        <v>930</v>
      </c>
      <c r="E96" s="27" t="s">
        <v>930</v>
      </c>
      <c r="F96" s="49" t="s">
        <v>24</v>
      </c>
      <c r="G96" s="26">
        <v>366</v>
      </c>
    </row>
    <row r="97" spans="1:7" ht="16">
      <c r="A97" s="27"/>
      <c r="B97" s="27" t="s">
        <v>262</v>
      </c>
      <c r="C97" s="25" t="s">
        <v>14</v>
      </c>
      <c r="D97" s="27" t="s">
        <v>938</v>
      </c>
      <c r="E97" s="27" t="s">
        <v>14</v>
      </c>
      <c r="F97" s="49" t="s">
        <v>14</v>
      </c>
      <c r="G97" s="26">
        <v>26</v>
      </c>
    </row>
    <row r="98" spans="1:7" ht="16">
      <c r="A98" s="27"/>
      <c r="B98" s="27" t="s">
        <v>978</v>
      </c>
      <c r="C98" s="25" t="s">
        <v>14</v>
      </c>
      <c r="D98" s="27" t="s">
        <v>938</v>
      </c>
      <c r="E98" s="27" t="s">
        <v>14</v>
      </c>
      <c r="F98" s="49" t="s">
        <v>14</v>
      </c>
      <c r="G98" s="26">
        <v>95</v>
      </c>
    </row>
    <row r="99" spans="1:7" ht="16">
      <c r="A99" s="27"/>
      <c r="B99" s="27" t="s">
        <v>264</v>
      </c>
      <c r="C99" s="25" t="s">
        <v>14</v>
      </c>
      <c r="D99" s="27" t="s">
        <v>938</v>
      </c>
      <c r="E99" s="27" t="s">
        <v>14</v>
      </c>
      <c r="F99" s="49" t="s">
        <v>14</v>
      </c>
      <c r="G99" s="26">
        <v>94</v>
      </c>
    </row>
    <row r="100" spans="1:7" ht="16">
      <c r="A100" s="27"/>
      <c r="B100" s="27" t="s">
        <v>979</v>
      </c>
      <c r="C100" s="25" t="s">
        <v>930</v>
      </c>
      <c r="D100" s="27" t="s">
        <v>930</v>
      </c>
      <c r="E100" s="27" t="s">
        <v>930</v>
      </c>
      <c r="F100" s="49" t="s">
        <v>24</v>
      </c>
      <c r="G100" s="26">
        <v>2</v>
      </c>
    </row>
    <row r="101" spans="1:7" ht="16">
      <c r="A101" s="27"/>
      <c r="B101" s="27" t="s">
        <v>980</v>
      </c>
      <c r="C101" s="25" t="s">
        <v>931</v>
      </c>
      <c r="D101" s="27" t="s">
        <v>930</v>
      </c>
      <c r="E101" s="27" t="s">
        <v>930</v>
      </c>
      <c r="F101" s="49" t="s">
        <v>24</v>
      </c>
      <c r="G101" s="26">
        <v>115</v>
      </c>
    </row>
    <row r="102" spans="1:7" ht="16">
      <c r="A102" s="29"/>
      <c r="B102" s="29" t="s">
        <v>267</v>
      </c>
      <c r="C102" s="73" t="s">
        <v>930</v>
      </c>
      <c r="D102" s="29" t="s">
        <v>930</v>
      </c>
      <c r="E102" s="29" t="s">
        <v>930</v>
      </c>
      <c r="F102" s="40" t="s">
        <v>24</v>
      </c>
      <c r="G102" s="28">
        <v>65</v>
      </c>
    </row>
    <row r="103" spans="1:7" ht="16">
      <c r="A103" s="27" t="s">
        <v>99</v>
      </c>
      <c r="B103" s="27" t="s">
        <v>68</v>
      </c>
      <c r="C103" s="25" t="s">
        <v>14</v>
      </c>
      <c r="D103" s="27" t="s">
        <v>14</v>
      </c>
      <c r="E103" s="27" t="s">
        <v>14</v>
      </c>
      <c r="F103" s="45" t="s">
        <v>14</v>
      </c>
      <c r="G103" s="26">
        <v>454</v>
      </c>
    </row>
    <row r="104" spans="1:7" ht="16">
      <c r="A104" s="27"/>
      <c r="B104" s="27" t="s">
        <v>155</v>
      </c>
      <c r="C104" s="25" t="s">
        <v>83</v>
      </c>
      <c r="D104" s="27" t="s">
        <v>83</v>
      </c>
      <c r="E104" s="27" t="s">
        <v>83</v>
      </c>
      <c r="F104" s="49" t="s">
        <v>83</v>
      </c>
      <c r="G104" s="26">
        <v>3</v>
      </c>
    </row>
    <row r="105" spans="1:7" ht="16">
      <c r="A105" s="27"/>
      <c r="B105" s="27" t="s">
        <v>156</v>
      </c>
      <c r="C105" s="25" t="s">
        <v>14</v>
      </c>
      <c r="D105" s="27" t="s">
        <v>14</v>
      </c>
      <c r="E105" s="27" t="s">
        <v>14</v>
      </c>
      <c r="F105" s="49" t="s">
        <v>14</v>
      </c>
      <c r="G105" s="26">
        <v>29</v>
      </c>
    </row>
    <row r="106" spans="1:7" ht="16">
      <c r="A106" s="27"/>
      <c r="B106" s="27" t="s">
        <v>766</v>
      </c>
      <c r="C106" s="25" t="s">
        <v>83</v>
      </c>
      <c r="D106" s="27" t="s">
        <v>83</v>
      </c>
      <c r="E106" s="27" t="s">
        <v>83</v>
      </c>
      <c r="F106" s="49" t="s">
        <v>83</v>
      </c>
      <c r="G106" s="26">
        <v>35</v>
      </c>
    </row>
    <row r="107" spans="1:7" ht="16">
      <c r="A107" s="27"/>
      <c r="B107" s="27" t="s">
        <v>158</v>
      </c>
      <c r="C107" s="25" t="s">
        <v>1726</v>
      </c>
      <c r="D107" s="27" t="s">
        <v>21</v>
      </c>
      <c r="E107" s="27" t="s">
        <v>14</v>
      </c>
      <c r="F107" s="49" t="s">
        <v>14</v>
      </c>
      <c r="G107" s="26">
        <v>1531</v>
      </c>
    </row>
    <row r="108" spans="1:7" ht="16">
      <c r="A108" s="27"/>
      <c r="B108" s="27" t="s">
        <v>159</v>
      </c>
      <c r="C108" s="25" t="s">
        <v>83</v>
      </c>
      <c r="D108" s="27" t="s">
        <v>83</v>
      </c>
      <c r="E108" s="27" t="s">
        <v>83</v>
      </c>
      <c r="F108" s="49" t="s">
        <v>83</v>
      </c>
      <c r="G108" s="26">
        <v>7</v>
      </c>
    </row>
    <row r="109" spans="1:7" ht="16">
      <c r="A109" s="27"/>
      <c r="B109" s="27" t="s">
        <v>160</v>
      </c>
      <c r="C109" s="25" t="s">
        <v>83</v>
      </c>
      <c r="D109" s="27" t="s">
        <v>83</v>
      </c>
      <c r="E109" s="27" t="s">
        <v>83</v>
      </c>
      <c r="F109" s="49" t="s">
        <v>83</v>
      </c>
      <c r="G109" s="26">
        <v>24</v>
      </c>
    </row>
    <row r="110" spans="1:7" ht="16">
      <c r="A110" s="27"/>
      <c r="B110" s="27" t="s">
        <v>161</v>
      </c>
      <c r="C110" s="81" t="s">
        <v>937</v>
      </c>
      <c r="D110" s="27" t="s">
        <v>83</v>
      </c>
      <c r="E110" s="27" t="s">
        <v>83</v>
      </c>
      <c r="F110" s="49" t="s">
        <v>83</v>
      </c>
      <c r="G110" s="26">
        <v>2</v>
      </c>
    </row>
    <row r="111" spans="1:7" ht="16">
      <c r="A111" s="27"/>
      <c r="B111" s="27" t="s">
        <v>981</v>
      </c>
      <c r="C111" s="81" t="s">
        <v>937</v>
      </c>
      <c r="D111" s="27" t="s">
        <v>83</v>
      </c>
      <c r="E111" s="27" t="s">
        <v>83</v>
      </c>
      <c r="F111" s="49" t="s">
        <v>83</v>
      </c>
      <c r="G111" s="26">
        <v>162</v>
      </c>
    </row>
    <row r="112" spans="1:7" ht="16">
      <c r="A112" s="29"/>
      <c r="B112" s="29" t="s">
        <v>982</v>
      </c>
      <c r="C112" s="73" t="s">
        <v>83</v>
      </c>
      <c r="D112" s="29" t="s">
        <v>83</v>
      </c>
      <c r="E112" s="29" t="s">
        <v>83</v>
      </c>
      <c r="F112" s="40" t="s">
        <v>83</v>
      </c>
      <c r="G112" s="28">
        <v>166</v>
      </c>
    </row>
    <row r="113" spans="1:7" ht="16">
      <c r="A113" s="27" t="s">
        <v>100</v>
      </c>
      <c r="B113" s="27" t="s">
        <v>268</v>
      </c>
      <c r="C113" s="71" t="s">
        <v>14</v>
      </c>
      <c r="D113" s="27" t="s">
        <v>14</v>
      </c>
      <c r="E113" s="27" t="s">
        <v>14</v>
      </c>
      <c r="F113" s="45" t="s">
        <v>14</v>
      </c>
      <c r="G113" s="26">
        <v>36</v>
      </c>
    </row>
    <row r="114" spans="1:7" ht="16">
      <c r="A114" s="27"/>
      <c r="B114" s="27" t="s">
        <v>269</v>
      </c>
      <c r="C114" s="71" t="s">
        <v>14</v>
      </c>
      <c r="D114" s="27" t="s">
        <v>14</v>
      </c>
      <c r="E114" s="27" t="s">
        <v>14</v>
      </c>
      <c r="F114" s="49" t="s">
        <v>14</v>
      </c>
      <c r="G114" s="26">
        <v>179</v>
      </c>
    </row>
    <row r="115" spans="1:7" ht="16">
      <c r="A115" s="27"/>
      <c r="B115" s="27" t="s">
        <v>164</v>
      </c>
      <c r="C115" s="71" t="s">
        <v>83</v>
      </c>
      <c r="D115" s="27" t="s">
        <v>83</v>
      </c>
      <c r="E115" s="27" t="s">
        <v>83</v>
      </c>
      <c r="F115" s="49" t="s">
        <v>83</v>
      </c>
      <c r="G115" s="26">
        <v>54</v>
      </c>
    </row>
    <row r="116" spans="1:7" ht="16">
      <c r="A116" s="29"/>
      <c r="B116" s="29" t="s">
        <v>983</v>
      </c>
      <c r="C116" s="83" t="s">
        <v>83</v>
      </c>
      <c r="D116" s="29" t="s">
        <v>83</v>
      </c>
      <c r="E116" s="29" t="s">
        <v>83</v>
      </c>
      <c r="F116" s="40" t="s">
        <v>83</v>
      </c>
      <c r="G116" s="28">
        <v>80</v>
      </c>
    </row>
    <row r="117" spans="1:7" ht="16">
      <c r="A117" s="27" t="s">
        <v>101</v>
      </c>
      <c r="B117" s="27" t="s">
        <v>166</v>
      </c>
      <c r="C117" s="25" t="s">
        <v>14</v>
      </c>
      <c r="D117" s="27" t="s">
        <v>14</v>
      </c>
      <c r="E117" s="27" t="s">
        <v>14</v>
      </c>
      <c r="F117" s="45" t="s">
        <v>14</v>
      </c>
      <c r="G117" s="26">
        <v>22</v>
      </c>
    </row>
    <row r="118" spans="1:7" ht="16">
      <c r="A118" s="27"/>
      <c r="B118" s="27" t="s">
        <v>167</v>
      </c>
      <c r="C118" s="173" t="s">
        <v>1725</v>
      </c>
      <c r="D118" s="27" t="s">
        <v>5</v>
      </c>
      <c r="E118" s="27" t="s">
        <v>14</v>
      </c>
      <c r="F118" s="49" t="s">
        <v>14</v>
      </c>
      <c r="G118" s="26">
        <v>50</v>
      </c>
    </row>
    <row r="119" spans="1:7" ht="16">
      <c r="A119" s="27"/>
      <c r="B119" s="27" t="s">
        <v>984</v>
      </c>
      <c r="C119" s="25" t="s">
        <v>1725</v>
      </c>
      <c r="D119" s="27" t="s">
        <v>14</v>
      </c>
      <c r="E119" s="27" t="s">
        <v>14</v>
      </c>
      <c r="F119" s="49" t="s">
        <v>14</v>
      </c>
      <c r="G119" s="26">
        <v>47</v>
      </c>
    </row>
    <row r="120" spans="1:7" ht="16">
      <c r="A120" s="27"/>
      <c r="B120" s="27" t="s">
        <v>5</v>
      </c>
      <c r="C120" s="25" t="s">
        <v>1725</v>
      </c>
      <c r="D120" s="27" t="s">
        <v>5</v>
      </c>
      <c r="E120" s="27" t="s">
        <v>14</v>
      </c>
      <c r="F120" s="49" t="s">
        <v>14</v>
      </c>
      <c r="G120" s="26">
        <v>195</v>
      </c>
    </row>
    <row r="121" spans="1:7" ht="16">
      <c r="A121" s="27"/>
      <c r="B121" s="27" t="s">
        <v>169</v>
      </c>
      <c r="C121" s="25" t="s">
        <v>1725</v>
      </c>
      <c r="D121" s="27" t="s">
        <v>14</v>
      </c>
      <c r="E121" s="27" t="s">
        <v>14</v>
      </c>
      <c r="F121" s="49" t="s">
        <v>14</v>
      </c>
      <c r="G121" s="26">
        <v>24</v>
      </c>
    </row>
    <row r="122" spans="1:7" ht="16">
      <c r="A122" s="29"/>
      <c r="B122" s="29" t="s">
        <v>985</v>
      </c>
      <c r="C122" s="73" t="s">
        <v>1725</v>
      </c>
      <c r="D122" s="29" t="s">
        <v>14</v>
      </c>
      <c r="E122" s="29" t="s">
        <v>14</v>
      </c>
      <c r="F122" s="40" t="s">
        <v>14</v>
      </c>
      <c r="G122" s="28">
        <v>14</v>
      </c>
    </row>
    <row r="123" spans="1:7" ht="16">
      <c r="A123" s="27" t="s">
        <v>102</v>
      </c>
      <c r="B123" s="27" t="s">
        <v>913</v>
      </c>
      <c r="C123" s="71" t="s">
        <v>29</v>
      </c>
      <c r="D123" s="27" t="s">
        <v>29</v>
      </c>
      <c r="E123" s="27" t="s">
        <v>67</v>
      </c>
      <c r="F123" s="45" t="s">
        <v>67</v>
      </c>
      <c r="G123" s="26">
        <v>673</v>
      </c>
    </row>
    <row r="124" spans="1:7" ht="16">
      <c r="A124" s="27"/>
      <c r="B124" s="27" t="s">
        <v>271</v>
      </c>
      <c r="C124" s="71" t="s">
        <v>29</v>
      </c>
      <c r="D124" s="27" t="s">
        <v>29</v>
      </c>
      <c r="E124" s="27" t="s">
        <v>67</v>
      </c>
      <c r="F124" s="49" t="s">
        <v>67</v>
      </c>
      <c r="G124" s="26">
        <v>6934</v>
      </c>
    </row>
    <row r="125" spans="1:7" ht="16">
      <c r="A125" s="27"/>
      <c r="B125" s="27" t="s">
        <v>272</v>
      </c>
      <c r="C125" s="71" t="s">
        <v>29</v>
      </c>
      <c r="D125" s="27" t="s">
        <v>29</v>
      </c>
      <c r="E125" s="27" t="s">
        <v>67</v>
      </c>
      <c r="F125" s="49" t="s">
        <v>67</v>
      </c>
      <c r="G125" s="26">
        <v>5766</v>
      </c>
    </row>
    <row r="126" spans="1:7" ht="16">
      <c r="A126" s="27"/>
      <c r="B126" s="27" t="s">
        <v>986</v>
      </c>
      <c r="C126" s="71" t="s">
        <v>83</v>
      </c>
      <c r="D126" s="27" t="s">
        <v>83</v>
      </c>
      <c r="E126" s="27" t="s">
        <v>83</v>
      </c>
      <c r="F126" s="49" t="s">
        <v>83</v>
      </c>
      <c r="G126" s="26">
        <v>1218</v>
      </c>
    </row>
    <row r="127" spans="1:7" ht="16">
      <c r="A127" s="27"/>
      <c r="B127" s="27" t="s">
        <v>987</v>
      </c>
      <c r="C127" s="71" t="s">
        <v>30</v>
      </c>
      <c r="D127" s="27" t="s">
        <v>86</v>
      </c>
      <c r="E127" s="27" t="s">
        <v>86</v>
      </c>
      <c r="F127" s="49" t="s">
        <v>88</v>
      </c>
      <c r="G127" s="26">
        <v>197</v>
      </c>
    </row>
    <row r="128" spans="1:7" ht="16">
      <c r="A128" s="27"/>
      <c r="B128" s="27" t="s">
        <v>172</v>
      </c>
      <c r="C128" s="71" t="s">
        <v>84</v>
      </c>
      <c r="D128" s="27" t="s">
        <v>84</v>
      </c>
      <c r="E128" s="27" t="s">
        <v>84</v>
      </c>
      <c r="F128" s="49" t="s">
        <v>14</v>
      </c>
      <c r="G128" s="26">
        <v>120</v>
      </c>
    </row>
    <row r="129" spans="1:7" ht="16">
      <c r="A129" s="27"/>
      <c r="B129" s="27" t="s">
        <v>173</v>
      </c>
      <c r="C129" s="71" t="s">
        <v>84</v>
      </c>
      <c r="D129" s="27" t="s">
        <v>84</v>
      </c>
      <c r="E129" s="27" t="s">
        <v>84</v>
      </c>
      <c r="F129" s="49" t="s">
        <v>14</v>
      </c>
      <c r="G129" s="26">
        <v>263</v>
      </c>
    </row>
    <row r="130" spans="1:7" ht="16">
      <c r="A130" s="27"/>
      <c r="B130" s="27" t="s">
        <v>174</v>
      </c>
      <c r="C130" s="71" t="s">
        <v>84</v>
      </c>
      <c r="D130" s="27" t="s">
        <v>84</v>
      </c>
      <c r="E130" s="27" t="s">
        <v>84</v>
      </c>
      <c r="F130" s="49" t="s">
        <v>14</v>
      </c>
      <c r="G130" s="26">
        <v>39</v>
      </c>
    </row>
    <row r="131" spans="1:7" ht="16">
      <c r="A131" s="27"/>
      <c r="B131" s="27" t="s">
        <v>34</v>
      </c>
      <c r="C131" s="129" t="s">
        <v>84</v>
      </c>
      <c r="D131" s="129" t="s">
        <v>84</v>
      </c>
      <c r="E131" s="129" t="s">
        <v>84</v>
      </c>
      <c r="F131" s="180" t="s">
        <v>14</v>
      </c>
      <c r="G131" s="26">
        <v>124</v>
      </c>
    </row>
    <row r="132" spans="1:7" ht="16">
      <c r="A132" s="27"/>
      <c r="B132" s="27" t="s">
        <v>988</v>
      </c>
      <c r="C132" s="71" t="s">
        <v>83</v>
      </c>
      <c r="D132" s="27" t="s">
        <v>83</v>
      </c>
      <c r="E132" s="27" t="s">
        <v>83</v>
      </c>
      <c r="F132" s="49" t="s">
        <v>83</v>
      </c>
      <c r="G132" s="26">
        <v>1</v>
      </c>
    </row>
    <row r="133" spans="1:7" ht="16">
      <c r="A133" s="27"/>
      <c r="B133" s="27" t="s">
        <v>176</v>
      </c>
      <c r="C133" s="71" t="s">
        <v>14</v>
      </c>
      <c r="D133" s="27" t="s">
        <v>14</v>
      </c>
      <c r="E133" s="27" t="s">
        <v>14</v>
      </c>
      <c r="F133" s="49" t="s">
        <v>14</v>
      </c>
      <c r="G133" s="26">
        <v>4</v>
      </c>
    </row>
    <row r="134" spans="1:7" ht="16">
      <c r="A134" s="27"/>
      <c r="B134" s="27" t="s">
        <v>177</v>
      </c>
      <c r="C134" s="71" t="s">
        <v>83</v>
      </c>
      <c r="D134" s="27" t="s">
        <v>83</v>
      </c>
      <c r="E134" s="27" t="s">
        <v>83</v>
      </c>
      <c r="F134" s="49" t="s">
        <v>83</v>
      </c>
      <c r="G134" s="26">
        <v>0</v>
      </c>
    </row>
    <row r="135" spans="1:7" ht="16">
      <c r="A135" s="27"/>
      <c r="B135" s="27" t="s">
        <v>178</v>
      </c>
      <c r="C135" s="71" t="s">
        <v>86</v>
      </c>
      <c r="D135" s="27" t="s">
        <v>86</v>
      </c>
      <c r="E135" s="27" t="s">
        <v>86</v>
      </c>
      <c r="F135" s="49" t="s">
        <v>88</v>
      </c>
      <c r="G135" s="26">
        <v>28</v>
      </c>
    </row>
    <row r="136" spans="1:7" ht="16">
      <c r="A136" s="29"/>
      <c r="B136" s="29" t="s">
        <v>179</v>
      </c>
      <c r="C136" s="73" t="s">
        <v>84</v>
      </c>
      <c r="D136" s="29" t="s">
        <v>84</v>
      </c>
      <c r="E136" s="29" t="s">
        <v>84</v>
      </c>
      <c r="F136" s="40" t="s">
        <v>83</v>
      </c>
      <c r="G136" s="28">
        <v>368</v>
      </c>
    </row>
    <row r="137" spans="1:7" ht="16">
      <c r="A137" s="27" t="s">
        <v>103</v>
      </c>
      <c r="B137" s="27" t="s">
        <v>180</v>
      </c>
      <c r="C137" s="84" t="s">
        <v>942</v>
      </c>
      <c r="D137" s="77" t="s">
        <v>942</v>
      </c>
      <c r="E137" s="77" t="s">
        <v>67</v>
      </c>
      <c r="F137" s="45" t="s">
        <v>67</v>
      </c>
      <c r="G137" s="26">
        <v>50</v>
      </c>
    </row>
    <row r="138" spans="1:7" ht="16">
      <c r="A138" s="27"/>
      <c r="B138" s="27" t="s">
        <v>274</v>
      </c>
      <c r="C138" s="81" t="s">
        <v>942</v>
      </c>
      <c r="D138" s="27" t="s">
        <v>942</v>
      </c>
      <c r="E138" s="27" t="s">
        <v>67</v>
      </c>
      <c r="F138" s="49" t="s">
        <v>67</v>
      </c>
      <c r="G138" s="26">
        <v>718</v>
      </c>
    </row>
    <row r="139" spans="1:7" ht="16">
      <c r="A139" s="27"/>
      <c r="B139" s="27" t="s">
        <v>275</v>
      </c>
      <c r="C139" s="81" t="s">
        <v>942</v>
      </c>
      <c r="D139" s="27" t="s">
        <v>942</v>
      </c>
      <c r="E139" s="27" t="s">
        <v>67</v>
      </c>
      <c r="F139" s="49" t="s">
        <v>67</v>
      </c>
      <c r="G139" s="26">
        <v>281</v>
      </c>
    </row>
    <row r="140" spans="1:7" ht="16">
      <c r="A140" s="27"/>
      <c r="B140" s="27" t="s">
        <v>989</v>
      </c>
      <c r="C140" s="81" t="s">
        <v>942</v>
      </c>
      <c r="D140" s="27" t="s">
        <v>942</v>
      </c>
      <c r="E140" s="27" t="s">
        <v>67</v>
      </c>
      <c r="F140" s="49" t="s">
        <v>67</v>
      </c>
      <c r="G140" s="26">
        <v>90</v>
      </c>
    </row>
    <row r="141" spans="1:7" ht="16">
      <c r="A141" s="27"/>
      <c r="B141" s="27" t="s">
        <v>786</v>
      </c>
      <c r="C141" s="81" t="s">
        <v>942</v>
      </c>
      <c r="D141" s="27" t="s">
        <v>942</v>
      </c>
      <c r="E141" s="27" t="s">
        <v>67</v>
      </c>
      <c r="F141" s="49" t="s">
        <v>67</v>
      </c>
      <c r="G141" s="26">
        <v>625</v>
      </c>
    </row>
    <row r="142" spans="1:7" ht="16">
      <c r="A142" s="27"/>
      <c r="B142" s="27" t="s">
        <v>990</v>
      </c>
      <c r="C142" s="81" t="s">
        <v>1225</v>
      </c>
      <c r="D142" s="27" t="s">
        <v>1225</v>
      </c>
      <c r="E142" s="27" t="s">
        <v>67</v>
      </c>
      <c r="F142" s="49" t="s">
        <v>67</v>
      </c>
      <c r="G142" s="26">
        <v>16966</v>
      </c>
    </row>
    <row r="143" spans="1:7" ht="16">
      <c r="A143" s="27"/>
      <c r="B143" s="27" t="s">
        <v>181</v>
      </c>
      <c r="C143" s="81" t="s">
        <v>1224</v>
      </c>
      <c r="D143" s="27" t="s">
        <v>1224</v>
      </c>
      <c r="E143" s="27" t="s">
        <v>67</v>
      </c>
      <c r="F143" s="49" t="s">
        <v>67</v>
      </c>
      <c r="G143" s="26">
        <v>20874</v>
      </c>
    </row>
    <row r="144" spans="1:7" ht="16">
      <c r="A144" s="27"/>
      <c r="B144" s="27" t="s">
        <v>991</v>
      </c>
      <c r="C144" s="81" t="s">
        <v>1224</v>
      </c>
      <c r="D144" s="27" t="s">
        <v>1224</v>
      </c>
      <c r="E144" s="27" t="s">
        <v>67</v>
      </c>
      <c r="F144" s="49" t="s">
        <v>67</v>
      </c>
      <c r="G144" s="26">
        <v>19</v>
      </c>
    </row>
    <row r="145" spans="1:7" ht="16">
      <c r="A145" s="27"/>
      <c r="B145" s="27" t="s">
        <v>279</v>
      </c>
      <c r="C145" s="81" t="s">
        <v>942</v>
      </c>
      <c r="D145" s="27" t="s">
        <v>942</v>
      </c>
      <c r="E145" s="27" t="s">
        <v>67</v>
      </c>
      <c r="F145" s="49" t="s">
        <v>67</v>
      </c>
      <c r="G145" s="26">
        <v>11</v>
      </c>
    </row>
    <row r="146" spans="1:7" ht="16">
      <c r="A146" s="27"/>
      <c r="B146" s="27" t="s">
        <v>280</v>
      </c>
      <c r="C146" s="81" t="s">
        <v>942</v>
      </c>
      <c r="D146" s="27" t="s">
        <v>942</v>
      </c>
      <c r="E146" s="27" t="s">
        <v>67</v>
      </c>
      <c r="F146" s="49" t="s">
        <v>67</v>
      </c>
      <c r="G146" s="26">
        <v>250</v>
      </c>
    </row>
    <row r="147" spans="1:7" ht="16">
      <c r="A147" s="27"/>
      <c r="B147" s="27" t="s">
        <v>281</v>
      </c>
      <c r="C147" s="81" t="s">
        <v>942</v>
      </c>
      <c r="D147" s="27" t="s">
        <v>942</v>
      </c>
      <c r="E147" s="27" t="s">
        <v>67</v>
      </c>
      <c r="F147" s="49" t="s">
        <v>67</v>
      </c>
      <c r="G147" s="26">
        <v>83</v>
      </c>
    </row>
    <row r="148" spans="1:7" ht="16">
      <c r="A148" s="27"/>
      <c r="B148" s="27" t="s">
        <v>283</v>
      </c>
      <c r="C148" s="81" t="s">
        <v>942</v>
      </c>
      <c r="D148" s="27" t="s">
        <v>942</v>
      </c>
      <c r="E148" s="27" t="s">
        <v>67</v>
      </c>
      <c r="F148" s="49" t="s">
        <v>67</v>
      </c>
      <c r="G148" s="26">
        <v>4299</v>
      </c>
    </row>
    <row r="149" spans="1:7" ht="32">
      <c r="A149" s="27"/>
      <c r="B149" s="27" t="s">
        <v>282</v>
      </c>
      <c r="C149" s="81" t="s">
        <v>942</v>
      </c>
      <c r="D149" s="27" t="s">
        <v>942</v>
      </c>
      <c r="E149" s="27" t="s">
        <v>67</v>
      </c>
      <c r="F149" s="49" t="s">
        <v>67</v>
      </c>
      <c r="G149" s="26">
        <v>663</v>
      </c>
    </row>
    <row r="150" spans="1:7" ht="16">
      <c r="A150" s="27"/>
      <c r="B150" s="27" t="s">
        <v>284</v>
      </c>
      <c r="C150" s="81" t="s">
        <v>942</v>
      </c>
      <c r="D150" s="27" t="s">
        <v>942</v>
      </c>
      <c r="E150" s="27" t="s">
        <v>67</v>
      </c>
      <c r="F150" s="49" t="s">
        <v>67</v>
      </c>
      <c r="G150" s="26">
        <v>93</v>
      </c>
    </row>
    <row r="151" spans="1:7" ht="16">
      <c r="A151" s="27"/>
      <c r="B151" s="27" t="s">
        <v>992</v>
      </c>
      <c r="C151" s="81" t="s">
        <v>942</v>
      </c>
      <c r="D151" s="27" t="s">
        <v>942</v>
      </c>
      <c r="E151" s="27" t="s">
        <v>67</v>
      </c>
      <c r="F151" s="49" t="s">
        <v>67</v>
      </c>
      <c r="G151" s="26">
        <v>54</v>
      </c>
    </row>
    <row r="152" spans="1:7" ht="16">
      <c r="A152" s="27"/>
      <c r="B152" s="27" t="s">
        <v>993</v>
      </c>
      <c r="C152" s="81" t="s">
        <v>942</v>
      </c>
      <c r="D152" s="27" t="s">
        <v>942</v>
      </c>
      <c r="E152" s="27" t="s">
        <v>67</v>
      </c>
      <c r="F152" s="49" t="s">
        <v>67</v>
      </c>
      <c r="G152" s="26">
        <v>404</v>
      </c>
    </row>
    <row r="153" spans="1:7" ht="16">
      <c r="A153" s="27"/>
      <c r="B153" s="27" t="s">
        <v>288</v>
      </c>
      <c r="C153" s="81" t="s">
        <v>942</v>
      </c>
      <c r="D153" s="27" t="s">
        <v>942</v>
      </c>
      <c r="E153" s="27" t="s">
        <v>67</v>
      </c>
      <c r="F153" s="49" t="s">
        <v>67</v>
      </c>
      <c r="G153" s="26">
        <v>719</v>
      </c>
    </row>
    <row r="154" spans="1:7" ht="16">
      <c r="A154" s="27"/>
      <c r="B154" s="27" t="s">
        <v>289</v>
      </c>
      <c r="C154" s="81" t="s">
        <v>1225</v>
      </c>
      <c r="D154" s="27" t="s">
        <v>1225</v>
      </c>
      <c r="E154" s="27" t="s">
        <v>67</v>
      </c>
      <c r="F154" s="49" t="s">
        <v>67</v>
      </c>
      <c r="G154" s="26">
        <v>626</v>
      </c>
    </row>
    <row r="155" spans="1:7" ht="16">
      <c r="A155" s="27"/>
      <c r="B155" s="27" t="s">
        <v>994</v>
      </c>
      <c r="C155" s="81" t="s">
        <v>1225</v>
      </c>
      <c r="D155" s="27" t="s">
        <v>1225</v>
      </c>
      <c r="E155" s="27" t="s">
        <v>67</v>
      </c>
      <c r="F155" s="49" t="s">
        <v>67</v>
      </c>
      <c r="G155" s="26">
        <v>3654</v>
      </c>
    </row>
    <row r="156" spans="1:7" ht="16">
      <c r="A156" s="27"/>
      <c r="B156" s="27" t="s">
        <v>995</v>
      </c>
      <c r="C156" s="81" t="s">
        <v>1225</v>
      </c>
      <c r="D156" s="27" t="s">
        <v>1225</v>
      </c>
      <c r="E156" s="27" t="s">
        <v>67</v>
      </c>
      <c r="F156" s="49" t="s">
        <v>67</v>
      </c>
      <c r="G156" s="26">
        <v>345</v>
      </c>
    </row>
    <row r="157" spans="1:7" ht="16">
      <c r="A157" s="27"/>
      <c r="B157" s="27" t="s">
        <v>996</v>
      </c>
      <c r="C157" s="81" t="s">
        <v>1225</v>
      </c>
      <c r="D157" s="27" t="s">
        <v>1225</v>
      </c>
      <c r="E157" s="27" t="s">
        <v>67</v>
      </c>
      <c r="F157" s="49" t="s">
        <v>67</v>
      </c>
      <c r="G157" s="26">
        <v>382</v>
      </c>
    </row>
    <row r="158" spans="1:7" ht="16">
      <c r="A158" s="27"/>
      <c r="B158" s="27" t="s">
        <v>293</v>
      </c>
      <c r="C158" s="81" t="s">
        <v>1225</v>
      </c>
      <c r="D158" s="27" t="s">
        <v>1225</v>
      </c>
      <c r="E158" s="27" t="s">
        <v>67</v>
      </c>
      <c r="F158" s="49" t="s">
        <v>67</v>
      </c>
      <c r="G158" s="26">
        <v>2793</v>
      </c>
    </row>
    <row r="159" spans="1:7" ht="16">
      <c r="A159" s="27"/>
      <c r="B159" s="27" t="s">
        <v>997</v>
      </c>
      <c r="C159" s="81" t="s">
        <v>942</v>
      </c>
      <c r="D159" s="27" t="s">
        <v>942</v>
      </c>
      <c r="E159" s="27" t="s">
        <v>67</v>
      </c>
      <c r="F159" s="49" t="s">
        <v>67</v>
      </c>
      <c r="G159" s="26">
        <v>1025</v>
      </c>
    </row>
    <row r="160" spans="1:7" ht="16">
      <c r="A160" s="27"/>
      <c r="B160" s="27" t="s">
        <v>295</v>
      </c>
      <c r="C160" s="81" t="s">
        <v>942</v>
      </c>
      <c r="D160" s="27" t="s">
        <v>942</v>
      </c>
      <c r="E160" s="27" t="s">
        <v>67</v>
      </c>
      <c r="F160" s="49" t="s">
        <v>67</v>
      </c>
      <c r="G160" s="26">
        <v>9</v>
      </c>
    </row>
    <row r="161" spans="1:7" ht="16">
      <c r="A161" s="27"/>
      <c r="B161" s="27" t="s">
        <v>296</v>
      </c>
      <c r="C161" s="81" t="s">
        <v>942</v>
      </c>
      <c r="D161" s="27" t="s">
        <v>942</v>
      </c>
      <c r="E161" s="27" t="s">
        <v>67</v>
      </c>
      <c r="F161" s="49" t="s">
        <v>67</v>
      </c>
      <c r="G161" s="26">
        <v>234</v>
      </c>
    </row>
    <row r="162" spans="1:7" ht="16">
      <c r="A162" s="29"/>
      <c r="B162" s="29" t="s">
        <v>183</v>
      </c>
      <c r="C162" s="83" t="s">
        <v>942</v>
      </c>
      <c r="D162" s="29" t="s">
        <v>942</v>
      </c>
      <c r="E162" s="29" t="s">
        <v>67</v>
      </c>
      <c r="F162" s="40" t="s">
        <v>67</v>
      </c>
      <c r="G162" s="28">
        <v>704</v>
      </c>
    </row>
    <row r="163" spans="1:7" ht="16">
      <c r="A163" s="27" t="s">
        <v>104</v>
      </c>
      <c r="B163" s="27" t="s">
        <v>185</v>
      </c>
      <c r="C163" s="25" t="s">
        <v>86</v>
      </c>
      <c r="D163" s="27" t="s">
        <v>86</v>
      </c>
      <c r="E163" s="27" t="s">
        <v>86</v>
      </c>
      <c r="F163" s="45" t="s">
        <v>88</v>
      </c>
      <c r="G163" s="26">
        <v>80</v>
      </c>
    </row>
    <row r="164" spans="1:7" ht="16">
      <c r="A164" s="27"/>
      <c r="B164" s="27" t="s">
        <v>186</v>
      </c>
      <c r="C164" s="25" t="s">
        <v>186</v>
      </c>
      <c r="D164" s="27" t="s">
        <v>86</v>
      </c>
      <c r="E164" s="27" t="s">
        <v>186</v>
      </c>
      <c r="F164" s="49" t="s">
        <v>88</v>
      </c>
      <c r="G164" s="26">
        <v>437</v>
      </c>
    </row>
    <row r="165" spans="1:7" ht="16">
      <c r="A165" s="27"/>
      <c r="B165" s="27" t="s">
        <v>297</v>
      </c>
      <c r="C165" s="25" t="s">
        <v>82</v>
      </c>
      <c r="D165" s="27" t="s">
        <v>82</v>
      </c>
      <c r="E165" s="27" t="s">
        <v>82</v>
      </c>
      <c r="F165" s="49" t="s">
        <v>88</v>
      </c>
      <c r="G165" s="26">
        <v>777</v>
      </c>
    </row>
    <row r="166" spans="1:7" ht="16">
      <c r="A166" s="27"/>
      <c r="B166" s="27" t="s">
        <v>298</v>
      </c>
      <c r="C166" s="25" t="s">
        <v>82</v>
      </c>
      <c r="D166" s="27" t="s">
        <v>82</v>
      </c>
      <c r="E166" s="27" t="s">
        <v>82</v>
      </c>
      <c r="F166" s="49" t="s">
        <v>88</v>
      </c>
      <c r="G166" s="26">
        <v>3044</v>
      </c>
    </row>
    <row r="167" spans="1:7" ht="16">
      <c r="A167" s="27"/>
      <c r="B167" s="27" t="s">
        <v>299</v>
      </c>
      <c r="C167" s="25" t="s">
        <v>82</v>
      </c>
      <c r="D167" s="27" t="s">
        <v>82</v>
      </c>
      <c r="E167" s="27" t="s">
        <v>82</v>
      </c>
      <c r="F167" s="49" t="s">
        <v>88</v>
      </c>
      <c r="G167" s="26">
        <v>611</v>
      </c>
    </row>
    <row r="168" spans="1:7" ht="16">
      <c r="A168" s="27"/>
      <c r="B168" s="27" t="s">
        <v>300</v>
      </c>
      <c r="C168" s="25" t="s">
        <v>82</v>
      </c>
      <c r="D168" s="27" t="s">
        <v>82</v>
      </c>
      <c r="E168" s="27" t="s">
        <v>82</v>
      </c>
      <c r="F168" s="49" t="s">
        <v>88</v>
      </c>
      <c r="G168" s="26">
        <v>397</v>
      </c>
    </row>
    <row r="169" spans="1:7" ht="16">
      <c r="A169" s="27"/>
      <c r="B169" s="27" t="s">
        <v>187</v>
      </c>
      <c r="C169" s="25" t="s">
        <v>1217</v>
      </c>
      <c r="D169" s="27" t="s">
        <v>1217</v>
      </c>
      <c r="E169" s="27" t="s">
        <v>1217</v>
      </c>
      <c r="F169" s="49" t="s">
        <v>83</v>
      </c>
      <c r="G169" s="26">
        <v>173</v>
      </c>
    </row>
    <row r="170" spans="1:7" ht="16">
      <c r="A170" s="27"/>
      <c r="B170" s="27" t="s">
        <v>188</v>
      </c>
      <c r="C170" s="25" t="s">
        <v>14</v>
      </c>
      <c r="D170" s="27" t="s">
        <v>14</v>
      </c>
      <c r="E170" s="27" t="s">
        <v>1217</v>
      </c>
      <c r="F170" s="49" t="s">
        <v>14</v>
      </c>
      <c r="G170" s="26">
        <v>283</v>
      </c>
    </row>
    <row r="171" spans="1:7" ht="16">
      <c r="A171" s="27"/>
      <c r="B171" s="27" t="s">
        <v>189</v>
      </c>
      <c r="C171" s="25" t="s">
        <v>1217</v>
      </c>
      <c r="D171" s="27" t="s">
        <v>1217</v>
      </c>
      <c r="E171" s="27" t="s">
        <v>1217</v>
      </c>
      <c r="F171" s="49" t="s">
        <v>83</v>
      </c>
      <c r="G171" s="26">
        <v>17</v>
      </c>
    </row>
    <row r="172" spans="1:7" ht="16">
      <c r="A172" s="27"/>
      <c r="B172" s="27" t="s">
        <v>815</v>
      </c>
      <c r="C172" s="25" t="s">
        <v>1217</v>
      </c>
      <c r="D172" s="27" t="s">
        <v>1217</v>
      </c>
      <c r="E172" s="27" t="s">
        <v>1217</v>
      </c>
      <c r="F172" s="49" t="s">
        <v>83</v>
      </c>
      <c r="G172" s="26">
        <v>81</v>
      </c>
    </row>
    <row r="173" spans="1:7" ht="16">
      <c r="A173" s="27"/>
      <c r="B173" s="27" t="s">
        <v>191</v>
      </c>
      <c r="C173" s="25" t="s">
        <v>1217</v>
      </c>
      <c r="D173" s="27" t="s">
        <v>1217</v>
      </c>
      <c r="E173" s="27" t="s">
        <v>1217</v>
      </c>
      <c r="F173" s="49" t="s">
        <v>83</v>
      </c>
      <c r="G173" s="26">
        <v>8</v>
      </c>
    </row>
    <row r="174" spans="1:7" ht="16">
      <c r="A174" s="27"/>
      <c r="B174" s="27" t="s">
        <v>998</v>
      </c>
      <c r="C174" s="25" t="s">
        <v>14</v>
      </c>
      <c r="D174" s="27" t="s">
        <v>14</v>
      </c>
      <c r="E174" s="27" t="s">
        <v>1217</v>
      </c>
      <c r="F174" s="49" t="s">
        <v>14</v>
      </c>
      <c r="G174" s="26">
        <v>1099</v>
      </c>
    </row>
    <row r="175" spans="1:7" ht="16">
      <c r="A175" s="29"/>
      <c r="B175" s="29" t="s">
        <v>999</v>
      </c>
      <c r="C175" s="73" t="s">
        <v>1217</v>
      </c>
      <c r="D175" s="29" t="s">
        <v>1217</v>
      </c>
      <c r="E175" s="29" t="s">
        <v>1217</v>
      </c>
      <c r="F175" s="40" t="s">
        <v>83</v>
      </c>
      <c r="G175" s="28">
        <v>1129</v>
      </c>
    </row>
    <row r="176" spans="1:7" ht="16">
      <c r="A176" s="27" t="s">
        <v>105</v>
      </c>
      <c r="B176" s="27" t="s">
        <v>193</v>
      </c>
      <c r="C176" s="94" t="s">
        <v>83</v>
      </c>
      <c r="D176" s="95" t="s">
        <v>83</v>
      </c>
      <c r="E176" s="95" t="s">
        <v>83</v>
      </c>
      <c r="F176" s="45" t="s">
        <v>83</v>
      </c>
      <c r="G176" s="26">
        <v>5</v>
      </c>
    </row>
    <row r="177" spans="1:7" ht="16">
      <c r="A177" s="27"/>
      <c r="B177" s="27" t="s">
        <v>194</v>
      </c>
      <c r="C177" s="94" t="s">
        <v>945</v>
      </c>
      <c r="D177" s="95" t="s">
        <v>945</v>
      </c>
      <c r="E177" s="95" t="s">
        <v>83</v>
      </c>
      <c r="F177" s="49" t="s">
        <v>83</v>
      </c>
      <c r="G177" s="26">
        <v>525</v>
      </c>
    </row>
    <row r="178" spans="1:7" ht="16">
      <c r="A178" s="27"/>
      <c r="B178" s="27" t="s">
        <v>367</v>
      </c>
      <c r="C178" s="94" t="s">
        <v>945</v>
      </c>
      <c r="D178" s="95" t="s">
        <v>945</v>
      </c>
      <c r="E178" s="95" t="s">
        <v>83</v>
      </c>
      <c r="F178" s="49" t="s">
        <v>83</v>
      </c>
      <c r="G178" s="26">
        <v>516</v>
      </c>
    </row>
    <row r="179" spans="1:7" ht="16">
      <c r="A179" s="27"/>
      <c r="B179" s="27" t="s">
        <v>368</v>
      </c>
      <c r="C179" s="94" t="s">
        <v>945</v>
      </c>
      <c r="D179" s="95" t="s">
        <v>945</v>
      </c>
      <c r="E179" s="95" t="s">
        <v>83</v>
      </c>
      <c r="F179" s="49" t="s">
        <v>83</v>
      </c>
      <c r="G179" s="26">
        <v>39</v>
      </c>
    </row>
    <row r="180" spans="1:7" ht="16">
      <c r="A180" s="27"/>
      <c r="B180" s="27" t="s">
        <v>195</v>
      </c>
      <c r="C180" s="94" t="s">
        <v>945</v>
      </c>
      <c r="D180" s="95" t="s">
        <v>945</v>
      </c>
      <c r="E180" s="95" t="s">
        <v>83</v>
      </c>
      <c r="F180" s="49" t="s">
        <v>83</v>
      </c>
      <c r="G180" s="26">
        <v>144</v>
      </c>
    </row>
    <row r="181" spans="1:7" ht="16">
      <c r="A181" s="27"/>
      <c r="B181" s="27" t="s">
        <v>196</v>
      </c>
      <c r="C181" s="94" t="s">
        <v>945</v>
      </c>
      <c r="D181" s="95" t="s">
        <v>945</v>
      </c>
      <c r="E181" s="95" t="s">
        <v>83</v>
      </c>
      <c r="F181" s="49" t="s">
        <v>83</v>
      </c>
      <c r="G181" s="26">
        <v>711</v>
      </c>
    </row>
    <row r="182" spans="1:7" ht="16" customHeight="1">
      <c r="A182" s="27"/>
      <c r="B182" s="27" t="s">
        <v>1000</v>
      </c>
      <c r="C182" s="94" t="s">
        <v>945</v>
      </c>
      <c r="D182" s="95" t="s">
        <v>945</v>
      </c>
      <c r="E182" s="95" t="s">
        <v>83</v>
      </c>
      <c r="F182" s="49" t="s">
        <v>83</v>
      </c>
      <c r="G182" s="26">
        <v>216</v>
      </c>
    </row>
    <row r="183" spans="1:7" ht="16">
      <c r="A183" s="27"/>
      <c r="B183" s="27" t="s">
        <v>823</v>
      </c>
      <c r="C183" s="25" t="s">
        <v>14</v>
      </c>
      <c r="D183" s="27" t="s">
        <v>14</v>
      </c>
      <c r="E183" s="27" t="s">
        <v>14</v>
      </c>
      <c r="F183" s="49" t="s">
        <v>14</v>
      </c>
      <c r="G183" s="26">
        <v>288</v>
      </c>
    </row>
    <row r="184" spans="1:7" ht="16">
      <c r="A184" s="27"/>
      <c r="B184" s="27" t="s">
        <v>198</v>
      </c>
      <c r="C184" s="25" t="s">
        <v>1028</v>
      </c>
      <c r="D184" s="27" t="s">
        <v>1028</v>
      </c>
      <c r="E184" s="27" t="s">
        <v>14</v>
      </c>
      <c r="F184" s="49" t="s">
        <v>14</v>
      </c>
      <c r="G184" s="26">
        <v>1442</v>
      </c>
    </row>
    <row r="185" spans="1:7" ht="16">
      <c r="A185" s="27"/>
      <c r="B185" s="27" t="s">
        <v>199</v>
      </c>
      <c r="C185" s="25" t="s">
        <v>1028</v>
      </c>
      <c r="D185" s="27" t="s">
        <v>5</v>
      </c>
      <c r="E185" s="27" t="s">
        <v>14</v>
      </c>
      <c r="F185" s="49" t="s">
        <v>14</v>
      </c>
      <c r="G185" s="26">
        <v>1487</v>
      </c>
    </row>
    <row r="186" spans="1:7" ht="16">
      <c r="A186" s="27"/>
      <c r="B186" s="27" t="s">
        <v>1001</v>
      </c>
      <c r="C186" s="25" t="s">
        <v>1028</v>
      </c>
      <c r="D186" s="27" t="s">
        <v>1028</v>
      </c>
      <c r="E186" s="27" t="s">
        <v>14</v>
      </c>
      <c r="F186" s="49" t="s">
        <v>14</v>
      </c>
      <c r="G186" s="26">
        <v>333</v>
      </c>
    </row>
    <row r="187" spans="1:7" ht="16">
      <c r="A187" s="27"/>
      <c r="B187" s="27" t="s">
        <v>1002</v>
      </c>
      <c r="C187" s="25" t="s">
        <v>14</v>
      </c>
      <c r="D187" s="27" t="s">
        <v>14</v>
      </c>
      <c r="E187" s="27" t="s">
        <v>14</v>
      </c>
      <c r="F187" s="49" t="s">
        <v>14</v>
      </c>
      <c r="G187" s="26">
        <v>57</v>
      </c>
    </row>
    <row r="188" spans="1:7" ht="16">
      <c r="A188" s="29"/>
      <c r="B188" s="29" t="s">
        <v>201</v>
      </c>
      <c r="C188" s="73" t="s">
        <v>945</v>
      </c>
      <c r="D188" s="29" t="s">
        <v>945</v>
      </c>
      <c r="E188" s="29" t="s">
        <v>83</v>
      </c>
      <c r="F188" s="40" t="s">
        <v>83</v>
      </c>
      <c r="G188" s="28">
        <v>908</v>
      </c>
    </row>
    <row r="189" spans="1:7" ht="16">
      <c r="A189" s="27" t="s">
        <v>684</v>
      </c>
      <c r="B189" s="27" t="s">
        <v>301</v>
      </c>
      <c r="C189" s="71" t="s">
        <v>1726</v>
      </c>
      <c r="D189" s="27" t="s">
        <v>933</v>
      </c>
      <c r="E189" s="27" t="s">
        <v>14</v>
      </c>
      <c r="F189" s="45" t="s">
        <v>14</v>
      </c>
      <c r="G189" s="26">
        <v>36</v>
      </c>
    </row>
    <row r="190" spans="1:7" ht="16">
      <c r="A190" s="27"/>
      <c r="B190" s="27" t="s">
        <v>302</v>
      </c>
      <c r="C190" s="71" t="s">
        <v>1726</v>
      </c>
      <c r="D190" s="27" t="s">
        <v>933</v>
      </c>
      <c r="E190" s="27" t="s">
        <v>14</v>
      </c>
      <c r="F190" s="49" t="s">
        <v>14</v>
      </c>
      <c r="G190" s="26">
        <v>56</v>
      </c>
    </row>
    <row r="191" spans="1:7" ht="16">
      <c r="A191" s="27"/>
      <c r="B191" s="27" t="s">
        <v>1003</v>
      </c>
      <c r="C191" s="71" t="s">
        <v>1726</v>
      </c>
      <c r="D191" s="27" t="s">
        <v>933</v>
      </c>
      <c r="E191" s="27" t="s">
        <v>14</v>
      </c>
      <c r="F191" s="49" t="s">
        <v>14</v>
      </c>
      <c r="G191" s="26">
        <v>667</v>
      </c>
    </row>
    <row r="192" spans="1:7" ht="16">
      <c r="A192" s="27"/>
      <c r="B192" s="27" t="s">
        <v>202</v>
      </c>
      <c r="C192" s="71" t="s">
        <v>86</v>
      </c>
      <c r="D192" s="27" t="s">
        <v>933</v>
      </c>
      <c r="E192" s="27" t="s">
        <v>86</v>
      </c>
      <c r="F192" s="49" t="s">
        <v>88</v>
      </c>
      <c r="G192" s="26">
        <v>624</v>
      </c>
    </row>
    <row r="193" spans="1:7" ht="16">
      <c r="A193" s="27"/>
      <c r="B193" s="27" t="s">
        <v>1004</v>
      </c>
      <c r="C193" s="71" t="s">
        <v>1726</v>
      </c>
      <c r="D193" s="27" t="s">
        <v>933</v>
      </c>
      <c r="E193" s="27" t="s">
        <v>14</v>
      </c>
      <c r="F193" s="49" t="s">
        <v>14</v>
      </c>
      <c r="G193" s="26">
        <v>106</v>
      </c>
    </row>
    <row r="194" spans="1:7" ht="16">
      <c r="A194" s="27"/>
      <c r="B194" s="27" t="s">
        <v>204</v>
      </c>
      <c r="C194" s="71" t="s">
        <v>934</v>
      </c>
      <c r="D194" s="27" t="s">
        <v>934</v>
      </c>
      <c r="E194" s="27" t="s">
        <v>83</v>
      </c>
      <c r="F194" s="49" t="s">
        <v>83</v>
      </c>
      <c r="G194" s="26">
        <v>184</v>
      </c>
    </row>
    <row r="195" spans="1:7" ht="16">
      <c r="A195" s="27"/>
      <c r="B195" s="27" t="s">
        <v>205</v>
      </c>
      <c r="C195" s="71" t="s">
        <v>934</v>
      </c>
      <c r="D195" s="27" t="s">
        <v>934</v>
      </c>
      <c r="E195" s="27" t="s">
        <v>14</v>
      </c>
      <c r="F195" s="49" t="s">
        <v>14</v>
      </c>
      <c r="G195" s="26">
        <v>320</v>
      </c>
    </row>
    <row r="196" spans="1:7" ht="16">
      <c r="A196" s="27"/>
      <c r="B196" s="27" t="s">
        <v>207</v>
      </c>
      <c r="C196" s="25" t="s">
        <v>934</v>
      </c>
      <c r="D196" s="27" t="s">
        <v>934</v>
      </c>
      <c r="E196" s="27" t="s">
        <v>83</v>
      </c>
      <c r="F196" s="49" t="s">
        <v>83</v>
      </c>
      <c r="G196" s="26">
        <v>0</v>
      </c>
    </row>
    <row r="197" spans="1:7" ht="16">
      <c r="A197" s="29"/>
      <c r="B197" s="29" t="s">
        <v>830</v>
      </c>
      <c r="C197" s="73" t="s">
        <v>934</v>
      </c>
      <c r="D197" s="29" t="s">
        <v>934</v>
      </c>
      <c r="E197" s="29" t="s">
        <v>83</v>
      </c>
      <c r="F197" s="40" t="s">
        <v>83</v>
      </c>
      <c r="G197" s="28">
        <v>68</v>
      </c>
    </row>
    <row r="198" spans="1:7" ht="32">
      <c r="A198" s="27" t="s">
        <v>107</v>
      </c>
      <c r="B198" s="27" t="s">
        <v>1005</v>
      </c>
      <c r="C198" s="84" t="s">
        <v>935</v>
      </c>
      <c r="D198" s="77" t="s">
        <v>935</v>
      </c>
      <c r="E198" s="77" t="s">
        <v>83</v>
      </c>
      <c r="F198" s="45" t="s">
        <v>83</v>
      </c>
      <c r="G198" s="26">
        <v>15</v>
      </c>
    </row>
    <row r="199" spans="1:7" ht="16">
      <c r="A199" s="27"/>
      <c r="B199" s="27" t="s">
        <v>1006</v>
      </c>
      <c r="C199" s="81" t="s">
        <v>935</v>
      </c>
      <c r="D199" s="27" t="s">
        <v>935</v>
      </c>
      <c r="E199" s="27" t="s">
        <v>83</v>
      </c>
      <c r="F199" s="49" t="s">
        <v>83</v>
      </c>
      <c r="G199" s="26">
        <v>16</v>
      </c>
    </row>
    <row r="200" spans="1:7" ht="16">
      <c r="A200" s="27"/>
      <c r="B200" s="27" t="s">
        <v>306</v>
      </c>
      <c r="C200" s="81" t="s">
        <v>935</v>
      </c>
      <c r="D200" s="27" t="s">
        <v>935</v>
      </c>
      <c r="E200" s="27" t="s">
        <v>83</v>
      </c>
      <c r="F200" s="49" t="s">
        <v>83</v>
      </c>
      <c r="G200" s="26">
        <v>9</v>
      </c>
    </row>
    <row r="201" spans="1:7" ht="16">
      <c r="A201" s="27"/>
      <c r="B201" s="27" t="s">
        <v>307</v>
      </c>
      <c r="C201" s="81" t="s">
        <v>935</v>
      </c>
      <c r="D201" s="27" t="s">
        <v>935</v>
      </c>
      <c r="E201" s="27" t="s">
        <v>83</v>
      </c>
      <c r="F201" s="49" t="s">
        <v>83</v>
      </c>
      <c r="G201" s="26">
        <v>7</v>
      </c>
    </row>
    <row r="202" spans="1:7" ht="16">
      <c r="A202" s="27"/>
      <c r="B202" s="27" t="s">
        <v>308</v>
      </c>
      <c r="C202" s="81" t="s">
        <v>935</v>
      </c>
      <c r="D202" s="27" t="s">
        <v>935</v>
      </c>
      <c r="E202" s="27" t="s">
        <v>83</v>
      </c>
      <c r="F202" s="49" t="s">
        <v>83</v>
      </c>
      <c r="G202" s="26">
        <v>14</v>
      </c>
    </row>
    <row r="203" spans="1:7" ht="16">
      <c r="A203" s="27"/>
      <c r="B203" s="27" t="s">
        <v>309</v>
      </c>
      <c r="C203" s="81" t="s">
        <v>935</v>
      </c>
      <c r="D203" s="27" t="s">
        <v>935</v>
      </c>
      <c r="E203" s="27" t="s">
        <v>86</v>
      </c>
      <c r="F203" s="49" t="s">
        <v>88</v>
      </c>
      <c r="G203" s="26">
        <v>23</v>
      </c>
    </row>
    <row r="204" spans="1:7" ht="16">
      <c r="A204" s="27"/>
      <c r="B204" s="27" t="s">
        <v>310</v>
      </c>
      <c r="C204" s="81" t="s">
        <v>935</v>
      </c>
      <c r="D204" s="27" t="s">
        <v>935</v>
      </c>
      <c r="E204" s="27" t="s">
        <v>86</v>
      </c>
      <c r="F204" s="49" t="s">
        <v>88</v>
      </c>
      <c r="G204" s="26">
        <v>1</v>
      </c>
    </row>
    <row r="205" spans="1:7" ht="16">
      <c r="A205" s="29"/>
      <c r="B205" s="29" t="s">
        <v>1007</v>
      </c>
      <c r="C205" s="83" t="s">
        <v>935</v>
      </c>
      <c r="D205" s="29" t="s">
        <v>935</v>
      </c>
      <c r="E205" s="29" t="s">
        <v>83</v>
      </c>
      <c r="F205" s="40" t="s">
        <v>83</v>
      </c>
      <c r="G205" s="28">
        <v>20</v>
      </c>
    </row>
    <row r="206" spans="1:7" ht="16">
      <c r="A206" s="27" t="s">
        <v>948</v>
      </c>
      <c r="B206" s="27" t="s">
        <v>312</v>
      </c>
      <c r="C206" s="94" t="s">
        <v>86</v>
      </c>
      <c r="D206" s="95" t="s">
        <v>86</v>
      </c>
      <c r="E206" s="95" t="s">
        <v>86</v>
      </c>
      <c r="F206" s="45" t="s">
        <v>88</v>
      </c>
      <c r="G206" s="26">
        <v>39</v>
      </c>
    </row>
    <row r="207" spans="1:7" ht="16">
      <c r="A207" s="29"/>
      <c r="B207" s="29" t="s">
        <v>313</v>
      </c>
      <c r="C207" s="102" t="s">
        <v>83</v>
      </c>
      <c r="D207" s="99" t="s">
        <v>83</v>
      </c>
      <c r="E207" s="99" t="s">
        <v>83</v>
      </c>
      <c r="F207" s="40" t="s">
        <v>83</v>
      </c>
      <c r="G207" s="28">
        <v>112</v>
      </c>
    </row>
    <row r="208" spans="1:7" ht="16">
      <c r="A208" s="27" t="s">
        <v>109</v>
      </c>
      <c r="B208" s="27" t="s">
        <v>314</v>
      </c>
      <c r="C208" s="25" t="s">
        <v>14</v>
      </c>
      <c r="D208" s="27" t="s">
        <v>14</v>
      </c>
      <c r="E208" s="27" t="s">
        <v>14</v>
      </c>
      <c r="F208" s="45" t="s">
        <v>14</v>
      </c>
      <c r="G208" s="26">
        <v>134</v>
      </c>
    </row>
    <row r="209" spans="1:7" ht="16">
      <c r="A209" s="27"/>
      <c r="B209" s="27" t="s">
        <v>1008</v>
      </c>
      <c r="C209" s="25" t="s">
        <v>14</v>
      </c>
      <c r="D209" s="27" t="s">
        <v>14</v>
      </c>
      <c r="E209" s="27" t="s">
        <v>14</v>
      </c>
      <c r="F209" s="49" t="s">
        <v>14</v>
      </c>
      <c r="G209" s="26">
        <v>4</v>
      </c>
    </row>
    <row r="210" spans="1:7" ht="16">
      <c r="A210" s="27"/>
      <c r="B210" s="27" t="s">
        <v>316</v>
      </c>
      <c r="C210" s="25" t="s">
        <v>86</v>
      </c>
      <c r="D210" s="27" t="s">
        <v>86</v>
      </c>
      <c r="E210" s="27" t="s">
        <v>86</v>
      </c>
      <c r="F210" s="49" t="s">
        <v>88</v>
      </c>
      <c r="G210" s="26">
        <v>10</v>
      </c>
    </row>
    <row r="211" spans="1:7" ht="16">
      <c r="A211" s="27"/>
      <c r="B211" s="27" t="s">
        <v>1009</v>
      </c>
      <c r="C211" s="25" t="s">
        <v>14</v>
      </c>
      <c r="D211" s="27" t="s">
        <v>14</v>
      </c>
      <c r="E211" s="27" t="s">
        <v>14</v>
      </c>
      <c r="F211" s="49" t="s">
        <v>14</v>
      </c>
      <c r="G211" s="26">
        <v>7</v>
      </c>
    </row>
    <row r="212" spans="1:7" ht="16">
      <c r="A212" s="27"/>
      <c r="B212" s="27" t="s">
        <v>1010</v>
      </c>
      <c r="C212" s="25" t="s">
        <v>14</v>
      </c>
      <c r="D212" s="27" t="s">
        <v>14</v>
      </c>
      <c r="E212" s="27" t="s">
        <v>14</v>
      </c>
      <c r="F212" s="49" t="s">
        <v>14</v>
      </c>
      <c r="G212" s="26">
        <v>62</v>
      </c>
    </row>
    <row r="213" spans="1:7" ht="16">
      <c r="A213" s="29"/>
      <c r="B213" s="29" t="s">
        <v>1011</v>
      </c>
      <c r="C213" s="73" t="s">
        <v>83</v>
      </c>
      <c r="D213" s="29" t="s">
        <v>83</v>
      </c>
      <c r="E213" s="29" t="s">
        <v>83</v>
      </c>
      <c r="F213" s="40" t="s">
        <v>83</v>
      </c>
      <c r="G213" s="28">
        <v>60</v>
      </c>
    </row>
    <row r="214" spans="1:7" ht="16">
      <c r="A214" s="27" t="s">
        <v>110</v>
      </c>
      <c r="B214" s="27" t="s">
        <v>319</v>
      </c>
      <c r="C214" s="94" t="s">
        <v>14</v>
      </c>
      <c r="D214" s="95" t="s">
        <v>14</v>
      </c>
      <c r="E214" s="95" t="s">
        <v>14</v>
      </c>
      <c r="F214" s="45" t="s">
        <v>14</v>
      </c>
      <c r="G214" s="26">
        <v>74</v>
      </c>
    </row>
    <row r="215" spans="1:7" ht="16">
      <c r="A215" s="27"/>
      <c r="B215" s="27" t="s">
        <v>320</v>
      </c>
      <c r="C215" s="94" t="s">
        <v>14</v>
      </c>
      <c r="D215" s="95" t="s">
        <v>14</v>
      </c>
      <c r="E215" s="95" t="s">
        <v>14</v>
      </c>
      <c r="F215" s="49" t="s">
        <v>14</v>
      </c>
      <c r="G215" s="26">
        <v>194</v>
      </c>
    </row>
    <row r="216" spans="1:7" ht="16">
      <c r="A216" s="27"/>
      <c r="B216" s="27" t="s">
        <v>321</v>
      </c>
      <c r="C216" s="25" t="s">
        <v>14</v>
      </c>
      <c r="D216" s="27" t="s">
        <v>14</v>
      </c>
      <c r="E216" s="27" t="s">
        <v>14</v>
      </c>
      <c r="F216" s="49" t="s">
        <v>14</v>
      </c>
      <c r="G216" s="26">
        <v>1025</v>
      </c>
    </row>
    <row r="217" spans="1:7" ht="16">
      <c r="A217" s="29"/>
      <c r="B217" s="29" t="s">
        <v>322</v>
      </c>
      <c r="C217" s="73" t="s">
        <v>14</v>
      </c>
      <c r="D217" s="29" t="s">
        <v>14</v>
      </c>
      <c r="E217" s="29" t="s">
        <v>14</v>
      </c>
      <c r="F217" s="40" t="s">
        <v>14</v>
      </c>
      <c r="G217" s="28">
        <v>623</v>
      </c>
    </row>
    <row r="218" spans="1:7" ht="16">
      <c r="A218" s="78" t="s">
        <v>111</v>
      </c>
      <c r="B218" s="78" t="s">
        <v>111</v>
      </c>
      <c r="C218" s="83" t="s">
        <v>935</v>
      </c>
      <c r="D218" s="29" t="s">
        <v>935</v>
      </c>
      <c r="E218" s="29" t="s">
        <v>83</v>
      </c>
      <c r="F218" s="43" t="s">
        <v>83</v>
      </c>
      <c r="G218" s="86">
        <v>5381</v>
      </c>
    </row>
    <row r="219" spans="1:7" ht="16">
      <c r="A219" s="27" t="s">
        <v>112</v>
      </c>
      <c r="B219" s="27" t="s">
        <v>329</v>
      </c>
      <c r="C219" s="81" t="s">
        <v>14</v>
      </c>
      <c r="D219" s="27" t="s">
        <v>14</v>
      </c>
      <c r="E219" s="27" t="s">
        <v>14</v>
      </c>
      <c r="F219" s="45" t="s">
        <v>14</v>
      </c>
      <c r="G219" s="26">
        <v>116</v>
      </c>
    </row>
    <row r="220" spans="1:7" ht="16">
      <c r="A220" s="29"/>
      <c r="B220" s="29" t="s">
        <v>1012</v>
      </c>
      <c r="C220" s="83" t="s">
        <v>83</v>
      </c>
      <c r="D220" s="29" t="s">
        <v>83</v>
      </c>
      <c r="E220" s="29" t="s">
        <v>83</v>
      </c>
      <c r="F220" s="40" t="s">
        <v>83</v>
      </c>
      <c r="G220" s="28">
        <v>238</v>
      </c>
    </row>
    <row r="221" spans="1:7" ht="16">
      <c r="A221" s="27" t="s">
        <v>113</v>
      </c>
      <c r="B221" s="27" t="s">
        <v>331</v>
      </c>
      <c r="C221" s="25" t="s">
        <v>1764</v>
      </c>
      <c r="D221" s="27" t="s">
        <v>85</v>
      </c>
      <c r="E221" s="27" t="s">
        <v>85</v>
      </c>
      <c r="F221" s="45" t="s">
        <v>85</v>
      </c>
      <c r="G221" s="26">
        <v>89</v>
      </c>
    </row>
    <row r="222" spans="1:7" ht="16">
      <c r="A222" s="27"/>
      <c r="B222" s="27" t="s">
        <v>1013</v>
      </c>
      <c r="C222" s="25" t="s">
        <v>941</v>
      </c>
      <c r="D222" s="27" t="s">
        <v>941</v>
      </c>
      <c r="E222" s="27" t="s">
        <v>85</v>
      </c>
      <c r="F222" s="49" t="s">
        <v>85</v>
      </c>
      <c r="G222" s="26">
        <v>122</v>
      </c>
    </row>
    <row r="223" spans="1:7" ht="16">
      <c r="A223" s="27"/>
      <c r="B223" s="27" t="s">
        <v>1014</v>
      </c>
      <c r="C223" s="25" t="s">
        <v>941</v>
      </c>
      <c r="D223" s="27" t="s">
        <v>941</v>
      </c>
      <c r="E223" s="27" t="s">
        <v>85</v>
      </c>
      <c r="F223" s="49" t="s">
        <v>85</v>
      </c>
      <c r="G223" s="26">
        <v>742</v>
      </c>
    </row>
    <row r="224" spans="1:7" ht="16">
      <c r="A224" s="27"/>
      <c r="B224" s="27" t="s">
        <v>1015</v>
      </c>
      <c r="C224" s="25" t="s">
        <v>941</v>
      </c>
      <c r="D224" s="27" t="s">
        <v>941</v>
      </c>
      <c r="E224" s="27" t="s">
        <v>85</v>
      </c>
      <c r="F224" s="49" t="s">
        <v>85</v>
      </c>
      <c r="G224" s="26">
        <v>1762</v>
      </c>
    </row>
    <row r="225" spans="1:7" ht="16">
      <c r="A225" s="27"/>
      <c r="B225" s="27" t="s">
        <v>1016</v>
      </c>
      <c r="C225" s="25" t="s">
        <v>941</v>
      </c>
      <c r="D225" s="27" t="s">
        <v>941</v>
      </c>
      <c r="E225" s="27" t="s">
        <v>85</v>
      </c>
      <c r="F225" s="49" t="s">
        <v>85</v>
      </c>
      <c r="G225" s="26">
        <v>1085</v>
      </c>
    </row>
    <row r="226" spans="1:7" ht="16">
      <c r="A226" s="27"/>
      <c r="B226" s="27" t="s">
        <v>1017</v>
      </c>
      <c r="C226" s="25" t="s">
        <v>941</v>
      </c>
      <c r="D226" s="27" t="s">
        <v>941</v>
      </c>
      <c r="E226" s="27" t="s">
        <v>85</v>
      </c>
      <c r="F226" s="49" t="s">
        <v>85</v>
      </c>
      <c r="G226" s="26">
        <v>119</v>
      </c>
    </row>
    <row r="227" spans="1:7" ht="16">
      <c r="A227" s="27"/>
      <c r="B227" s="27" t="s">
        <v>1018</v>
      </c>
      <c r="C227" s="25" t="s">
        <v>941</v>
      </c>
      <c r="D227" s="27" t="s">
        <v>941</v>
      </c>
      <c r="E227" s="27" t="s">
        <v>85</v>
      </c>
      <c r="F227" s="49" t="s">
        <v>85</v>
      </c>
      <c r="G227" s="26">
        <v>106</v>
      </c>
    </row>
    <row r="228" spans="1:7" ht="16">
      <c r="A228" s="27"/>
      <c r="B228" s="27" t="s">
        <v>856</v>
      </c>
      <c r="C228" s="25" t="s">
        <v>941</v>
      </c>
      <c r="D228" s="27" t="s">
        <v>941</v>
      </c>
      <c r="E228" s="27" t="s">
        <v>85</v>
      </c>
      <c r="F228" s="49" t="s">
        <v>85</v>
      </c>
      <c r="G228" s="26">
        <v>23</v>
      </c>
    </row>
    <row r="229" spans="1:7" ht="16">
      <c r="A229" s="27"/>
      <c r="B229" s="27" t="s">
        <v>857</v>
      </c>
      <c r="C229" s="25" t="s">
        <v>1764</v>
      </c>
      <c r="D229" s="27" t="s">
        <v>85</v>
      </c>
      <c r="E229" s="27" t="s">
        <v>85</v>
      </c>
      <c r="F229" s="49" t="s">
        <v>85</v>
      </c>
      <c r="G229" s="26">
        <v>133</v>
      </c>
    </row>
    <row r="230" spans="1:7" ht="16">
      <c r="A230" s="27"/>
      <c r="B230" s="27" t="s">
        <v>340</v>
      </c>
      <c r="C230" s="25" t="s">
        <v>1764</v>
      </c>
      <c r="D230" s="27" t="s">
        <v>85</v>
      </c>
      <c r="E230" s="27" t="s">
        <v>85</v>
      </c>
      <c r="F230" s="49" t="s">
        <v>85</v>
      </c>
      <c r="G230" s="26">
        <v>226</v>
      </c>
    </row>
    <row r="231" spans="1:7" ht="16">
      <c r="A231" s="27"/>
      <c r="B231" s="27" t="s">
        <v>1019</v>
      </c>
      <c r="C231" s="25" t="s">
        <v>1764</v>
      </c>
      <c r="D231" s="27" t="s">
        <v>85</v>
      </c>
      <c r="E231" s="27" t="s">
        <v>85</v>
      </c>
      <c r="F231" s="49" t="s">
        <v>85</v>
      </c>
      <c r="G231" s="26">
        <v>225</v>
      </c>
    </row>
    <row r="232" spans="1:7" ht="16">
      <c r="A232" s="27"/>
      <c r="B232" s="27" t="s">
        <v>342</v>
      </c>
      <c r="C232" s="25" t="s">
        <v>1764</v>
      </c>
      <c r="D232" s="27" t="s">
        <v>85</v>
      </c>
      <c r="E232" s="27" t="s">
        <v>85</v>
      </c>
      <c r="F232" s="49" t="s">
        <v>85</v>
      </c>
      <c r="G232" s="26">
        <v>86</v>
      </c>
    </row>
    <row r="233" spans="1:7" ht="16">
      <c r="A233" s="27"/>
      <c r="B233" s="27" t="s">
        <v>1020</v>
      </c>
      <c r="C233" s="25" t="s">
        <v>1764</v>
      </c>
      <c r="D233" s="27" t="s">
        <v>85</v>
      </c>
      <c r="E233" s="27" t="s">
        <v>85</v>
      </c>
      <c r="F233" s="49" t="s">
        <v>85</v>
      </c>
      <c r="G233" s="26">
        <v>433</v>
      </c>
    </row>
    <row r="234" spans="1:7" ht="16">
      <c r="A234" s="27"/>
      <c r="B234" s="27" t="s">
        <v>1021</v>
      </c>
      <c r="C234" s="25" t="s">
        <v>1764</v>
      </c>
      <c r="D234" s="27" t="s">
        <v>85</v>
      </c>
      <c r="E234" s="27" t="s">
        <v>85</v>
      </c>
      <c r="F234" s="49" t="s">
        <v>85</v>
      </c>
      <c r="G234" s="26">
        <v>293</v>
      </c>
    </row>
    <row r="235" spans="1:7" ht="16">
      <c r="A235" s="27"/>
      <c r="B235" s="27" t="s">
        <v>1022</v>
      </c>
      <c r="C235" s="25" t="s">
        <v>1764</v>
      </c>
      <c r="D235" s="27" t="s">
        <v>85</v>
      </c>
      <c r="E235" s="27" t="s">
        <v>85</v>
      </c>
      <c r="F235" s="49" t="s">
        <v>85</v>
      </c>
      <c r="G235" s="26">
        <v>833</v>
      </c>
    </row>
    <row r="236" spans="1:7" ht="16">
      <c r="A236" s="27"/>
      <c r="B236" s="27" t="s">
        <v>1023</v>
      </c>
      <c r="C236" s="25" t="s">
        <v>1764</v>
      </c>
      <c r="D236" s="27" t="s">
        <v>85</v>
      </c>
      <c r="E236" s="27" t="s">
        <v>85</v>
      </c>
      <c r="F236" s="49" t="s">
        <v>85</v>
      </c>
      <c r="G236" s="26">
        <v>87</v>
      </c>
    </row>
    <row r="237" spans="1:7" ht="16">
      <c r="A237" s="27"/>
      <c r="B237" s="27" t="s">
        <v>347</v>
      </c>
      <c r="C237" s="25" t="s">
        <v>1764</v>
      </c>
      <c r="D237" s="27" t="s">
        <v>85</v>
      </c>
      <c r="E237" s="27" t="s">
        <v>85</v>
      </c>
      <c r="F237" s="49" t="s">
        <v>85</v>
      </c>
      <c r="G237" s="26">
        <v>99</v>
      </c>
    </row>
    <row r="238" spans="1:7" ht="16">
      <c r="A238" s="27"/>
      <c r="B238" s="27" t="s">
        <v>348</v>
      </c>
      <c r="C238" s="25" t="s">
        <v>1764</v>
      </c>
      <c r="D238" s="27" t="s">
        <v>85</v>
      </c>
      <c r="E238" s="27" t="s">
        <v>85</v>
      </c>
      <c r="F238" s="49" t="s">
        <v>85</v>
      </c>
      <c r="G238" s="26">
        <v>52</v>
      </c>
    </row>
    <row r="239" spans="1:7" ht="16">
      <c r="A239" s="27"/>
      <c r="B239" s="27" t="s">
        <v>349</v>
      </c>
      <c r="C239" s="25" t="s">
        <v>1764</v>
      </c>
      <c r="D239" s="27" t="s">
        <v>85</v>
      </c>
      <c r="E239" s="27" t="s">
        <v>85</v>
      </c>
      <c r="F239" s="49" t="s">
        <v>85</v>
      </c>
      <c r="G239" s="26">
        <v>468</v>
      </c>
    </row>
    <row r="240" spans="1:7" ht="16">
      <c r="A240" s="27"/>
      <c r="B240" s="27" t="s">
        <v>350</v>
      </c>
      <c r="C240" s="25" t="s">
        <v>1764</v>
      </c>
      <c r="D240" s="27" t="s">
        <v>85</v>
      </c>
      <c r="E240" s="27" t="s">
        <v>85</v>
      </c>
      <c r="F240" s="49" t="s">
        <v>85</v>
      </c>
      <c r="G240" s="26">
        <v>38</v>
      </c>
    </row>
    <row r="241" spans="1:7" ht="16">
      <c r="A241" s="27"/>
      <c r="B241" s="27" t="s">
        <v>351</v>
      </c>
      <c r="C241" s="25" t="s">
        <v>1764</v>
      </c>
      <c r="D241" s="27" t="s">
        <v>85</v>
      </c>
      <c r="E241" s="27" t="s">
        <v>85</v>
      </c>
      <c r="F241" s="49" t="s">
        <v>85</v>
      </c>
      <c r="G241" s="26">
        <v>126</v>
      </c>
    </row>
    <row r="242" spans="1:7" ht="16">
      <c r="A242" s="27"/>
      <c r="B242" s="27" t="s">
        <v>1024</v>
      </c>
      <c r="C242" s="25" t="s">
        <v>1764</v>
      </c>
      <c r="D242" s="27" t="s">
        <v>85</v>
      </c>
      <c r="E242" s="27" t="s">
        <v>85</v>
      </c>
      <c r="F242" s="49" t="s">
        <v>85</v>
      </c>
      <c r="G242" s="26">
        <v>227</v>
      </c>
    </row>
    <row r="243" spans="1:7" ht="16">
      <c r="A243" s="27"/>
      <c r="B243" s="27" t="s">
        <v>353</v>
      </c>
      <c r="C243" s="25" t="s">
        <v>1764</v>
      </c>
      <c r="D243" s="27" t="s">
        <v>85</v>
      </c>
      <c r="E243" s="27" t="s">
        <v>85</v>
      </c>
      <c r="F243" s="49" t="s">
        <v>85</v>
      </c>
      <c r="G243" s="26">
        <v>425</v>
      </c>
    </row>
    <row r="244" spans="1:7" ht="16">
      <c r="A244" s="27"/>
      <c r="B244" s="27" t="s">
        <v>354</v>
      </c>
      <c r="C244" s="25" t="s">
        <v>1764</v>
      </c>
      <c r="D244" s="27" t="s">
        <v>85</v>
      </c>
      <c r="E244" s="27" t="s">
        <v>85</v>
      </c>
      <c r="F244" s="49" t="s">
        <v>85</v>
      </c>
      <c r="G244" s="26">
        <v>34</v>
      </c>
    </row>
    <row r="245" spans="1:7" ht="16">
      <c r="A245" s="27"/>
      <c r="B245" s="27" t="s">
        <v>1025</v>
      </c>
      <c r="C245" s="25" t="s">
        <v>1764</v>
      </c>
      <c r="D245" s="27" t="s">
        <v>85</v>
      </c>
      <c r="E245" s="27" t="s">
        <v>85</v>
      </c>
      <c r="F245" s="49" t="s">
        <v>85</v>
      </c>
      <c r="G245" s="26">
        <v>120</v>
      </c>
    </row>
    <row r="246" spans="1:7" ht="16">
      <c r="A246" s="27"/>
      <c r="B246" s="27" t="s">
        <v>356</v>
      </c>
      <c r="C246" s="25" t="s">
        <v>1764</v>
      </c>
      <c r="D246" s="27" t="s">
        <v>85</v>
      </c>
      <c r="E246" s="27" t="s">
        <v>85</v>
      </c>
      <c r="F246" s="49" t="s">
        <v>85</v>
      </c>
      <c r="G246" s="26">
        <v>377</v>
      </c>
    </row>
    <row r="247" spans="1:7" ht="16">
      <c r="A247" s="27"/>
      <c r="B247" s="27" t="s">
        <v>357</v>
      </c>
      <c r="C247" s="81" t="s">
        <v>63</v>
      </c>
      <c r="D247" s="27" t="s">
        <v>63</v>
      </c>
      <c r="E247" s="27" t="s">
        <v>85</v>
      </c>
      <c r="F247" s="49" t="s">
        <v>85</v>
      </c>
      <c r="G247" s="26">
        <v>998</v>
      </c>
    </row>
    <row r="248" spans="1:7" ht="16">
      <c r="A248" s="27"/>
      <c r="B248" s="27" t="s">
        <v>358</v>
      </c>
      <c r="C248" s="81" t="s">
        <v>63</v>
      </c>
      <c r="D248" s="27" t="s">
        <v>63</v>
      </c>
      <c r="E248" s="27" t="s">
        <v>85</v>
      </c>
      <c r="F248" s="49" t="s">
        <v>85</v>
      </c>
      <c r="G248" s="26">
        <v>296</v>
      </c>
    </row>
    <row r="249" spans="1:7" ht="16">
      <c r="A249" s="27"/>
      <c r="B249" s="27" t="s">
        <v>939</v>
      </c>
      <c r="C249" s="81" t="s">
        <v>63</v>
      </c>
      <c r="D249" s="27" t="s">
        <v>63</v>
      </c>
      <c r="E249" s="27" t="s">
        <v>85</v>
      </c>
      <c r="F249" s="49" t="s">
        <v>85</v>
      </c>
      <c r="G249" s="26">
        <v>929</v>
      </c>
    </row>
    <row r="250" spans="1:7" ht="16">
      <c r="A250" s="27"/>
      <c r="B250" s="27" t="s">
        <v>360</v>
      </c>
      <c r="C250" s="81" t="s">
        <v>63</v>
      </c>
      <c r="D250" s="27" t="s">
        <v>63</v>
      </c>
      <c r="E250" s="27" t="s">
        <v>85</v>
      </c>
      <c r="F250" s="49" t="s">
        <v>85</v>
      </c>
      <c r="G250" s="26">
        <v>287</v>
      </c>
    </row>
    <row r="251" spans="1:7" ht="16">
      <c r="A251" s="27"/>
      <c r="B251" s="27" t="s">
        <v>873</v>
      </c>
      <c r="C251" s="81" t="s">
        <v>54</v>
      </c>
      <c r="D251" s="27" t="s">
        <v>54</v>
      </c>
      <c r="E251" s="27" t="s">
        <v>85</v>
      </c>
      <c r="F251" s="49" t="s">
        <v>85</v>
      </c>
      <c r="G251" s="26">
        <v>350</v>
      </c>
    </row>
    <row r="252" spans="1:7" ht="16">
      <c r="A252" s="27"/>
      <c r="B252" s="27" t="s">
        <v>874</v>
      </c>
      <c r="C252" s="81" t="s">
        <v>54</v>
      </c>
      <c r="D252" s="27" t="s">
        <v>54</v>
      </c>
      <c r="E252" s="27" t="s">
        <v>85</v>
      </c>
      <c r="F252" s="49" t="s">
        <v>85</v>
      </c>
      <c r="G252" s="26">
        <v>127</v>
      </c>
    </row>
    <row r="253" spans="1:7" ht="16">
      <c r="A253" s="27"/>
      <c r="B253" s="27" t="s">
        <v>362</v>
      </c>
      <c r="C253" s="81" t="s">
        <v>54</v>
      </c>
      <c r="D253" s="27" t="s">
        <v>54</v>
      </c>
      <c r="E253" s="27" t="s">
        <v>85</v>
      </c>
      <c r="F253" s="49" t="s">
        <v>85</v>
      </c>
      <c r="G253" s="26">
        <v>193</v>
      </c>
    </row>
    <row r="254" spans="1:7" ht="16">
      <c r="A254" s="27"/>
      <c r="B254" s="27" t="s">
        <v>363</v>
      </c>
      <c r="C254" s="81" t="s">
        <v>54</v>
      </c>
      <c r="D254" s="27" t="s">
        <v>54</v>
      </c>
      <c r="E254" s="27" t="s">
        <v>85</v>
      </c>
      <c r="F254" s="49" t="s">
        <v>85</v>
      </c>
      <c r="G254" s="26">
        <v>35</v>
      </c>
    </row>
    <row r="255" spans="1:7" ht="16">
      <c r="A255" s="27"/>
      <c r="B255" s="27" t="s">
        <v>364</v>
      </c>
      <c r="C255" s="81" t="s">
        <v>54</v>
      </c>
      <c r="D255" s="27" t="s">
        <v>54</v>
      </c>
      <c r="E255" s="27" t="s">
        <v>85</v>
      </c>
      <c r="F255" s="49" t="s">
        <v>85</v>
      </c>
      <c r="G255" s="26">
        <v>9</v>
      </c>
    </row>
    <row r="256" spans="1:7" ht="16">
      <c r="A256" s="29"/>
      <c r="B256" s="29" t="s">
        <v>365</v>
      </c>
      <c r="C256" s="73" t="s">
        <v>1764</v>
      </c>
      <c r="D256" s="29" t="s">
        <v>85</v>
      </c>
      <c r="E256" s="29" t="s">
        <v>85</v>
      </c>
      <c r="F256" s="40" t="s">
        <v>85</v>
      </c>
      <c r="G256" s="28">
        <v>3</v>
      </c>
    </row>
  </sheetData>
  <phoneticPr fontId="20" type="noConversion"/>
  <conditionalFormatting sqref="F1">
    <cfRule type="containsText" dxfId="94" priority="5" operator="containsText" text="Cardiovascular">
      <formula>NOT(ISERROR(SEARCH("Cardiovascular",F1)))</formula>
    </cfRule>
  </conditionalFormatting>
  <conditionalFormatting sqref="F1">
    <cfRule type="containsText" dxfId="93" priority="1" operator="containsText" text="Injury">
      <formula>NOT(ISERROR(SEARCH("Injury",F1)))</formula>
    </cfRule>
    <cfRule type="containsText" dxfId="92" priority="2" operator="containsText" text="Other Chronic">
      <formula>NOT(ISERROR(SEARCH("Other Chronic",F1)))</formula>
    </cfRule>
    <cfRule type="containsText" dxfId="91" priority="3" operator="containsText" text="Communicable">
      <formula>NOT(ISERROR(SEARCH("Communicable",F1)))</formula>
    </cfRule>
    <cfRule type="containsText" dxfId="90" priority="4" operator="containsText" text="Cancer">
      <formula>NOT(ISERROR(SEARCH("Cancer",F1)))</formula>
    </cfRule>
  </conditionalFormatting>
  <conditionalFormatting sqref="F2:F130 F132:F1048576">
    <cfRule type="containsText" dxfId="89" priority="10" operator="containsText" text="Cardiovascular">
      <formula>NOT(ISERROR(SEARCH("Cardiovascular",F2)))</formula>
    </cfRule>
  </conditionalFormatting>
  <conditionalFormatting sqref="F2:F130 F132:F1048576">
    <cfRule type="containsText" dxfId="88" priority="6" operator="containsText" text="Injury">
      <formula>NOT(ISERROR(SEARCH("Injury",F2)))</formula>
    </cfRule>
    <cfRule type="containsText" dxfId="87" priority="7" operator="containsText" text="Other Chronic">
      <formula>NOT(ISERROR(SEARCH("Other Chronic",F2)))</formula>
    </cfRule>
    <cfRule type="containsText" dxfId="86" priority="8" operator="containsText" text="Communicable">
      <formula>NOT(ISERROR(SEARCH("Communicable",F2)))</formula>
    </cfRule>
    <cfRule type="containsText" dxfId="85" priority="9" operator="containsText" text="Cancer">
      <formula>NOT(ISERROR(SEARCH("Cancer",F2)))</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I282"/>
  <sheetViews>
    <sheetView topLeftCell="B1" zoomScale="120" zoomScaleNormal="120" workbookViewId="0">
      <pane ySplit="1" topLeftCell="A2" activePane="bottomLeft" state="frozen"/>
      <selection pane="bottomLeft" sqref="A1:G1"/>
    </sheetView>
  </sheetViews>
  <sheetFormatPr baseColWidth="10" defaultRowHeight="15"/>
  <cols>
    <col min="1" max="2" width="50.83203125" style="25" customWidth="1"/>
    <col min="3" max="5" width="25.83203125" style="25" customWidth="1"/>
    <col min="6" max="6" width="25.83203125" style="138" customWidth="1"/>
    <col min="7" max="8" width="10.83203125" style="25"/>
    <col min="9" max="9" width="14.6640625" style="25" bestFit="1" customWidth="1"/>
    <col min="10" max="16384" width="10.83203125" style="25"/>
  </cols>
  <sheetData>
    <row r="1" spans="1:9" ht="16">
      <c r="A1" s="85" t="s">
        <v>59</v>
      </c>
      <c r="B1" s="78" t="s">
        <v>60</v>
      </c>
      <c r="C1" s="40" t="s">
        <v>1606</v>
      </c>
      <c r="D1" s="90" t="s">
        <v>1607</v>
      </c>
      <c r="E1" s="91" t="s">
        <v>1608</v>
      </c>
      <c r="F1" s="43" t="s">
        <v>1605</v>
      </c>
      <c r="G1" s="86" t="s">
        <v>61</v>
      </c>
      <c r="H1" s="25">
        <f>SUM(G2:G282)</f>
        <v>166338</v>
      </c>
      <c r="I1" s="25" t="s">
        <v>1223</v>
      </c>
    </row>
    <row r="2" spans="1:9" ht="16">
      <c r="A2" s="25" t="s">
        <v>97</v>
      </c>
      <c r="B2" s="27" t="s">
        <v>118</v>
      </c>
      <c r="C2" s="27" t="s">
        <v>86</v>
      </c>
      <c r="D2" s="81" t="s">
        <v>86</v>
      </c>
      <c r="E2" s="81" t="s">
        <v>86</v>
      </c>
      <c r="F2" s="45" t="s">
        <v>88</v>
      </c>
      <c r="G2" s="26">
        <v>0</v>
      </c>
    </row>
    <row r="3" spans="1:9" ht="16">
      <c r="B3" s="27" t="s">
        <v>116</v>
      </c>
      <c r="C3" s="27" t="s">
        <v>86</v>
      </c>
      <c r="D3" s="81" t="s">
        <v>86</v>
      </c>
      <c r="E3" s="81" t="s">
        <v>86</v>
      </c>
      <c r="F3" s="49" t="s">
        <v>88</v>
      </c>
      <c r="G3" s="26">
        <v>0</v>
      </c>
    </row>
    <row r="4" spans="1:9" ht="16">
      <c r="B4" s="27" t="s">
        <v>692</v>
      </c>
      <c r="C4" s="27" t="s">
        <v>86</v>
      </c>
      <c r="D4" s="81" t="s">
        <v>86</v>
      </c>
      <c r="E4" s="81" t="s">
        <v>86</v>
      </c>
      <c r="F4" s="49" t="s">
        <v>88</v>
      </c>
      <c r="G4" s="26">
        <v>9</v>
      </c>
    </row>
    <row r="5" spans="1:9" ht="16">
      <c r="B5" s="27" t="s">
        <v>693</v>
      </c>
      <c r="C5" s="27" t="s">
        <v>86</v>
      </c>
      <c r="D5" s="81" t="s">
        <v>86</v>
      </c>
      <c r="E5" s="81" t="s">
        <v>86</v>
      </c>
      <c r="F5" s="49" t="s">
        <v>88</v>
      </c>
      <c r="G5" s="26">
        <v>12</v>
      </c>
    </row>
    <row r="6" spans="1:9" ht="16">
      <c r="B6" s="27" t="s">
        <v>694</v>
      </c>
      <c r="C6" s="27" t="s">
        <v>86</v>
      </c>
      <c r="D6" s="81" t="s">
        <v>86</v>
      </c>
      <c r="E6" s="81" t="s">
        <v>86</v>
      </c>
      <c r="F6" s="49" t="s">
        <v>88</v>
      </c>
      <c r="G6" s="26">
        <v>0</v>
      </c>
    </row>
    <row r="7" spans="1:9" ht="16">
      <c r="B7" s="27" t="s">
        <v>695</v>
      </c>
      <c r="C7" s="27" t="s">
        <v>86</v>
      </c>
      <c r="D7" s="81" t="s">
        <v>86</v>
      </c>
      <c r="E7" s="27" t="s">
        <v>86</v>
      </c>
      <c r="F7" s="49" t="s">
        <v>88</v>
      </c>
      <c r="G7" s="26">
        <v>175</v>
      </c>
    </row>
    <row r="8" spans="1:9" ht="16">
      <c r="B8" s="27" t="s">
        <v>211</v>
      </c>
      <c r="C8" s="27" t="s">
        <v>64</v>
      </c>
      <c r="D8" s="81" t="s">
        <v>64</v>
      </c>
      <c r="E8" s="27" t="s">
        <v>64</v>
      </c>
      <c r="F8" s="49" t="s">
        <v>88</v>
      </c>
      <c r="G8" s="26">
        <v>239</v>
      </c>
    </row>
    <row r="9" spans="1:9" ht="16">
      <c r="B9" s="27" t="s">
        <v>212</v>
      </c>
      <c r="C9" s="27" t="s">
        <v>64</v>
      </c>
      <c r="D9" s="81" t="s">
        <v>64</v>
      </c>
      <c r="E9" s="27" t="s">
        <v>64</v>
      </c>
      <c r="F9" s="49" t="s">
        <v>88</v>
      </c>
      <c r="G9" s="26">
        <v>8</v>
      </c>
    </row>
    <row r="10" spans="1:9" ht="16">
      <c r="B10" s="27" t="s">
        <v>213</v>
      </c>
      <c r="C10" s="27" t="s">
        <v>64</v>
      </c>
      <c r="D10" s="81" t="s">
        <v>64</v>
      </c>
      <c r="E10" s="27" t="s">
        <v>64</v>
      </c>
      <c r="F10" s="49" t="s">
        <v>88</v>
      </c>
      <c r="G10" s="26">
        <v>1</v>
      </c>
    </row>
    <row r="11" spans="1:9" ht="16">
      <c r="B11" s="27" t="s">
        <v>696</v>
      </c>
      <c r="C11" s="27" t="s">
        <v>64</v>
      </c>
      <c r="D11" s="81" t="s">
        <v>64</v>
      </c>
      <c r="E11" s="27" t="s">
        <v>64</v>
      </c>
      <c r="F11" s="49" t="s">
        <v>88</v>
      </c>
      <c r="G11" s="26">
        <v>6</v>
      </c>
    </row>
    <row r="12" spans="1:9" ht="16">
      <c r="B12" s="27" t="s">
        <v>210</v>
      </c>
      <c r="C12" s="27" t="s">
        <v>64</v>
      </c>
      <c r="D12" s="81" t="s">
        <v>64</v>
      </c>
      <c r="E12" s="27" t="s">
        <v>64</v>
      </c>
      <c r="F12" s="49" t="s">
        <v>88</v>
      </c>
      <c r="G12" s="26">
        <v>17</v>
      </c>
    </row>
    <row r="13" spans="1:9" ht="16">
      <c r="B13" s="27" t="s">
        <v>697</v>
      </c>
      <c r="C13" s="27" t="s">
        <v>64</v>
      </c>
      <c r="D13" s="81" t="s">
        <v>64</v>
      </c>
      <c r="E13" s="27" t="s">
        <v>64</v>
      </c>
      <c r="F13" s="49" t="s">
        <v>88</v>
      </c>
      <c r="G13" s="26">
        <v>95</v>
      </c>
    </row>
    <row r="14" spans="1:9" ht="16">
      <c r="B14" s="27" t="s">
        <v>128</v>
      </c>
      <c r="C14" s="27" t="s">
        <v>86</v>
      </c>
      <c r="D14" s="81" t="s">
        <v>86</v>
      </c>
      <c r="E14" s="27" t="s">
        <v>86</v>
      </c>
      <c r="F14" s="49" t="s">
        <v>88</v>
      </c>
      <c r="G14" s="26">
        <v>0</v>
      </c>
    </row>
    <row r="15" spans="1:9" ht="16">
      <c r="B15" s="27" t="s">
        <v>132</v>
      </c>
      <c r="C15" s="27" t="s">
        <v>86</v>
      </c>
      <c r="D15" s="81" t="s">
        <v>86</v>
      </c>
      <c r="E15" s="27" t="s">
        <v>86</v>
      </c>
      <c r="F15" s="49" t="s">
        <v>88</v>
      </c>
      <c r="G15" s="26">
        <v>0</v>
      </c>
    </row>
    <row r="16" spans="1:9" ht="16">
      <c r="B16" s="27" t="s">
        <v>698</v>
      </c>
      <c r="C16" s="27" t="s">
        <v>86</v>
      </c>
      <c r="D16" s="81" t="s">
        <v>86</v>
      </c>
      <c r="E16" s="27" t="s">
        <v>86</v>
      </c>
      <c r="F16" s="49" t="s">
        <v>88</v>
      </c>
      <c r="G16" s="26">
        <v>0</v>
      </c>
    </row>
    <row r="17" spans="2:7" ht="16">
      <c r="B17" s="27" t="s">
        <v>130</v>
      </c>
      <c r="C17" s="27" t="s">
        <v>86</v>
      </c>
      <c r="D17" s="81" t="s">
        <v>86</v>
      </c>
      <c r="E17" s="27" t="s">
        <v>86</v>
      </c>
      <c r="F17" s="49" t="s">
        <v>88</v>
      </c>
      <c r="G17" s="26">
        <v>0</v>
      </c>
    </row>
    <row r="18" spans="2:7" ht="16">
      <c r="B18" s="27" t="s">
        <v>699</v>
      </c>
      <c r="C18" s="27" t="s">
        <v>86</v>
      </c>
      <c r="D18" s="81" t="s">
        <v>86</v>
      </c>
      <c r="E18" s="27" t="s">
        <v>86</v>
      </c>
      <c r="F18" s="49" t="s">
        <v>88</v>
      </c>
      <c r="G18" s="26">
        <v>3</v>
      </c>
    </row>
    <row r="19" spans="2:7" ht="16">
      <c r="B19" s="27" t="s">
        <v>126</v>
      </c>
      <c r="C19" s="27" t="s">
        <v>86</v>
      </c>
      <c r="D19" s="81" t="s">
        <v>86</v>
      </c>
      <c r="E19" s="27" t="s">
        <v>86</v>
      </c>
      <c r="F19" s="49" t="s">
        <v>88</v>
      </c>
      <c r="G19" s="26">
        <v>3</v>
      </c>
    </row>
    <row r="20" spans="2:7" ht="16">
      <c r="B20" s="27" t="s">
        <v>700</v>
      </c>
      <c r="C20" s="27" t="s">
        <v>86</v>
      </c>
      <c r="D20" s="81" t="s">
        <v>86</v>
      </c>
      <c r="E20" s="27" t="s">
        <v>86</v>
      </c>
      <c r="F20" s="49" t="s">
        <v>88</v>
      </c>
      <c r="G20" s="26">
        <v>3</v>
      </c>
    </row>
    <row r="21" spans="2:7" ht="16">
      <c r="B21" s="27" t="s">
        <v>123</v>
      </c>
      <c r="C21" s="27" t="s">
        <v>86</v>
      </c>
      <c r="D21" s="81" t="s">
        <v>86</v>
      </c>
      <c r="E21" s="27" t="s">
        <v>86</v>
      </c>
      <c r="F21" s="49" t="s">
        <v>88</v>
      </c>
      <c r="G21" s="26">
        <v>1</v>
      </c>
    </row>
    <row r="22" spans="2:7" ht="16">
      <c r="B22" s="27" t="s">
        <v>127</v>
      </c>
      <c r="C22" s="27" t="s">
        <v>30</v>
      </c>
      <c r="D22" s="81" t="s">
        <v>86</v>
      </c>
      <c r="E22" s="27" t="s">
        <v>86</v>
      </c>
      <c r="F22" s="49" t="s">
        <v>88</v>
      </c>
      <c r="G22" s="26">
        <v>57</v>
      </c>
    </row>
    <row r="23" spans="2:7" ht="16">
      <c r="B23" s="27" t="s">
        <v>131</v>
      </c>
      <c r="C23" s="27" t="s">
        <v>86</v>
      </c>
      <c r="D23" s="81" t="s">
        <v>86</v>
      </c>
      <c r="E23" s="27" t="s">
        <v>86</v>
      </c>
      <c r="F23" s="49" t="s">
        <v>88</v>
      </c>
      <c r="G23" s="26">
        <v>1</v>
      </c>
    </row>
    <row r="24" spans="2:7" ht="16">
      <c r="B24" s="27" t="s">
        <v>701</v>
      </c>
      <c r="C24" s="27" t="s">
        <v>86</v>
      </c>
      <c r="D24" s="81" t="s">
        <v>86</v>
      </c>
      <c r="E24" s="27" t="s">
        <v>86</v>
      </c>
      <c r="F24" s="49" t="s">
        <v>88</v>
      </c>
      <c r="G24" s="26">
        <v>250</v>
      </c>
    </row>
    <row r="25" spans="2:7" ht="16">
      <c r="B25" s="27" t="s">
        <v>702</v>
      </c>
      <c r="C25" s="27" t="s">
        <v>86</v>
      </c>
      <c r="D25" s="81" t="s">
        <v>86</v>
      </c>
      <c r="E25" s="27" t="s">
        <v>86</v>
      </c>
      <c r="F25" s="49" t="s">
        <v>88</v>
      </c>
      <c r="G25" s="26">
        <v>36</v>
      </c>
    </row>
    <row r="26" spans="2:7" ht="16">
      <c r="B26" s="27" t="s">
        <v>133</v>
      </c>
      <c r="C26" s="27" t="s">
        <v>86</v>
      </c>
      <c r="D26" s="81" t="s">
        <v>86</v>
      </c>
      <c r="E26" s="27" t="s">
        <v>86</v>
      </c>
      <c r="F26" s="49" t="s">
        <v>88</v>
      </c>
      <c r="G26" s="26">
        <v>0</v>
      </c>
    </row>
    <row r="27" spans="2:7" ht="16">
      <c r="B27" s="27" t="s">
        <v>134</v>
      </c>
      <c r="C27" s="27" t="s">
        <v>86</v>
      </c>
      <c r="D27" s="81" t="s">
        <v>86</v>
      </c>
      <c r="E27" s="27" t="s">
        <v>86</v>
      </c>
      <c r="F27" s="49" t="s">
        <v>88</v>
      </c>
      <c r="G27" s="26">
        <v>17</v>
      </c>
    </row>
    <row r="28" spans="2:7" ht="16">
      <c r="B28" s="27" t="s">
        <v>137</v>
      </c>
      <c r="C28" s="27" t="s">
        <v>86</v>
      </c>
      <c r="D28" s="81" t="s">
        <v>86</v>
      </c>
      <c r="E28" s="27" t="s">
        <v>86</v>
      </c>
      <c r="F28" s="49" t="s">
        <v>88</v>
      </c>
      <c r="G28" s="26">
        <v>0</v>
      </c>
    </row>
    <row r="29" spans="2:7" ht="16">
      <c r="B29" s="27" t="s">
        <v>138</v>
      </c>
      <c r="C29" s="27" t="s">
        <v>86</v>
      </c>
      <c r="D29" s="81" t="s">
        <v>86</v>
      </c>
      <c r="E29" s="27" t="s">
        <v>86</v>
      </c>
      <c r="F29" s="49" t="s">
        <v>88</v>
      </c>
      <c r="G29" s="26">
        <v>4</v>
      </c>
    </row>
    <row r="30" spans="2:7" ht="16">
      <c r="B30" s="27" t="s">
        <v>703</v>
      </c>
      <c r="C30" s="27" t="s">
        <v>86</v>
      </c>
      <c r="D30" s="81" t="s">
        <v>86</v>
      </c>
      <c r="E30" s="27" t="s">
        <v>86</v>
      </c>
      <c r="F30" s="49" t="s">
        <v>88</v>
      </c>
      <c r="G30" s="26">
        <v>0</v>
      </c>
    </row>
    <row r="31" spans="2:7" ht="16">
      <c r="B31" s="27" t="s">
        <v>704</v>
      </c>
      <c r="C31" s="27" t="s">
        <v>86</v>
      </c>
      <c r="D31" s="81" t="s">
        <v>86</v>
      </c>
      <c r="E31" s="27" t="s">
        <v>86</v>
      </c>
      <c r="F31" s="49" t="s">
        <v>88</v>
      </c>
      <c r="G31" s="26">
        <v>34</v>
      </c>
    </row>
    <row r="32" spans="2:7" ht="16">
      <c r="B32" s="27" t="s">
        <v>705</v>
      </c>
      <c r="C32" s="27" t="s">
        <v>86</v>
      </c>
      <c r="D32" s="81" t="s">
        <v>86</v>
      </c>
      <c r="E32" s="27" t="s">
        <v>86</v>
      </c>
      <c r="F32" s="49" t="s">
        <v>88</v>
      </c>
      <c r="G32" s="26">
        <v>4</v>
      </c>
    </row>
    <row r="33" spans="2:7" ht="16">
      <c r="B33" s="27" t="s">
        <v>140</v>
      </c>
      <c r="C33" s="27" t="s">
        <v>86</v>
      </c>
      <c r="D33" s="81" t="s">
        <v>86</v>
      </c>
      <c r="E33" s="27" t="s">
        <v>86</v>
      </c>
      <c r="F33" s="49" t="s">
        <v>88</v>
      </c>
      <c r="G33" s="26">
        <v>98</v>
      </c>
    </row>
    <row r="34" spans="2:7" ht="16">
      <c r="B34" s="27" t="s">
        <v>141</v>
      </c>
      <c r="C34" s="27" t="s">
        <v>86</v>
      </c>
      <c r="D34" s="81" t="s">
        <v>86</v>
      </c>
      <c r="E34" s="27" t="s">
        <v>86</v>
      </c>
      <c r="F34" s="49" t="s">
        <v>88</v>
      </c>
      <c r="G34" s="26">
        <v>0</v>
      </c>
    </row>
    <row r="35" spans="2:7" ht="16">
      <c r="B35" s="27" t="s">
        <v>706</v>
      </c>
      <c r="C35" s="27" t="s">
        <v>86</v>
      </c>
      <c r="D35" s="81" t="s">
        <v>86</v>
      </c>
      <c r="E35" s="27" t="s">
        <v>86</v>
      </c>
      <c r="F35" s="49" t="s">
        <v>88</v>
      </c>
      <c r="G35" s="26">
        <v>67</v>
      </c>
    </row>
    <row r="36" spans="2:7" ht="16">
      <c r="B36" s="27" t="s">
        <v>707</v>
      </c>
      <c r="C36" s="27" t="s">
        <v>86</v>
      </c>
      <c r="D36" s="81" t="s">
        <v>86</v>
      </c>
      <c r="E36" s="27" t="s">
        <v>86</v>
      </c>
      <c r="F36" s="49" t="s">
        <v>88</v>
      </c>
      <c r="G36" s="26">
        <v>0</v>
      </c>
    </row>
    <row r="37" spans="2:7" ht="16">
      <c r="B37" s="27" t="s">
        <v>143</v>
      </c>
      <c r="C37" s="27" t="s">
        <v>86</v>
      </c>
      <c r="D37" s="81" t="s">
        <v>86</v>
      </c>
      <c r="E37" s="27" t="s">
        <v>86</v>
      </c>
      <c r="F37" s="49" t="s">
        <v>88</v>
      </c>
      <c r="G37" s="26">
        <v>0</v>
      </c>
    </row>
    <row r="38" spans="2:7" ht="16">
      <c r="B38" s="27" t="s">
        <v>708</v>
      </c>
      <c r="C38" s="27" t="s">
        <v>86</v>
      </c>
      <c r="D38" s="81" t="s">
        <v>86</v>
      </c>
      <c r="E38" s="27" t="s">
        <v>86</v>
      </c>
      <c r="F38" s="49" t="s">
        <v>88</v>
      </c>
      <c r="G38" s="26">
        <v>0</v>
      </c>
    </row>
    <row r="39" spans="2:7" ht="16">
      <c r="B39" s="27" t="s">
        <v>507</v>
      </c>
      <c r="C39" s="27" t="s">
        <v>86</v>
      </c>
      <c r="D39" s="81" t="s">
        <v>86</v>
      </c>
      <c r="E39" s="27" t="s">
        <v>86</v>
      </c>
      <c r="F39" s="49" t="s">
        <v>88</v>
      </c>
      <c r="G39" s="26">
        <v>0</v>
      </c>
    </row>
    <row r="40" spans="2:7" ht="16">
      <c r="B40" s="27" t="s">
        <v>218</v>
      </c>
      <c r="C40" s="27" t="s">
        <v>495</v>
      </c>
      <c r="D40" s="81" t="s">
        <v>495</v>
      </c>
      <c r="E40" s="27" t="s">
        <v>86</v>
      </c>
      <c r="F40" s="49" t="s">
        <v>88</v>
      </c>
      <c r="G40" s="26">
        <v>3</v>
      </c>
    </row>
    <row r="41" spans="2:7" ht="16">
      <c r="B41" s="27" t="s">
        <v>709</v>
      </c>
      <c r="C41" s="27" t="s">
        <v>495</v>
      </c>
      <c r="D41" s="81" t="s">
        <v>495</v>
      </c>
      <c r="E41" s="27" t="s">
        <v>86</v>
      </c>
      <c r="F41" s="49" t="s">
        <v>88</v>
      </c>
      <c r="G41" s="26">
        <v>0</v>
      </c>
    </row>
    <row r="42" spans="2:7" ht="16">
      <c r="B42" s="27" t="s">
        <v>710</v>
      </c>
      <c r="C42" s="27" t="s">
        <v>495</v>
      </c>
      <c r="D42" s="81" t="s">
        <v>495</v>
      </c>
      <c r="E42" s="27" t="s">
        <v>86</v>
      </c>
      <c r="F42" s="49" t="s">
        <v>88</v>
      </c>
      <c r="G42" s="26">
        <v>7</v>
      </c>
    </row>
    <row r="43" spans="2:7" ht="16">
      <c r="B43" s="27" t="s">
        <v>221</v>
      </c>
      <c r="C43" s="27" t="s">
        <v>495</v>
      </c>
      <c r="D43" s="81" t="s">
        <v>495</v>
      </c>
      <c r="E43" s="27" t="s">
        <v>86</v>
      </c>
      <c r="F43" s="49" t="s">
        <v>88</v>
      </c>
      <c r="G43" s="26">
        <v>33</v>
      </c>
    </row>
    <row r="44" spans="2:7" ht="16">
      <c r="B44" s="27" t="s">
        <v>366</v>
      </c>
      <c r="C44" s="27" t="s">
        <v>495</v>
      </c>
      <c r="D44" s="81" t="s">
        <v>495</v>
      </c>
      <c r="E44" s="27" t="s">
        <v>86</v>
      </c>
      <c r="F44" s="49" t="s">
        <v>88</v>
      </c>
      <c r="G44" s="26">
        <v>2</v>
      </c>
    </row>
    <row r="45" spans="2:7" ht="16">
      <c r="B45" s="27" t="s">
        <v>711</v>
      </c>
      <c r="C45" s="27" t="s">
        <v>495</v>
      </c>
      <c r="D45" s="81" t="s">
        <v>495</v>
      </c>
      <c r="E45" s="27" t="s">
        <v>86</v>
      </c>
      <c r="F45" s="49" t="s">
        <v>88</v>
      </c>
      <c r="G45" s="26">
        <v>4</v>
      </c>
    </row>
    <row r="46" spans="2:7" ht="16">
      <c r="B46" s="27" t="s">
        <v>223</v>
      </c>
      <c r="C46" s="27" t="s">
        <v>495</v>
      </c>
      <c r="D46" s="81" t="s">
        <v>495</v>
      </c>
      <c r="E46" s="27" t="s">
        <v>86</v>
      </c>
      <c r="F46" s="49" t="s">
        <v>88</v>
      </c>
      <c r="G46" s="26">
        <v>10</v>
      </c>
    </row>
    <row r="47" spans="2:7" ht="16">
      <c r="B47" s="27" t="s">
        <v>712</v>
      </c>
      <c r="C47" s="27" t="s">
        <v>495</v>
      </c>
      <c r="D47" s="81" t="s">
        <v>495</v>
      </c>
      <c r="E47" s="27" t="s">
        <v>86</v>
      </c>
      <c r="F47" s="49" t="s">
        <v>88</v>
      </c>
      <c r="G47" s="26">
        <v>2</v>
      </c>
    </row>
    <row r="48" spans="2:7" ht="16">
      <c r="B48" s="27" t="s">
        <v>713</v>
      </c>
      <c r="C48" s="27" t="s">
        <v>86</v>
      </c>
      <c r="D48" s="81" t="s">
        <v>86</v>
      </c>
      <c r="E48" s="27" t="s">
        <v>86</v>
      </c>
      <c r="F48" s="49" t="s">
        <v>88</v>
      </c>
      <c r="G48" s="26">
        <v>0</v>
      </c>
    </row>
    <row r="49" spans="1:7" ht="16">
      <c r="B49" s="27" t="s">
        <v>144</v>
      </c>
      <c r="C49" s="27" t="s">
        <v>86</v>
      </c>
      <c r="D49" s="81" t="s">
        <v>86</v>
      </c>
      <c r="E49" s="27" t="s">
        <v>86</v>
      </c>
      <c r="F49" s="49" t="s">
        <v>88</v>
      </c>
      <c r="G49" s="26">
        <v>2</v>
      </c>
    </row>
    <row r="50" spans="1:7" ht="16">
      <c r="B50" s="27" t="s">
        <v>714</v>
      </c>
      <c r="C50" s="27" t="s">
        <v>86</v>
      </c>
      <c r="D50" s="81" t="s">
        <v>86</v>
      </c>
      <c r="E50" s="27" t="s">
        <v>86</v>
      </c>
      <c r="F50" s="49" t="s">
        <v>88</v>
      </c>
      <c r="G50" s="26">
        <v>1</v>
      </c>
    </row>
    <row r="51" spans="1:7" ht="16">
      <c r="B51" s="27" t="s">
        <v>715</v>
      </c>
      <c r="C51" s="27" t="s">
        <v>86</v>
      </c>
      <c r="D51" s="81" t="s">
        <v>86</v>
      </c>
      <c r="E51" s="27" t="s">
        <v>86</v>
      </c>
      <c r="F51" s="49" t="s">
        <v>88</v>
      </c>
      <c r="G51" s="26">
        <v>0</v>
      </c>
    </row>
    <row r="52" spans="1:7" ht="16">
      <c r="B52" s="27" t="s">
        <v>716</v>
      </c>
      <c r="C52" s="27" t="s">
        <v>86</v>
      </c>
      <c r="D52" s="81" t="s">
        <v>86</v>
      </c>
      <c r="E52" s="27" t="s">
        <v>86</v>
      </c>
      <c r="F52" s="49" t="s">
        <v>88</v>
      </c>
      <c r="G52" s="26">
        <v>0</v>
      </c>
    </row>
    <row r="53" spans="1:7" ht="16">
      <c r="B53" s="27" t="s">
        <v>717</v>
      </c>
      <c r="C53" s="27" t="s">
        <v>86</v>
      </c>
      <c r="D53" s="81" t="s">
        <v>86</v>
      </c>
      <c r="E53" s="27" t="s">
        <v>86</v>
      </c>
      <c r="F53" s="49" t="s">
        <v>88</v>
      </c>
      <c r="G53" s="26">
        <v>1</v>
      </c>
    </row>
    <row r="54" spans="1:7" ht="16">
      <c r="A54" s="73"/>
      <c r="B54" s="29" t="s">
        <v>718</v>
      </c>
      <c r="C54" s="29" t="s">
        <v>86</v>
      </c>
      <c r="D54" s="83" t="s">
        <v>86</v>
      </c>
      <c r="E54" s="29" t="s">
        <v>86</v>
      </c>
      <c r="F54" s="40" t="s">
        <v>88</v>
      </c>
      <c r="G54" s="28">
        <v>100</v>
      </c>
    </row>
    <row r="55" spans="1:7" ht="16">
      <c r="A55" s="25" t="s">
        <v>98</v>
      </c>
      <c r="B55" s="27" t="s">
        <v>719</v>
      </c>
      <c r="C55" s="96" t="s">
        <v>930</v>
      </c>
      <c r="D55" s="94" t="s">
        <v>930</v>
      </c>
      <c r="E55" s="156" t="s">
        <v>930</v>
      </c>
      <c r="F55" s="45" t="s">
        <v>24</v>
      </c>
      <c r="G55" s="26">
        <v>10</v>
      </c>
    </row>
    <row r="56" spans="1:7" ht="16">
      <c r="B56" s="27" t="s">
        <v>720</v>
      </c>
      <c r="C56" s="96" t="s">
        <v>930</v>
      </c>
      <c r="D56" s="94" t="s">
        <v>930</v>
      </c>
      <c r="E56" s="95" t="s">
        <v>930</v>
      </c>
      <c r="F56" s="49" t="s">
        <v>24</v>
      </c>
      <c r="G56" s="26">
        <v>188</v>
      </c>
    </row>
    <row r="57" spans="1:7" ht="32">
      <c r="B57" s="27" t="s">
        <v>721</v>
      </c>
      <c r="C57" s="96" t="s">
        <v>930</v>
      </c>
      <c r="D57" s="94" t="s">
        <v>930</v>
      </c>
      <c r="E57" s="95" t="s">
        <v>930</v>
      </c>
      <c r="F57" s="49" t="s">
        <v>24</v>
      </c>
      <c r="G57" s="26">
        <v>218</v>
      </c>
    </row>
    <row r="58" spans="1:7" ht="16">
      <c r="B58" s="27" t="s">
        <v>722</v>
      </c>
      <c r="C58" s="96" t="s">
        <v>930</v>
      </c>
      <c r="D58" s="94" t="s">
        <v>930</v>
      </c>
      <c r="E58" s="95" t="s">
        <v>930</v>
      </c>
      <c r="F58" s="49" t="s">
        <v>24</v>
      </c>
      <c r="G58" s="26">
        <v>347</v>
      </c>
    </row>
    <row r="59" spans="1:7" ht="16">
      <c r="B59" s="27" t="s">
        <v>723</v>
      </c>
      <c r="C59" s="96" t="s">
        <v>930</v>
      </c>
      <c r="D59" s="94" t="s">
        <v>930</v>
      </c>
      <c r="E59" s="95" t="s">
        <v>930</v>
      </c>
      <c r="F59" s="49" t="s">
        <v>24</v>
      </c>
      <c r="G59" s="26">
        <v>529</v>
      </c>
    </row>
    <row r="60" spans="1:7" ht="16">
      <c r="B60" s="27" t="s">
        <v>724</v>
      </c>
      <c r="C60" s="96" t="s">
        <v>1218</v>
      </c>
      <c r="D60" s="94" t="s">
        <v>1218</v>
      </c>
      <c r="E60" s="95" t="s">
        <v>930</v>
      </c>
      <c r="F60" s="49" t="s">
        <v>24</v>
      </c>
      <c r="G60" s="26">
        <v>1449</v>
      </c>
    </row>
    <row r="61" spans="1:7" ht="16">
      <c r="B61" s="27" t="s">
        <v>725</v>
      </c>
      <c r="C61" s="27" t="s">
        <v>1219</v>
      </c>
      <c r="D61" s="81" t="s">
        <v>1219</v>
      </c>
      <c r="E61" s="95" t="s">
        <v>930</v>
      </c>
      <c r="F61" s="49" t="s">
        <v>24</v>
      </c>
      <c r="G61" s="26">
        <v>52</v>
      </c>
    </row>
    <row r="62" spans="1:7" ht="16">
      <c r="B62" s="27" t="s">
        <v>726</v>
      </c>
      <c r="C62" s="27" t="s">
        <v>1219</v>
      </c>
      <c r="D62" s="81" t="s">
        <v>1219</v>
      </c>
      <c r="E62" s="95" t="s">
        <v>930</v>
      </c>
      <c r="F62" s="49" t="s">
        <v>24</v>
      </c>
      <c r="G62" s="26">
        <v>386</v>
      </c>
    </row>
    <row r="63" spans="1:7" ht="32">
      <c r="B63" s="27" t="s">
        <v>727</v>
      </c>
      <c r="C63" s="27" t="s">
        <v>1219</v>
      </c>
      <c r="D63" s="81" t="s">
        <v>1219</v>
      </c>
      <c r="E63" s="95" t="s">
        <v>930</v>
      </c>
      <c r="F63" s="49" t="s">
        <v>24</v>
      </c>
      <c r="G63" s="26">
        <v>114</v>
      </c>
    </row>
    <row r="64" spans="1:7" ht="16">
      <c r="B64" s="27" t="s">
        <v>728</v>
      </c>
      <c r="C64" s="27" t="s">
        <v>1219</v>
      </c>
      <c r="D64" s="81" t="s">
        <v>1219</v>
      </c>
      <c r="E64" s="95" t="s">
        <v>930</v>
      </c>
      <c r="F64" s="49" t="s">
        <v>24</v>
      </c>
      <c r="G64" s="26">
        <v>81</v>
      </c>
    </row>
    <row r="65" spans="2:7" ht="16">
      <c r="B65" s="27" t="s">
        <v>729</v>
      </c>
      <c r="C65" s="27" t="s">
        <v>1219</v>
      </c>
      <c r="D65" s="81" t="s">
        <v>1219</v>
      </c>
      <c r="E65" s="95" t="s">
        <v>930</v>
      </c>
      <c r="F65" s="49" t="s">
        <v>24</v>
      </c>
      <c r="G65" s="26">
        <v>451</v>
      </c>
    </row>
    <row r="66" spans="2:7" ht="32">
      <c r="B66" s="27" t="s">
        <v>730</v>
      </c>
      <c r="C66" s="64" t="s">
        <v>1219</v>
      </c>
      <c r="D66" s="66" t="s">
        <v>1219</v>
      </c>
      <c r="E66" s="95" t="s">
        <v>930</v>
      </c>
      <c r="F66" s="49" t="s">
        <v>24</v>
      </c>
      <c r="G66" s="26">
        <v>1795</v>
      </c>
    </row>
    <row r="67" spans="2:7" ht="16">
      <c r="B67" s="27" t="s">
        <v>731</v>
      </c>
      <c r="C67" s="64" t="s">
        <v>1219</v>
      </c>
      <c r="D67" s="66" t="s">
        <v>1219</v>
      </c>
      <c r="E67" s="95" t="s">
        <v>930</v>
      </c>
      <c r="F67" s="49" t="s">
        <v>24</v>
      </c>
      <c r="G67" s="26">
        <v>133</v>
      </c>
    </row>
    <row r="68" spans="2:7" ht="16">
      <c r="B68" s="27" t="s">
        <v>732</v>
      </c>
      <c r="C68" s="64" t="s">
        <v>1219</v>
      </c>
      <c r="D68" s="66" t="s">
        <v>1219</v>
      </c>
      <c r="E68" s="95" t="s">
        <v>930</v>
      </c>
      <c r="F68" s="49" t="s">
        <v>24</v>
      </c>
      <c r="G68" s="26">
        <v>938</v>
      </c>
    </row>
    <row r="69" spans="2:7" ht="32">
      <c r="B69" s="27" t="s">
        <v>733</v>
      </c>
      <c r="C69" s="27" t="s">
        <v>1218</v>
      </c>
      <c r="D69" s="81" t="s">
        <v>1218</v>
      </c>
      <c r="E69" s="95" t="s">
        <v>930</v>
      </c>
      <c r="F69" s="49" t="s">
        <v>24</v>
      </c>
      <c r="G69" s="26">
        <v>201</v>
      </c>
    </row>
    <row r="70" spans="2:7" ht="16">
      <c r="B70" s="27" t="s">
        <v>734</v>
      </c>
      <c r="C70" s="27" t="s">
        <v>930</v>
      </c>
      <c r="D70" s="81" t="s">
        <v>930</v>
      </c>
      <c r="E70" s="95" t="s">
        <v>930</v>
      </c>
      <c r="F70" s="49" t="s">
        <v>24</v>
      </c>
      <c r="G70" s="26">
        <v>390</v>
      </c>
    </row>
    <row r="71" spans="2:7" ht="16">
      <c r="B71" s="27" t="s">
        <v>735</v>
      </c>
      <c r="C71" s="27" t="s">
        <v>1215</v>
      </c>
      <c r="D71" s="81" t="s">
        <v>1218</v>
      </c>
      <c r="E71" s="95" t="s">
        <v>930</v>
      </c>
      <c r="F71" s="49" t="s">
        <v>24</v>
      </c>
      <c r="G71" s="26">
        <v>1666</v>
      </c>
    </row>
    <row r="72" spans="2:7" ht="32">
      <c r="B72" s="27" t="s">
        <v>736</v>
      </c>
      <c r="C72" s="27" t="s">
        <v>930</v>
      </c>
      <c r="D72" s="81" t="s">
        <v>930</v>
      </c>
      <c r="E72" s="95" t="s">
        <v>930</v>
      </c>
      <c r="F72" s="49" t="s">
        <v>24</v>
      </c>
      <c r="G72" s="26">
        <v>129</v>
      </c>
    </row>
    <row r="73" spans="2:7" ht="16">
      <c r="B73" s="27" t="s">
        <v>737</v>
      </c>
      <c r="C73" s="27" t="s">
        <v>1026</v>
      </c>
      <c r="D73" s="81" t="s">
        <v>1026</v>
      </c>
      <c r="E73" s="27" t="s">
        <v>1026</v>
      </c>
      <c r="F73" s="49" t="s">
        <v>24</v>
      </c>
      <c r="G73" s="26">
        <v>248</v>
      </c>
    </row>
    <row r="74" spans="2:7" ht="16">
      <c r="B74" s="27" t="s">
        <v>738</v>
      </c>
      <c r="C74" s="64" t="s">
        <v>1026</v>
      </c>
      <c r="D74" s="66" t="s">
        <v>1026</v>
      </c>
      <c r="E74" s="65" t="s">
        <v>1026</v>
      </c>
      <c r="F74" s="49" t="s">
        <v>24</v>
      </c>
      <c r="G74" s="26">
        <v>6160</v>
      </c>
    </row>
    <row r="75" spans="2:7" ht="16">
      <c r="B75" s="27" t="s">
        <v>739</v>
      </c>
      <c r="C75" s="27" t="s">
        <v>1026</v>
      </c>
      <c r="D75" s="81" t="s">
        <v>1026</v>
      </c>
      <c r="E75" s="27" t="s">
        <v>1026</v>
      </c>
      <c r="F75" s="49" t="s">
        <v>24</v>
      </c>
      <c r="G75" s="26">
        <v>121</v>
      </c>
    </row>
    <row r="76" spans="2:7" ht="16">
      <c r="B76" s="27" t="s">
        <v>740</v>
      </c>
      <c r="C76" s="27" t="s">
        <v>930</v>
      </c>
      <c r="D76" s="81" t="s">
        <v>930</v>
      </c>
      <c r="E76" s="27" t="s">
        <v>930</v>
      </c>
      <c r="F76" s="49" t="s">
        <v>24</v>
      </c>
      <c r="G76" s="26">
        <v>145</v>
      </c>
    </row>
    <row r="77" spans="2:7" ht="16">
      <c r="B77" s="27" t="s">
        <v>741</v>
      </c>
      <c r="C77" s="27" t="s">
        <v>930</v>
      </c>
      <c r="D77" s="81" t="s">
        <v>930</v>
      </c>
      <c r="E77" s="27" t="s">
        <v>930</v>
      </c>
      <c r="F77" s="49" t="s">
        <v>24</v>
      </c>
      <c r="G77" s="26">
        <v>155</v>
      </c>
    </row>
    <row r="78" spans="2:7" ht="16">
      <c r="B78" s="27" t="s">
        <v>742</v>
      </c>
      <c r="C78" s="27" t="s">
        <v>930</v>
      </c>
      <c r="D78" s="81" t="s">
        <v>930</v>
      </c>
      <c r="E78" s="27" t="s">
        <v>930</v>
      </c>
      <c r="F78" s="49" t="s">
        <v>24</v>
      </c>
      <c r="G78" s="26">
        <v>467</v>
      </c>
    </row>
    <row r="79" spans="2:7" ht="16">
      <c r="B79" s="27" t="s">
        <v>743</v>
      </c>
      <c r="C79" s="27" t="s">
        <v>932</v>
      </c>
      <c r="D79" s="81" t="s">
        <v>932</v>
      </c>
      <c r="E79" s="27" t="s">
        <v>932</v>
      </c>
      <c r="F79" s="49" t="s">
        <v>24</v>
      </c>
      <c r="G79" s="26">
        <v>2858</v>
      </c>
    </row>
    <row r="80" spans="2:7" ht="16">
      <c r="B80" s="27" t="s">
        <v>744</v>
      </c>
      <c r="C80" s="96" t="s">
        <v>930</v>
      </c>
      <c r="D80" s="94" t="s">
        <v>930</v>
      </c>
      <c r="E80" s="95" t="s">
        <v>930</v>
      </c>
      <c r="F80" s="49" t="s">
        <v>24</v>
      </c>
      <c r="G80" s="26">
        <v>541</v>
      </c>
    </row>
    <row r="81" spans="2:7" ht="16">
      <c r="B81" s="27" t="s">
        <v>745</v>
      </c>
      <c r="C81" s="96" t="s">
        <v>930</v>
      </c>
      <c r="D81" s="94" t="s">
        <v>930</v>
      </c>
      <c r="E81" s="95" t="s">
        <v>930</v>
      </c>
      <c r="F81" s="49" t="s">
        <v>24</v>
      </c>
      <c r="G81" s="26">
        <v>479</v>
      </c>
    </row>
    <row r="82" spans="2:7" ht="32">
      <c r="B82" s="27" t="s">
        <v>746</v>
      </c>
      <c r="C82" s="96" t="s">
        <v>930</v>
      </c>
      <c r="D82" s="94" t="s">
        <v>930</v>
      </c>
      <c r="E82" s="95" t="s">
        <v>930</v>
      </c>
      <c r="F82" s="49" t="s">
        <v>24</v>
      </c>
      <c r="G82" s="26">
        <v>1032</v>
      </c>
    </row>
    <row r="83" spans="2:7" ht="32">
      <c r="B83" s="27" t="s">
        <v>747</v>
      </c>
      <c r="C83" s="96" t="s">
        <v>930</v>
      </c>
      <c r="D83" s="94" t="s">
        <v>930</v>
      </c>
      <c r="E83" s="95" t="s">
        <v>930</v>
      </c>
      <c r="F83" s="49" t="s">
        <v>24</v>
      </c>
      <c r="G83" s="26">
        <v>64</v>
      </c>
    </row>
    <row r="84" spans="2:7" ht="16">
      <c r="B84" s="27" t="s">
        <v>748</v>
      </c>
      <c r="C84" s="64" t="s">
        <v>1027</v>
      </c>
      <c r="D84" s="66" t="s">
        <v>930</v>
      </c>
      <c r="E84" s="65" t="s">
        <v>930</v>
      </c>
      <c r="F84" s="49" t="s">
        <v>24</v>
      </c>
      <c r="G84" s="26">
        <v>1449</v>
      </c>
    </row>
    <row r="85" spans="2:7" ht="32">
      <c r="B85" s="27" t="s">
        <v>749</v>
      </c>
      <c r="C85" s="27" t="s">
        <v>930</v>
      </c>
      <c r="D85" s="81" t="s">
        <v>930</v>
      </c>
      <c r="E85" s="27" t="s">
        <v>930</v>
      </c>
      <c r="F85" s="49" t="s">
        <v>24</v>
      </c>
      <c r="G85" s="26">
        <v>108</v>
      </c>
    </row>
    <row r="86" spans="2:7" ht="16">
      <c r="B86" s="27" t="s">
        <v>750</v>
      </c>
      <c r="C86" s="27" t="s">
        <v>930</v>
      </c>
      <c r="D86" s="81" t="s">
        <v>930</v>
      </c>
      <c r="E86" s="27" t="s">
        <v>930</v>
      </c>
      <c r="F86" s="49" t="s">
        <v>24</v>
      </c>
      <c r="G86" s="26">
        <v>847</v>
      </c>
    </row>
    <row r="87" spans="2:7" ht="16">
      <c r="B87" s="27" t="s">
        <v>751</v>
      </c>
      <c r="C87" s="27" t="s">
        <v>930</v>
      </c>
      <c r="D87" s="81" t="s">
        <v>930</v>
      </c>
      <c r="E87" s="27" t="s">
        <v>930</v>
      </c>
      <c r="F87" s="49" t="s">
        <v>24</v>
      </c>
      <c r="G87" s="26">
        <v>590</v>
      </c>
    </row>
    <row r="88" spans="2:7" ht="16">
      <c r="B88" s="27" t="s">
        <v>752</v>
      </c>
      <c r="C88" s="96" t="s">
        <v>930</v>
      </c>
      <c r="D88" s="94" t="s">
        <v>930</v>
      </c>
      <c r="E88" s="95" t="s">
        <v>930</v>
      </c>
      <c r="F88" s="49" t="s">
        <v>24</v>
      </c>
      <c r="G88" s="26">
        <v>43</v>
      </c>
    </row>
    <row r="89" spans="2:7" ht="16">
      <c r="B89" s="27" t="s">
        <v>753</v>
      </c>
      <c r="C89" s="27" t="s">
        <v>931</v>
      </c>
      <c r="D89" s="81" t="s">
        <v>930</v>
      </c>
      <c r="E89" s="27" t="s">
        <v>930</v>
      </c>
      <c r="F89" s="49" t="s">
        <v>24</v>
      </c>
      <c r="G89" s="26">
        <v>821</v>
      </c>
    </row>
    <row r="90" spans="2:7" ht="16">
      <c r="B90" s="27" t="s">
        <v>754</v>
      </c>
      <c r="C90" s="27" t="s">
        <v>930</v>
      </c>
      <c r="D90" s="81" t="s">
        <v>930</v>
      </c>
      <c r="E90" s="27" t="s">
        <v>930</v>
      </c>
      <c r="F90" s="49" t="s">
        <v>24</v>
      </c>
      <c r="G90" s="26">
        <v>97</v>
      </c>
    </row>
    <row r="91" spans="2:7" ht="16">
      <c r="B91" s="27" t="s">
        <v>755</v>
      </c>
      <c r="C91" s="27" t="s">
        <v>930</v>
      </c>
      <c r="D91" s="81" t="s">
        <v>930</v>
      </c>
      <c r="E91" s="27" t="s">
        <v>930</v>
      </c>
      <c r="F91" s="49" t="s">
        <v>24</v>
      </c>
      <c r="G91" s="26">
        <v>1759</v>
      </c>
    </row>
    <row r="92" spans="2:7" ht="16">
      <c r="B92" s="27" t="s">
        <v>756</v>
      </c>
      <c r="C92" s="27" t="s">
        <v>536</v>
      </c>
      <c r="D92" s="81" t="s">
        <v>536</v>
      </c>
      <c r="E92" s="27" t="s">
        <v>930</v>
      </c>
      <c r="F92" s="49" t="s">
        <v>24</v>
      </c>
      <c r="G92" s="26">
        <v>434</v>
      </c>
    </row>
    <row r="93" spans="2:7" ht="16">
      <c r="B93" s="27" t="s">
        <v>757</v>
      </c>
      <c r="C93" s="27" t="s">
        <v>536</v>
      </c>
      <c r="D93" s="81" t="s">
        <v>536</v>
      </c>
      <c r="E93" s="27" t="s">
        <v>930</v>
      </c>
      <c r="F93" s="49" t="s">
        <v>24</v>
      </c>
      <c r="G93" s="26">
        <v>622</v>
      </c>
    </row>
    <row r="94" spans="2:7" ht="16">
      <c r="B94" s="27" t="s">
        <v>758</v>
      </c>
      <c r="C94" s="27" t="s">
        <v>536</v>
      </c>
      <c r="D94" s="81" t="s">
        <v>536</v>
      </c>
      <c r="E94" s="27" t="s">
        <v>930</v>
      </c>
      <c r="F94" s="49" t="s">
        <v>24</v>
      </c>
      <c r="G94" s="26">
        <v>39</v>
      </c>
    </row>
    <row r="95" spans="2:7" ht="16">
      <c r="B95" s="27" t="s">
        <v>759</v>
      </c>
      <c r="C95" s="27" t="s">
        <v>536</v>
      </c>
      <c r="D95" s="81" t="s">
        <v>536</v>
      </c>
      <c r="E95" s="27" t="s">
        <v>930</v>
      </c>
      <c r="F95" s="49" t="s">
        <v>24</v>
      </c>
      <c r="G95" s="26">
        <v>277</v>
      </c>
    </row>
    <row r="96" spans="2:7" ht="16">
      <c r="B96" s="81" t="s">
        <v>760</v>
      </c>
      <c r="C96" s="27" t="s">
        <v>930</v>
      </c>
      <c r="D96" s="81" t="s">
        <v>930</v>
      </c>
      <c r="E96" s="27" t="s">
        <v>930</v>
      </c>
      <c r="F96" s="49" t="s">
        <v>24</v>
      </c>
      <c r="G96" s="26">
        <v>723</v>
      </c>
    </row>
    <row r="97" spans="1:7" ht="16">
      <c r="B97" s="81" t="s">
        <v>260</v>
      </c>
      <c r="C97" s="27" t="s">
        <v>930</v>
      </c>
      <c r="D97" s="81" t="s">
        <v>930</v>
      </c>
      <c r="E97" s="27" t="s">
        <v>930</v>
      </c>
      <c r="F97" s="49" t="s">
        <v>24</v>
      </c>
      <c r="G97" s="26">
        <v>284</v>
      </c>
    </row>
    <row r="98" spans="1:7" ht="16">
      <c r="B98" s="81" t="s">
        <v>761</v>
      </c>
      <c r="C98" s="27" t="s">
        <v>930</v>
      </c>
      <c r="D98" s="81" t="s">
        <v>930</v>
      </c>
      <c r="E98" s="27" t="s">
        <v>930</v>
      </c>
      <c r="F98" s="49" t="s">
        <v>24</v>
      </c>
      <c r="G98" s="26">
        <v>415</v>
      </c>
    </row>
    <row r="99" spans="1:7" ht="16">
      <c r="B99" s="81" t="s">
        <v>762</v>
      </c>
      <c r="C99" s="27" t="s">
        <v>930</v>
      </c>
      <c r="D99" s="81" t="s">
        <v>930</v>
      </c>
      <c r="E99" s="27" t="s">
        <v>930</v>
      </c>
      <c r="F99" s="49" t="s">
        <v>24</v>
      </c>
      <c r="G99" s="26">
        <v>383</v>
      </c>
    </row>
    <row r="100" spans="1:7" ht="16">
      <c r="B100" s="81" t="s">
        <v>262</v>
      </c>
      <c r="C100" s="27" t="s">
        <v>14</v>
      </c>
      <c r="D100" s="81" t="s">
        <v>938</v>
      </c>
      <c r="E100" s="27" t="s">
        <v>14</v>
      </c>
      <c r="F100" s="49" t="s">
        <v>14</v>
      </c>
      <c r="G100" s="26">
        <v>17</v>
      </c>
    </row>
    <row r="101" spans="1:7" ht="32">
      <c r="B101" s="81" t="s">
        <v>763</v>
      </c>
      <c r="C101" s="27" t="s">
        <v>14</v>
      </c>
      <c r="D101" s="81" t="s">
        <v>938</v>
      </c>
      <c r="E101" s="27" t="s">
        <v>14</v>
      </c>
      <c r="F101" s="49" t="s">
        <v>14</v>
      </c>
      <c r="G101" s="26">
        <v>82</v>
      </c>
    </row>
    <row r="102" spans="1:7" ht="16">
      <c r="B102" s="81" t="s">
        <v>264</v>
      </c>
      <c r="C102" s="27" t="s">
        <v>14</v>
      </c>
      <c r="D102" s="81" t="s">
        <v>938</v>
      </c>
      <c r="E102" s="27" t="s">
        <v>14</v>
      </c>
      <c r="F102" s="49" t="s">
        <v>14</v>
      </c>
      <c r="G102" s="26">
        <v>96</v>
      </c>
    </row>
    <row r="103" spans="1:7" ht="16">
      <c r="B103" s="81" t="s">
        <v>764</v>
      </c>
      <c r="C103" s="27" t="s">
        <v>930</v>
      </c>
      <c r="D103" s="81" t="s">
        <v>930</v>
      </c>
      <c r="E103" s="27" t="s">
        <v>930</v>
      </c>
      <c r="F103" s="49" t="s">
        <v>24</v>
      </c>
      <c r="G103" s="26">
        <v>4</v>
      </c>
    </row>
    <row r="104" spans="1:7" ht="32">
      <c r="B104" s="81" t="s">
        <v>765</v>
      </c>
      <c r="C104" s="27" t="s">
        <v>931</v>
      </c>
      <c r="D104" s="81" t="s">
        <v>930</v>
      </c>
      <c r="E104" s="27" t="s">
        <v>930</v>
      </c>
      <c r="F104" s="49" t="s">
        <v>24</v>
      </c>
      <c r="G104" s="26">
        <v>173</v>
      </c>
    </row>
    <row r="105" spans="1:7" ht="16">
      <c r="A105" s="73"/>
      <c r="B105" s="29" t="s">
        <v>267</v>
      </c>
      <c r="C105" s="29" t="s">
        <v>930</v>
      </c>
      <c r="D105" s="83" t="s">
        <v>930</v>
      </c>
      <c r="E105" s="29" t="s">
        <v>930</v>
      </c>
      <c r="F105" s="40" t="s">
        <v>24</v>
      </c>
      <c r="G105" s="28">
        <v>87</v>
      </c>
    </row>
    <row r="106" spans="1:7" ht="16">
      <c r="A106" s="25" t="s">
        <v>681</v>
      </c>
      <c r="B106" s="27" t="s">
        <v>155</v>
      </c>
      <c r="C106" s="27" t="s">
        <v>83</v>
      </c>
      <c r="D106" s="81" t="s">
        <v>83</v>
      </c>
      <c r="E106" s="27" t="s">
        <v>83</v>
      </c>
      <c r="F106" s="45" t="s">
        <v>83</v>
      </c>
      <c r="G106" s="26">
        <v>4</v>
      </c>
    </row>
    <row r="107" spans="1:7" ht="16">
      <c r="B107" s="27" t="s">
        <v>156</v>
      </c>
      <c r="C107" s="27" t="s">
        <v>14</v>
      </c>
      <c r="D107" s="81" t="s">
        <v>14</v>
      </c>
      <c r="E107" s="27" t="s">
        <v>14</v>
      </c>
      <c r="F107" s="49" t="s">
        <v>14</v>
      </c>
      <c r="G107" s="26">
        <v>27</v>
      </c>
    </row>
    <row r="108" spans="1:7" ht="16">
      <c r="B108" s="27" t="s">
        <v>766</v>
      </c>
      <c r="C108" s="27" t="s">
        <v>83</v>
      </c>
      <c r="D108" s="81" t="s">
        <v>83</v>
      </c>
      <c r="E108" s="27" t="s">
        <v>83</v>
      </c>
      <c r="F108" s="49" t="s">
        <v>83</v>
      </c>
      <c r="G108" s="26">
        <v>38</v>
      </c>
    </row>
    <row r="109" spans="1:7" ht="16">
      <c r="B109" s="27" t="s">
        <v>158</v>
      </c>
      <c r="C109" s="27" t="s">
        <v>1726</v>
      </c>
      <c r="D109" s="81" t="s">
        <v>21</v>
      </c>
      <c r="E109" s="27" t="s">
        <v>14</v>
      </c>
      <c r="F109" s="49" t="s">
        <v>14</v>
      </c>
      <c r="G109" s="26">
        <v>2554</v>
      </c>
    </row>
    <row r="110" spans="1:7" ht="16">
      <c r="B110" s="27" t="s">
        <v>767</v>
      </c>
      <c r="C110" s="96" t="s">
        <v>83</v>
      </c>
      <c r="D110" s="94" t="s">
        <v>83</v>
      </c>
      <c r="E110" s="95" t="s">
        <v>83</v>
      </c>
      <c r="F110" s="49" t="s">
        <v>83</v>
      </c>
      <c r="G110" s="26">
        <v>26</v>
      </c>
    </row>
    <row r="111" spans="1:7" ht="16">
      <c r="B111" s="27" t="s">
        <v>159</v>
      </c>
      <c r="C111" s="96" t="s">
        <v>83</v>
      </c>
      <c r="D111" s="94" t="s">
        <v>83</v>
      </c>
      <c r="E111" s="95" t="s">
        <v>83</v>
      </c>
      <c r="F111" s="49" t="s">
        <v>83</v>
      </c>
      <c r="G111" s="26">
        <v>11</v>
      </c>
    </row>
    <row r="112" spans="1:7" ht="16">
      <c r="B112" s="27" t="s">
        <v>768</v>
      </c>
      <c r="C112" s="96" t="s">
        <v>83</v>
      </c>
      <c r="D112" s="94" t="s">
        <v>83</v>
      </c>
      <c r="E112" s="95" t="s">
        <v>83</v>
      </c>
      <c r="F112" s="49" t="s">
        <v>83</v>
      </c>
      <c r="G112" s="26">
        <v>38</v>
      </c>
    </row>
    <row r="113" spans="1:7" ht="16">
      <c r="B113" s="27" t="s">
        <v>769</v>
      </c>
      <c r="C113" s="27" t="s">
        <v>937</v>
      </c>
      <c r="D113" s="81" t="s">
        <v>83</v>
      </c>
      <c r="E113" s="27" t="s">
        <v>83</v>
      </c>
      <c r="F113" s="49" t="s">
        <v>83</v>
      </c>
      <c r="G113" s="26">
        <v>0</v>
      </c>
    </row>
    <row r="114" spans="1:7" ht="16">
      <c r="B114" s="27" t="s">
        <v>770</v>
      </c>
      <c r="C114" s="27" t="s">
        <v>937</v>
      </c>
      <c r="D114" s="81" t="s">
        <v>83</v>
      </c>
      <c r="E114" s="27" t="s">
        <v>83</v>
      </c>
      <c r="F114" s="49" t="s">
        <v>83</v>
      </c>
      <c r="G114" s="26">
        <v>279</v>
      </c>
    </row>
    <row r="115" spans="1:7" ht="16">
      <c r="B115" s="27" t="s">
        <v>944</v>
      </c>
      <c r="C115" s="27" t="s">
        <v>14</v>
      </c>
      <c r="D115" s="81" t="s">
        <v>14</v>
      </c>
      <c r="E115" s="27" t="s">
        <v>14</v>
      </c>
      <c r="F115" s="49" t="s">
        <v>14</v>
      </c>
      <c r="G115" s="26">
        <v>56</v>
      </c>
    </row>
    <row r="116" spans="1:7" ht="16">
      <c r="A116" s="73"/>
      <c r="B116" s="29" t="s">
        <v>771</v>
      </c>
      <c r="C116" s="29" t="s">
        <v>83</v>
      </c>
      <c r="D116" s="83" t="s">
        <v>83</v>
      </c>
      <c r="E116" s="29" t="s">
        <v>83</v>
      </c>
      <c r="F116" s="40" t="s">
        <v>83</v>
      </c>
      <c r="G116" s="28">
        <v>314</v>
      </c>
    </row>
    <row r="117" spans="1:7" ht="16">
      <c r="A117" s="25" t="s">
        <v>100</v>
      </c>
      <c r="B117" s="27" t="s">
        <v>772</v>
      </c>
      <c r="C117" s="27" t="s">
        <v>14</v>
      </c>
      <c r="D117" s="81" t="s">
        <v>14</v>
      </c>
      <c r="E117" s="27" t="s">
        <v>14</v>
      </c>
      <c r="F117" s="45" t="s">
        <v>14</v>
      </c>
      <c r="G117" s="26">
        <v>38</v>
      </c>
    </row>
    <row r="118" spans="1:7" ht="16">
      <c r="B118" s="27" t="s">
        <v>773</v>
      </c>
      <c r="C118" s="27" t="s">
        <v>14</v>
      </c>
      <c r="D118" s="81" t="s">
        <v>14</v>
      </c>
      <c r="E118" s="27" t="s">
        <v>14</v>
      </c>
      <c r="F118" s="49" t="s">
        <v>14</v>
      </c>
      <c r="G118" s="26">
        <v>56</v>
      </c>
    </row>
    <row r="119" spans="1:7" ht="16">
      <c r="B119" s="27" t="s">
        <v>774</v>
      </c>
      <c r="C119" s="27" t="s">
        <v>14</v>
      </c>
      <c r="D119" s="81" t="s">
        <v>14</v>
      </c>
      <c r="E119" s="27" t="s">
        <v>14</v>
      </c>
      <c r="F119" s="49" t="s">
        <v>14</v>
      </c>
      <c r="G119" s="26">
        <v>113</v>
      </c>
    </row>
    <row r="120" spans="1:7" ht="16">
      <c r="B120" s="27" t="s">
        <v>775</v>
      </c>
      <c r="C120" s="27" t="s">
        <v>14</v>
      </c>
      <c r="D120" s="81" t="s">
        <v>14</v>
      </c>
      <c r="E120" s="27" t="s">
        <v>14</v>
      </c>
      <c r="F120" s="49" t="s">
        <v>14</v>
      </c>
      <c r="G120" s="26">
        <v>55</v>
      </c>
    </row>
    <row r="121" spans="1:7" ht="16">
      <c r="B121" s="27" t="s">
        <v>164</v>
      </c>
      <c r="C121" s="27" t="s">
        <v>83</v>
      </c>
      <c r="D121" s="81" t="s">
        <v>83</v>
      </c>
      <c r="E121" s="27" t="s">
        <v>83</v>
      </c>
      <c r="F121" s="49" t="s">
        <v>83</v>
      </c>
      <c r="G121" s="26">
        <v>53</v>
      </c>
    </row>
    <row r="122" spans="1:7" ht="16">
      <c r="A122" s="73"/>
      <c r="B122" s="29" t="s">
        <v>165</v>
      </c>
      <c r="C122" s="29" t="s">
        <v>83</v>
      </c>
      <c r="D122" s="83" t="s">
        <v>83</v>
      </c>
      <c r="E122" s="29" t="s">
        <v>83</v>
      </c>
      <c r="F122" s="40" t="s">
        <v>83</v>
      </c>
      <c r="G122" s="28">
        <v>98</v>
      </c>
    </row>
    <row r="123" spans="1:7" ht="16">
      <c r="A123" s="25" t="s">
        <v>682</v>
      </c>
      <c r="B123" s="27" t="s">
        <v>776</v>
      </c>
      <c r="C123" s="27" t="s">
        <v>14</v>
      </c>
      <c r="D123" s="81" t="s">
        <v>14</v>
      </c>
      <c r="E123" s="27" t="s">
        <v>14</v>
      </c>
      <c r="F123" s="45" t="s">
        <v>14</v>
      </c>
      <c r="G123" s="26">
        <v>48</v>
      </c>
    </row>
    <row r="124" spans="1:7" ht="16">
      <c r="B124" s="27" t="s">
        <v>778</v>
      </c>
      <c r="C124" s="172" t="s">
        <v>1725</v>
      </c>
      <c r="D124" s="81" t="s">
        <v>5</v>
      </c>
      <c r="E124" s="27" t="s">
        <v>14</v>
      </c>
      <c r="F124" s="49" t="s">
        <v>14</v>
      </c>
      <c r="G124" s="26">
        <v>72</v>
      </c>
    </row>
    <row r="125" spans="1:7" ht="16">
      <c r="B125" s="27" t="s">
        <v>777</v>
      </c>
      <c r="C125" s="27" t="s">
        <v>1725</v>
      </c>
      <c r="D125" s="81" t="s">
        <v>14</v>
      </c>
      <c r="E125" s="27" t="s">
        <v>14</v>
      </c>
      <c r="F125" s="49" t="s">
        <v>14</v>
      </c>
      <c r="G125" s="26">
        <v>19</v>
      </c>
    </row>
    <row r="126" spans="1:7" ht="16">
      <c r="B126" s="27" t="s">
        <v>5</v>
      </c>
      <c r="C126" s="25" t="s">
        <v>1725</v>
      </c>
      <c r="D126" s="27" t="s">
        <v>5</v>
      </c>
      <c r="E126" s="27" t="s">
        <v>14</v>
      </c>
      <c r="F126" s="49" t="s">
        <v>14</v>
      </c>
      <c r="G126" s="26">
        <v>417</v>
      </c>
    </row>
    <row r="127" spans="1:7" ht="32">
      <c r="B127" s="27" t="s">
        <v>779</v>
      </c>
      <c r="C127" s="27" t="s">
        <v>1725</v>
      </c>
      <c r="D127" s="81" t="s">
        <v>14</v>
      </c>
      <c r="E127" s="27" t="s">
        <v>14</v>
      </c>
      <c r="F127" s="49" t="s">
        <v>14</v>
      </c>
      <c r="G127" s="26">
        <v>127</v>
      </c>
    </row>
    <row r="128" spans="1:7" ht="16">
      <c r="A128" s="73"/>
      <c r="B128" s="29" t="s">
        <v>780</v>
      </c>
      <c r="C128" s="29" t="s">
        <v>1725</v>
      </c>
      <c r="D128" s="83" t="s">
        <v>14</v>
      </c>
      <c r="E128" s="29" t="s">
        <v>14</v>
      </c>
      <c r="F128" s="40" t="s">
        <v>14</v>
      </c>
      <c r="G128" s="28">
        <v>11</v>
      </c>
    </row>
    <row r="129" spans="1:7" ht="16">
      <c r="A129" s="25" t="s">
        <v>102</v>
      </c>
      <c r="B129" s="27" t="s">
        <v>30</v>
      </c>
      <c r="C129" s="27" t="s">
        <v>30</v>
      </c>
      <c r="D129" s="81" t="s">
        <v>86</v>
      </c>
      <c r="E129" s="27" t="s">
        <v>86</v>
      </c>
      <c r="F129" s="45" t="s">
        <v>88</v>
      </c>
      <c r="G129" s="26">
        <v>137</v>
      </c>
    </row>
    <row r="130" spans="1:7" ht="16">
      <c r="B130" s="27" t="s">
        <v>781</v>
      </c>
      <c r="C130" s="27" t="s">
        <v>84</v>
      </c>
      <c r="D130" s="81" t="s">
        <v>84</v>
      </c>
      <c r="E130" s="27" t="s">
        <v>84</v>
      </c>
      <c r="F130" s="49" t="s">
        <v>14</v>
      </c>
      <c r="G130" s="26">
        <v>85</v>
      </c>
    </row>
    <row r="131" spans="1:7" ht="16">
      <c r="B131" s="27" t="s">
        <v>172</v>
      </c>
      <c r="C131" s="27" t="s">
        <v>84</v>
      </c>
      <c r="D131" s="81" t="s">
        <v>84</v>
      </c>
      <c r="E131" s="27" t="s">
        <v>84</v>
      </c>
      <c r="F131" s="49" t="s">
        <v>14</v>
      </c>
      <c r="G131" s="26">
        <v>157</v>
      </c>
    </row>
    <row r="132" spans="1:7" ht="16">
      <c r="B132" s="27" t="s">
        <v>173</v>
      </c>
      <c r="C132" s="27" t="s">
        <v>84</v>
      </c>
      <c r="D132" s="81" t="s">
        <v>84</v>
      </c>
      <c r="E132" s="27" t="s">
        <v>84</v>
      </c>
      <c r="F132" s="49" t="s">
        <v>14</v>
      </c>
      <c r="G132" s="26">
        <v>344</v>
      </c>
    </row>
    <row r="133" spans="1:7" ht="16">
      <c r="B133" s="27" t="s">
        <v>174</v>
      </c>
      <c r="C133" s="27" t="s">
        <v>84</v>
      </c>
      <c r="D133" s="81" t="s">
        <v>84</v>
      </c>
      <c r="E133" s="27" t="s">
        <v>84</v>
      </c>
      <c r="F133" s="49" t="s">
        <v>14</v>
      </c>
      <c r="G133" s="26">
        <v>34</v>
      </c>
    </row>
    <row r="134" spans="1:7" ht="16">
      <c r="B134" s="27" t="s">
        <v>34</v>
      </c>
      <c r="C134" s="129" t="s">
        <v>84</v>
      </c>
      <c r="D134" s="129" t="s">
        <v>84</v>
      </c>
      <c r="E134" s="129" t="s">
        <v>84</v>
      </c>
      <c r="F134" s="180" t="s">
        <v>14</v>
      </c>
      <c r="G134" s="26">
        <v>135</v>
      </c>
    </row>
    <row r="135" spans="1:7" ht="16">
      <c r="B135" s="27" t="s">
        <v>175</v>
      </c>
      <c r="C135" s="96" t="s">
        <v>83</v>
      </c>
      <c r="D135" s="94" t="s">
        <v>83</v>
      </c>
      <c r="E135" s="95" t="s">
        <v>83</v>
      </c>
      <c r="F135" s="49" t="s">
        <v>83</v>
      </c>
      <c r="G135" s="26">
        <v>0</v>
      </c>
    </row>
    <row r="136" spans="1:7" ht="16">
      <c r="B136" s="27" t="s">
        <v>176</v>
      </c>
      <c r="C136" s="96" t="s">
        <v>14</v>
      </c>
      <c r="D136" s="94" t="s">
        <v>14</v>
      </c>
      <c r="E136" s="95" t="s">
        <v>14</v>
      </c>
      <c r="F136" s="49" t="s">
        <v>14</v>
      </c>
      <c r="G136" s="26">
        <v>4</v>
      </c>
    </row>
    <row r="137" spans="1:7" ht="16">
      <c r="B137" s="27" t="s">
        <v>177</v>
      </c>
      <c r="C137" s="96" t="s">
        <v>83</v>
      </c>
      <c r="D137" s="94" t="s">
        <v>83</v>
      </c>
      <c r="E137" s="95" t="s">
        <v>83</v>
      </c>
      <c r="F137" s="49" t="s">
        <v>83</v>
      </c>
      <c r="G137" s="26">
        <v>0</v>
      </c>
    </row>
    <row r="138" spans="1:7" ht="16">
      <c r="B138" s="27" t="s">
        <v>178</v>
      </c>
      <c r="C138" s="96" t="s">
        <v>86</v>
      </c>
      <c r="D138" s="94" t="s">
        <v>86</v>
      </c>
      <c r="E138" s="95" t="s">
        <v>86</v>
      </c>
      <c r="F138" s="49" t="s">
        <v>88</v>
      </c>
      <c r="G138" s="26">
        <v>10</v>
      </c>
    </row>
    <row r="139" spans="1:7" ht="16">
      <c r="A139" s="73"/>
      <c r="B139" s="29" t="s">
        <v>782</v>
      </c>
      <c r="C139" s="100" t="s">
        <v>84</v>
      </c>
      <c r="D139" s="102" t="s">
        <v>84</v>
      </c>
      <c r="E139" s="99" t="s">
        <v>84</v>
      </c>
      <c r="F139" s="40" t="s">
        <v>83</v>
      </c>
      <c r="G139" s="28">
        <v>623</v>
      </c>
    </row>
    <row r="140" spans="1:7" ht="16">
      <c r="A140" s="25" t="s">
        <v>103</v>
      </c>
      <c r="B140" s="27" t="s">
        <v>783</v>
      </c>
      <c r="C140" s="27" t="s">
        <v>942</v>
      </c>
      <c r="D140" s="81" t="s">
        <v>942</v>
      </c>
      <c r="E140" s="27" t="s">
        <v>67</v>
      </c>
      <c r="F140" s="45" t="s">
        <v>67</v>
      </c>
      <c r="G140" s="26">
        <v>27</v>
      </c>
    </row>
    <row r="141" spans="1:7" ht="16">
      <c r="B141" s="27" t="s">
        <v>274</v>
      </c>
      <c r="C141" s="27" t="s">
        <v>942</v>
      </c>
      <c r="D141" s="81" t="s">
        <v>942</v>
      </c>
      <c r="E141" s="27" t="s">
        <v>67</v>
      </c>
      <c r="F141" s="49" t="s">
        <v>67</v>
      </c>
      <c r="G141" s="26">
        <v>503</v>
      </c>
    </row>
    <row r="142" spans="1:7" ht="16">
      <c r="B142" s="27" t="s">
        <v>784</v>
      </c>
      <c r="C142" s="27" t="s">
        <v>942</v>
      </c>
      <c r="D142" s="81" t="s">
        <v>942</v>
      </c>
      <c r="E142" s="27" t="s">
        <v>67</v>
      </c>
      <c r="F142" s="49" t="s">
        <v>67</v>
      </c>
      <c r="G142" s="26">
        <v>527</v>
      </c>
    </row>
    <row r="143" spans="1:7" ht="16">
      <c r="B143" s="27" t="s">
        <v>785</v>
      </c>
      <c r="C143" s="27" t="s">
        <v>942</v>
      </c>
      <c r="D143" s="81" t="s">
        <v>942</v>
      </c>
      <c r="E143" s="27" t="s">
        <v>67</v>
      </c>
      <c r="F143" s="49" t="s">
        <v>67</v>
      </c>
      <c r="G143" s="26">
        <v>54</v>
      </c>
    </row>
    <row r="144" spans="1:7" ht="16">
      <c r="B144" s="27" t="s">
        <v>786</v>
      </c>
      <c r="C144" s="27" t="s">
        <v>942</v>
      </c>
      <c r="D144" s="81" t="s">
        <v>942</v>
      </c>
      <c r="E144" s="27" t="s">
        <v>67</v>
      </c>
      <c r="F144" s="49" t="s">
        <v>67</v>
      </c>
      <c r="G144" s="26">
        <v>559</v>
      </c>
    </row>
    <row r="145" spans="2:7" ht="16">
      <c r="B145" s="27" t="s">
        <v>787</v>
      </c>
      <c r="C145" s="27" t="s">
        <v>1225</v>
      </c>
      <c r="D145" s="81" t="s">
        <v>1225</v>
      </c>
      <c r="E145" s="27" t="s">
        <v>67</v>
      </c>
      <c r="F145" s="49" t="s">
        <v>67</v>
      </c>
      <c r="G145" s="26">
        <v>82</v>
      </c>
    </row>
    <row r="146" spans="2:7" ht="16">
      <c r="B146" s="27" t="s">
        <v>788</v>
      </c>
      <c r="C146" s="27" t="s">
        <v>1225</v>
      </c>
      <c r="D146" s="81" t="s">
        <v>1225</v>
      </c>
      <c r="E146" s="27" t="s">
        <v>67</v>
      </c>
      <c r="F146" s="49" t="s">
        <v>67</v>
      </c>
      <c r="G146" s="26">
        <v>85</v>
      </c>
    </row>
    <row r="147" spans="2:7" ht="16">
      <c r="B147" s="27" t="s">
        <v>789</v>
      </c>
      <c r="C147" s="27" t="s">
        <v>1225</v>
      </c>
      <c r="D147" s="81" t="s">
        <v>1225</v>
      </c>
      <c r="E147" s="27" t="s">
        <v>67</v>
      </c>
      <c r="F147" s="49" t="s">
        <v>67</v>
      </c>
      <c r="G147" s="26">
        <v>681</v>
      </c>
    </row>
    <row r="148" spans="2:7" ht="16">
      <c r="B148" s="27" t="s">
        <v>790</v>
      </c>
      <c r="C148" s="27" t="s">
        <v>1225</v>
      </c>
      <c r="D148" s="81" t="s">
        <v>1225</v>
      </c>
      <c r="E148" s="27" t="s">
        <v>67</v>
      </c>
      <c r="F148" s="49" t="s">
        <v>67</v>
      </c>
      <c r="G148" s="26">
        <v>351</v>
      </c>
    </row>
    <row r="149" spans="2:7" ht="16">
      <c r="B149" s="27" t="s">
        <v>791</v>
      </c>
      <c r="C149" s="27" t="s">
        <v>1225</v>
      </c>
      <c r="D149" s="81" t="s">
        <v>1225</v>
      </c>
      <c r="E149" s="27" t="s">
        <v>67</v>
      </c>
      <c r="F149" s="49" t="s">
        <v>67</v>
      </c>
      <c r="G149" s="26">
        <v>261</v>
      </c>
    </row>
    <row r="150" spans="2:7" ht="16">
      <c r="B150" s="27" t="s">
        <v>792</v>
      </c>
      <c r="C150" s="27" t="s">
        <v>1224</v>
      </c>
      <c r="D150" s="81" t="s">
        <v>1224</v>
      </c>
      <c r="E150" s="27" t="s">
        <v>67</v>
      </c>
      <c r="F150" s="49" t="s">
        <v>67</v>
      </c>
      <c r="G150" s="26">
        <v>26521</v>
      </c>
    </row>
    <row r="151" spans="2:7" ht="16">
      <c r="B151" s="27" t="s">
        <v>793</v>
      </c>
      <c r="C151" s="27" t="s">
        <v>1224</v>
      </c>
      <c r="D151" s="81" t="s">
        <v>1224</v>
      </c>
      <c r="E151" s="27" t="s">
        <v>67</v>
      </c>
      <c r="F151" s="49" t="s">
        <v>67</v>
      </c>
      <c r="G151" s="26">
        <v>272</v>
      </c>
    </row>
    <row r="152" spans="2:7" ht="16">
      <c r="B152" s="27" t="s">
        <v>794</v>
      </c>
      <c r="C152" s="27" t="s">
        <v>1224</v>
      </c>
      <c r="D152" s="81" t="s">
        <v>1224</v>
      </c>
      <c r="E152" s="27" t="s">
        <v>67</v>
      </c>
      <c r="F152" s="49" t="s">
        <v>67</v>
      </c>
      <c r="G152" s="26">
        <v>29392</v>
      </c>
    </row>
    <row r="153" spans="2:7" ht="16">
      <c r="B153" s="27" t="s">
        <v>560</v>
      </c>
      <c r="C153" s="27" t="s">
        <v>1224</v>
      </c>
      <c r="D153" s="81" t="s">
        <v>1224</v>
      </c>
      <c r="E153" s="27" t="s">
        <v>67</v>
      </c>
      <c r="F153" s="49" t="s">
        <v>67</v>
      </c>
      <c r="G153" s="26">
        <v>9</v>
      </c>
    </row>
    <row r="154" spans="2:7" ht="16">
      <c r="B154" s="27" t="s">
        <v>795</v>
      </c>
      <c r="C154" s="27" t="s">
        <v>942</v>
      </c>
      <c r="D154" s="81" t="s">
        <v>942</v>
      </c>
      <c r="E154" s="27" t="s">
        <v>67</v>
      </c>
      <c r="F154" s="49" t="s">
        <v>67</v>
      </c>
      <c r="G154" s="26">
        <v>60</v>
      </c>
    </row>
    <row r="155" spans="2:7" ht="16">
      <c r="B155" s="27" t="s">
        <v>284</v>
      </c>
      <c r="C155" s="27" t="s">
        <v>942</v>
      </c>
      <c r="D155" s="81" t="s">
        <v>942</v>
      </c>
      <c r="E155" s="27" t="s">
        <v>67</v>
      </c>
      <c r="F155" s="49" t="s">
        <v>67</v>
      </c>
      <c r="G155" s="26">
        <v>63</v>
      </c>
    </row>
    <row r="156" spans="2:7" ht="16">
      <c r="B156" s="27" t="s">
        <v>796</v>
      </c>
      <c r="C156" s="27" t="s">
        <v>942</v>
      </c>
      <c r="D156" s="81" t="s">
        <v>942</v>
      </c>
      <c r="E156" s="27" t="s">
        <v>67</v>
      </c>
      <c r="F156" s="49" t="s">
        <v>67</v>
      </c>
      <c r="G156" s="26">
        <v>8</v>
      </c>
    </row>
    <row r="157" spans="2:7" ht="16">
      <c r="B157" s="27" t="s">
        <v>797</v>
      </c>
      <c r="C157" s="27" t="s">
        <v>942</v>
      </c>
      <c r="D157" s="81" t="s">
        <v>942</v>
      </c>
      <c r="E157" s="27" t="s">
        <v>67</v>
      </c>
      <c r="F157" s="49" t="s">
        <v>67</v>
      </c>
      <c r="G157" s="26">
        <v>35</v>
      </c>
    </row>
    <row r="158" spans="2:7" ht="16">
      <c r="B158" s="27" t="s">
        <v>798</v>
      </c>
      <c r="C158" s="27" t="s">
        <v>942</v>
      </c>
      <c r="D158" s="81" t="s">
        <v>942</v>
      </c>
      <c r="E158" s="27" t="s">
        <v>67</v>
      </c>
      <c r="F158" s="49" t="s">
        <v>67</v>
      </c>
      <c r="G158" s="26">
        <v>73</v>
      </c>
    </row>
    <row r="159" spans="2:7" ht="16">
      <c r="B159" s="27" t="s">
        <v>799</v>
      </c>
      <c r="C159" s="27" t="s">
        <v>942</v>
      </c>
      <c r="D159" s="81" t="s">
        <v>942</v>
      </c>
      <c r="E159" s="27" t="s">
        <v>67</v>
      </c>
      <c r="F159" s="49" t="s">
        <v>67</v>
      </c>
      <c r="G159" s="26">
        <v>901</v>
      </c>
    </row>
    <row r="160" spans="2:7" ht="16">
      <c r="B160" s="27" t="s">
        <v>800</v>
      </c>
      <c r="C160" s="27" t="s">
        <v>942</v>
      </c>
      <c r="D160" s="81" t="s">
        <v>942</v>
      </c>
      <c r="E160" s="27" t="s">
        <v>67</v>
      </c>
      <c r="F160" s="49" t="s">
        <v>67</v>
      </c>
      <c r="G160" s="26">
        <v>306</v>
      </c>
    </row>
    <row r="161" spans="1:7" ht="16">
      <c r="B161" s="27" t="s">
        <v>801</v>
      </c>
      <c r="C161" s="27" t="s">
        <v>942</v>
      </c>
      <c r="D161" s="81" t="s">
        <v>942</v>
      </c>
      <c r="E161" s="27" t="s">
        <v>67</v>
      </c>
      <c r="F161" s="49" t="s">
        <v>67</v>
      </c>
      <c r="G161" s="26">
        <v>473</v>
      </c>
    </row>
    <row r="162" spans="1:7" ht="16">
      <c r="A162" s="26"/>
      <c r="B162" s="27" t="s">
        <v>913</v>
      </c>
      <c r="C162" s="27" t="s">
        <v>29</v>
      </c>
      <c r="D162" s="81" t="s">
        <v>29</v>
      </c>
      <c r="E162" s="27" t="s">
        <v>67</v>
      </c>
      <c r="F162" s="49" t="s">
        <v>67</v>
      </c>
      <c r="G162" s="26">
        <v>992</v>
      </c>
    </row>
    <row r="163" spans="1:7" ht="16">
      <c r="A163" s="26"/>
      <c r="B163" s="27" t="s">
        <v>271</v>
      </c>
      <c r="C163" s="27" t="s">
        <v>29</v>
      </c>
      <c r="D163" s="81" t="s">
        <v>29</v>
      </c>
      <c r="E163" s="27" t="s">
        <v>67</v>
      </c>
      <c r="F163" s="49" t="s">
        <v>67</v>
      </c>
      <c r="G163" s="26">
        <v>2675</v>
      </c>
    </row>
    <row r="164" spans="1:7" ht="16">
      <c r="A164" s="26"/>
      <c r="B164" s="27" t="s">
        <v>914</v>
      </c>
      <c r="C164" s="27" t="s">
        <v>29</v>
      </c>
      <c r="D164" s="81" t="s">
        <v>29</v>
      </c>
      <c r="E164" s="27" t="s">
        <v>67</v>
      </c>
      <c r="F164" s="49" t="s">
        <v>67</v>
      </c>
      <c r="G164" s="26">
        <v>5549</v>
      </c>
    </row>
    <row r="165" spans="1:7" ht="16">
      <c r="A165" s="26"/>
      <c r="B165" s="27" t="s">
        <v>915</v>
      </c>
      <c r="C165" s="27" t="s">
        <v>29</v>
      </c>
      <c r="D165" s="81" t="s">
        <v>29</v>
      </c>
      <c r="E165" s="27" t="s">
        <v>67</v>
      </c>
      <c r="F165" s="49" t="s">
        <v>67</v>
      </c>
      <c r="G165" s="26">
        <v>65</v>
      </c>
    </row>
    <row r="166" spans="1:7" ht="16">
      <c r="A166" s="26"/>
      <c r="B166" s="27" t="s">
        <v>916</v>
      </c>
      <c r="C166" s="27" t="s">
        <v>942</v>
      </c>
      <c r="D166" s="81" t="s">
        <v>942</v>
      </c>
      <c r="E166" s="27" t="s">
        <v>67</v>
      </c>
      <c r="F166" s="49" t="s">
        <v>67</v>
      </c>
      <c r="G166" s="26">
        <v>375</v>
      </c>
    </row>
    <row r="167" spans="1:7" ht="16">
      <c r="A167" s="26"/>
      <c r="B167" s="27" t="s">
        <v>917</v>
      </c>
      <c r="C167" s="27" t="s">
        <v>942</v>
      </c>
      <c r="D167" s="81" t="s">
        <v>942</v>
      </c>
      <c r="E167" s="27" t="s">
        <v>67</v>
      </c>
      <c r="F167" s="49" t="s">
        <v>67</v>
      </c>
      <c r="G167" s="26">
        <v>4145</v>
      </c>
    </row>
    <row r="168" spans="1:7" ht="16">
      <c r="A168" s="26"/>
      <c r="B168" s="27" t="s">
        <v>918</v>
      </c>
      <c r="C168" s="27" t="s">
        <v>942</v>
      </c>
      <c r="D168" s="81" t="s">
        <v>942</v>
      </c>
      <c r="E168" s="27" t="s">
        <v>67</v>
      </c>
      <c r="F168" s="49" t="s">
        <v>67</v>
      </c>
      <c r="G168" s="26">
        <v>4292</v>
      </c>
    </row>
    <row r="169" spans="1:7" ht="16">
      <c r="B169" s="27" t="s">
        <v>802</v>
      </c>
      <c r="C169" s="27" t="s">
        <v>1225</v>
      </c>
      <c r="D169" s="81" t="s">
        <v>1225</v>
      </c>
      <c r="E169" s="27" t="s">
        <v>67</v>
      </c>
      <c r="F169" s="49" t="s">
        <v>67</v>
      </c>
      <c r="G169" s="26">
        <v>2702</v>
      </c>
    </row>
    <row r="170" spans="1:7" ht="16">
      <c r="B170" s="27" t="s">
        <v>803</v>
      </c>
      <c r="C170" s="27" t="s">
        <v>942</v>
      </c>
      <c r="D170" s="81" t="s">
        <v>942</v>
      </c>
      <c r="E170" s="27" t="s">
        <v>67</v>
      </c>
      <c r="F170" s="49" t="s">
        <v>67</v>
      </c>
      <c r="G170" s="26">
        <v>1517</v>
      </c>
    </row>
    <row r="171" spans="1:7" ht="16">
      <c r="B171" s="27" t="s">
        <v>610</v>
      </c>
      <c r="C171" s="27" t="s">
        <v>942</v>
      </c>
      <c r="D171" s="81" t="s">
        <v>942</v>
      </c>
      <c r="E171" s="27" t="s">
        <v>67</v>
      </c>
      <c r="F171" s="49" t="s">
        <v>67</v>
      </c>
      <c r="G171" s="26">
        <v>191</v>
      </c>
    </row>
    <row r="172" spans="1:7" ht="16">
      <c r="B172" s="27" t="s">
        <v>804</v>
      </c>
      <c r="C172" s="27" t="s">
        <v>942</v>
      </c>
      <c r="D172" s="81" t="s">
        <v>942</v>
      </c>
      <c r="E172" s="27" t="s">
        <v>67</v>
      </c>
      <c r="F172" s="49" t="s">
        <v>67</v>
      </c>
      <c r="G172" s="26">
        <v>748</v>
      </c>
    </row>
    <row r="173" spans="1:7" ht="16">
      <c r="B173" s="27" t="s">
        <v>805</v>
      </c>
      <c r="C173" s="27" t="s">
        <v>942</v>
      </c>
      <c r="D173" s="81" t="s">
        <v>942</v>
      </c>
      <c r="E173" s="27" t="s">
        <v>67</v>
      </c>
      <c r="F173" s="49" t="s">
        <v>67</v>
      </c>
      <c r="G173" s="26">
        <v>1043</v>
      </c>
    </row>
    <row r="174" spans="1:7" ht="16">
      <c r="A174" s="73"/>
      <c r="B174" s="29" t="s">
        <v>806</v>
      </c>
      <c r="C174" s="29" t="s">
        <v>942</v>
      </c>
      <c r="D174" s="83" t="s">
        <v>942</v>
      </c>
      <c r="E174" s="29" t="s">
        <v>67</v>
      </c>
      <c r="F174" s="40" t="s">
        <v>67</v>
      </c>
      <c r="G174" s="28">
        <v>121</v>
      </c>
    </row>
    <row r="175" spans="1:7" ht="16">
      <c r="A175" s="25" t="s">
        <v>104</v>
      </c>
      <c r="B175" s="27" t="s">
        <v>185</v>
      </c>
      <c r="C175" s="27" t="s">
        <v>86</v>
      </c>
      <c r="D175" s="81" t="s">
        <v>86</v>
      </c>
      <c r="E175" s="27" t="s">
        <v>86</v>
      </c>
      <c r="F175" s="45" t="s">
        <v>88</v>
      </c>
      <c r="G175" s="26">
        <v>41</v>
      </c>
    </row>
    <row r="176" spans="1:7" ht="16">
      <c r="B176" s="27" t="s">
        <v>807</v>
      </c>
      <c r="C176" s="27" t="s">
        <v>1217</v>
      </c>
      <c r="D176" s="81" t="s">
        <v>1217</v>
      </c>
      <c r="E176" s="27" t="s">
        <v>1217</v>
      </c>
      <c r="F176" s="49" t="s">
        <v>83</v>
      </c>
      <c r="G176" s="26">
        <v>111</v>
      </c>
    </row>
    <row r="177" spans="1:7" ht="16">
      <c r="B177" s="27" t="s">
        <v>186</v>
      </c>
      <c r="C177" s="27" t="s">
        <v>186</v>
      </c>
      <c r="D177" s="81" t="s">
        <v>86</v>
      </c>
      <c r="E177" s="27" t="s">
        <v>186</v>
      </c>
      <c r="F177" s="49" t="s">
        <v>88</v>
      </c>
      <c r="G177" s="26">
        <v>145</v>
      </c>
    </row>
    <row r="178" spans="1:7" ht="16">
      <c r="B178" s="27" t="s">
        <v>808</v>
      </c>
      <c r="C178" s="27" t="s">
        <v>82</v>
      </c>
      <c r="D178" s="81" t="s">
        <v>82</v>
      </c>
      <c r="E178" s="27" t="s">
        <v>82</v>
      </c>
      <c r="F178" s="49" t="s">
        <v>88</v>
      </c>
      <c r="G178" s="26">
        <v>114</v>
      </c>
    </row>
    <row r="179" spans="1:7" ht="16">
      <c r="B179" s="27" t="s">
        <v>809</v>
      </c>
      <c r="C179" s="27" t="s">
        <v>82</v>
      </c>
      <c r="D179" s="81" t="s">
        <v>82</v>
      </c>
      <c r="E179" s="27" t="s">
        <v>82</v>
      </c>
      <c r="F179" s="49" t="s">
        <v>88</v>
      </c>
      <c r="G179" s="26">
        <v>573</v>
      </c>
    </row>
    <row r="180" spans="1:7" ht="16">
      <c r="B180" s="27" t="s">
        <v>810</v>
      </c>
      <c r="C180" s="27" t="s">
        <v>82</v>
      </c>
      <c r="D180" s="81" t="s">
        <v>82</v>
      </c>
      <c r="E180" s="27" t="s">
        <v>82</v>
      </c>
      <c r="F180" s="49" t="s">
        <v>88</v>
      </c>
      <c r="G180" s="26">
        <v>493</v>
      </c>
    </row>
    <row r="181" spans="1:7" ht="16">
      <c r="B181" s="27" t="s">
        <v>811</v>
      </c>
      <c r="C181" s="27" t="s">
        <v>82</v>
      </c>
      <c r="D181" s="81" t="s">
        <v>82</v>
      </c>
      <c r="E181" s="27" t="s">
        <v>82</v>
      </c>
      <c r="F181" s="49" t="s">
        <v>88</v>
      </c>
      <c r="G181" s="26">
        <v>1756</v>
      </c>
    </row>
    <row r="182" spans="1:7" ht="16">
      <c r="B182" s="27" t="s">
        <v>812</v>
      </c>
      <c r="C182" s="27" t="s">
        <v>82</v>
      </c>
      <c r="D182" s="81" t="s">
        <v>82</v>
      </c>
      <c r="E182" s="27" t="s">
        <v>82</v>
      </c>
      <c r="F182" s="49" t="s">
        <v>88</v>
      </c>
      <c r="G182" s="26">
        <v>1463</v>
      </c>
    </row>
    <row r="183" spans="1:7" ht="16">
      <c r="B183" s="27" t="s">
        <v>813</v>
      </c>
      <c r="C183" s="27" t="s">
        <v>14</v>
      </c>
      <c r="D183" s="81" t="s">
        <v>14</v>
      </c>
      <c r="E183" s="27" t="s">
        <v>1217</v>
      </c>
      <c r="F183" s="49" t="s">
        <v>14</v>
      </c>
      <c r="G183" s="26">
        <v>75</v>
      </c>
    </row>
    <row r="184" spans="1:7" ht="16">
      <c r="B184" s="27" t="s">
        <v>567</v>
      </c>
      <c r="C184" s="27" t="s">
        <v>14</v>
      </c>
      <c r="D184" s="81" t="s">
        <v>14</v>
      </c>
      <c r="E184" s="27" t="s">
        <v>1217</v>
      </c>
      <c r="F184" s="49" t="s">
        <v>14</v>
      </c>
      <c r="G184" s="26">
        <v>483</v>
      </c>
    </row>
    <row r="185" spans="1:7" ht="16">
      <c r="B185" s="27" t="s">
        <v>814</v>
      </c>
      <c r="C185" s="27" t="s">
        <v>14</v>
      </c>
      <c r="D185" s="81" t="s">
        <v>14</v>
      </c>
      <c r="E185" s="27" t="s">
        <v>1217</v>
      </c>
      <c r="F185" s="49" t="s">
        <v>14</v>
      </c>
      <c r="G185" s="26">
        <v>2402</v>
      </c>
    </row>
    <row r="186" spans="1:7" ht="16">
      <c r="B186" s="27" t="s">
        <v>68</v>
      </c>
      <c r="C186" s="27" t="s">
        <v>14</v>
      </c>
      <c r="D186" s="81" t="s">
        <v>14</v>
      </c>
      <c r="E186" s="27" t="s">
        <v>1217</v>
      </c>
      <c r="F186" s="49" t="s">
        <v>14</v>
      </c>
      <c r="G186" s="26">
        <v>202</v>
      </c>
    </row>
    <row r="187" spans="1:7" ht="16">
      <c r="B187" s="27" t="s">
        <v>189</v>
      </c>
      <c r="C187" s="96" t="s">
        <v>1217</v>
      </c>
      <c r="D187" s="94" t="s">
        <v>1217</v>
      </c>
      <c r="E187" s="95" t="s">
        <v>1217</v>
      </c>
      <c r="F187" s="49" t="s">
        <v>83</v>
      </c>
      <c r="G187" s="26">
        <v>3</v>
      </c>
    </row>
    <row r="188" spans="1:7" ht="16">
      <c r="B188" s="27" t="s">
        <v>815</v>
      </c>
      <c r="C188" s="96" t="s">
        <v>1217</v>
      </c>
      <c r="D188" s="94" t="s">
        <v>1217</v>
      </c>
      <c r="E188" s="95" t="s">
        <v>1217</v>
      </c>
      <c r="F188" s="49" t="s">
        <v>83</v>
      </c>
      <c r="G188" s="26">
        <v>131</v>
      </c>
    </row>
    <row r="189" spans="1:7" ht="16">
      <c r="B189" s="27" t="s">
        <v>191</v>
      </c>
      <c r="C189" s="96" t="s">
        <v>1217</v>
      </c>
      <c r="D189" s="94" t="s">
        <v>1217</v>
      </c>
      <c r="E189" s="95" t="s">
        <v>1217</v>
      </c>
      <c r="F189" s="49" t="s">
        <v>83</v>
      </c>
      <c r="G189" s="26">
        <v>38</v>
      </c>
    </row>
    <row r="190" spans="1:7" ht="16">
      <c r="B190" s="27" t="s">
        <v>818</v>
      </c>
      <c r="C190" s="27" t="s">
        <v>82</v>
      </c>
      <c r="D190" s="81" t="s">
        <v>82</v>
      </c>
      <c r="E190" s="27" t="s">
        <v>82</v>
      </c>
      <c r="F190" s="49" t="s">
        <v>88</v>
      </c>
      <c r="G190" s="26">
        <v>296</v>
      </c>
    </row>
    <row r="191" spans="1:7" ht="16">
      <c r="B191" s="27" t="s">
        <v>816</v>
      </c>
      <c r="C191" s="27" t="s">
        <v>14</v>
      </c>
      <c r="D191" s="81" t="s">
        <v>14</v>
      </c>
      <c r="E191" s="27" t="s">
        <v>1217</v>
      </c>
      <c r="F191" s="49" t="s">
        <v>14</v>
      </c>
      <c r="G191" s="26">
        <v>116</v>
      </c>
    </row>
    <row r="192" spans="1:7" ht="16">
      <c r="A192" s="73"/>
      <c r="B192" s="29" t="s">
        <v>817</v>
      </c>
      <c r="C192" s="29" t="s">
        <v>1217</v>
      </c>
      <c r="D192" s="83" t="s">
        <v>1217</v>
      </c>
      <c r="E192" s="29" t="s">
        <v>1217</v>
      </c>
      <c r="F192" s="40" t="s">
        <v>83</v>
      </c>
      <c r="G192" s="28">
        <v>898</v>
      </c>
    </row>
    <row r="193" spans="1:7" ht="16">
      <c r="A193" s="25" t="s">
        <v>105</v>
      </c>
      <c r="B193" s="27" t="s">
        <v>193</v>
      </c>
      <c r="C193" s="96" t="s">
        <v>83</v>
      </c>
      <c r="D193" s="94" t="s">
        <v>83</v>
      </c>
      <c r="E193" s="95" t="s">
        <v>83</v>
      </c>
      <c r="F193" s="45" t="s">
        <v>83</v>
      </c>
      <c r="G193" s="26">
        <v>4</v>
      </c>
    </row>
    <row r="194" spans="1:7" ht="16">
      <c r="B194" s="27" t="s">
        <v>819</v>
      </c>
      <c r="C194" s="96" t="s">
        <v>945</v>
      </c>
      <c r="D194" s="94" t="s">
        <v>945</v>
      </c>
      <c r="E194" s="95" t="s">
        <v>83</v>
      </c>
      <c r="F194" s="49" t="s">
        <v>83</v>
      </c>
      <c r="G194" s="26">
        <v>341</v>
      </c>
    </row>
    <row r="195" spans="1:7" ht="16">
      <c r="B195" s="27" t="s">
        <v>367</v>
      </c>
      <c r="C195" s="96" t="s">
        <v>945</v>
      </c>
      <c r="D195" s="94" t="s">
        <v>945</v>
      </c>
      <c r="E195" s="95" t="s">
        <v>83</v>
      </c>
      <c r="F195" s="49" t="s">
        <v>83</v>
      </c>
      <c r="G195" s="26">
        <v>434</v>
      </c>
    </row>
    <row r="196" spans="1:7" ht="16">
      <c r="B196" s="27" t="s">
        <v>820</v>
      </c>
      <c r="C196" s="96" t="s">
        <v>945</v>
      </c>
      <c r="D196" s="94" t="s">
        <v>945</v>
      </c>
      <c r="E196" s="95" t="s">
        <v>83</v>
      </c>
      <c r="F196" s="49" t="s">
        <v>83</v>
      </c>
      <c r="G196" s="26">
        <v>98</v>
      </c>
    </row>
    <row r="197" spans="1:7" ht="16">
      <c r="B197" s="27" t="s">
        <v>368</v>
      </c>
      <c r="C197" s="96" t="s">
        <v>945</v>
      </c>
      <c r="D197" s="94" t="s">
        <v>945</v>
      </c>
      <c r="E197" s="95" t="s">
        <v>83</v>
      </c>
      <c r="F197" s="49" t="s">
        <v>83</v>
      </c>
      <c r="G197" s="26">
        <v>56</v>
      </c>
    </row>
    <row r="198" spans="1:7" ht="16">
      <c r="B198" s="27" t="s">
        <v>195</v>
      </c>
      <c r="C198" s="96" t="s">
        <v>945</v>
      </c>
      <c r="D198" s="94" t="s">
        <v>945</v>
      </c>
      <c r="E198" s="95" t="s">
        <v>83</v>
      </c>
      <c r="F198" s="49" t="s">
        <v>83</v>
      </c>
      <c r="G198" s="26">
        <v>116</v>
      </c>
    </row>
    <row r="199" spans="1:7" ht="16">
      <c r="B199" s="27" t="s">
        <v>196</v>
      </c>
      <c r="C199" s="96" t="s">
        <v>945</v>
      </c>
      <c r="D199" s="94" t="s">
        <v>945</v>
      </c>
      <c r="E199" s="95" t="s">
        <v>83</v>
      </c>
      <c r="F199" s="49" t="s">
        <v>83</v>
      </c>
      <c r="G199" s="26">
        <v>563</v>
      </c>
    </row>
    <row r="200" spans="1:7" ht="32">
      <c r="B200" s="27" t="s">
        <v>821</v>
      </c>
      <c r="C200" s="96" t="s">
        <v>945</v>
      </c>
      <c r="D200" s="94" t="s">
        <v>945</v>
      </c>
      <c r="E200" s="95" t="s">
        <v>83</v>
      </c>
      <c r="F200" s="49" t="s">
        <v>83</v>
      </c>
      <c r="G200" s="26">
        <v>1</v>
      </c>
    </row>
    <row r="201" spans="1:7" ht="16">
      <c r="B201" s="27" t="s">
        <v>822</v>
      </c>
      <c r="C201" s="27" t="s">
        <v>14</v>
      </c>
      <c r="D201" s="81" t="s">
        <v>14</v>
      </c>
      <c r="E201" s="27" t="s">
        <v>14</v>
      </c>
      <c r="F201" s="49" t="s">
        <v>14</v>
      </c>
      <c r="G201" s="26">
        <v>319</v>
      </c>
    </row>
    <row r="202" spans="1:7" ht="16">
      <c r="B202" s="27" t="s">
        <v>823</v>
      </c>
      <c r="C202" s="27" t="s">
        <v>14</v>
      </c>
      <c r="D202" s="81" t="s">
        <v>14</v>
      </c>
      <c r="E202" s="27" t="s">
        <v>14</v>
      </c>
      <c r="F202" s="49" t="s">
        <v>14</v>
      </c>
      <c r="G202" s="26">
        <v>106</v>
      </c>
    </row>
    <row r="203" spans="1:7" ht="16">
      <c r="B203" s="27" t="s">
        <v>824</v>
      </c>
      <c r="C203" s="27" t="s">
        <v>1028</v>
      </c>
      <c r="D203" s="81" t="s">
        <v>5</v>
      </c>
      <c r="E203" s="27" t="s">
        <v>14</v>
      </c>
      <c r="F203" s="49" t="s">
        <v>14</v>
      </c>
      <c r="G203" s="26">
        <v>1938</v>
      </c>
    </row>
    <row r="204" spans="1:7" ht="16">
      <c r="B204" s="27" t="s">
        <v>825</v>
      </c>
      <c r="C204" s="27" t="s">
        <v>1028</v>
      </c>
      <c r="D204" s="81" t="s">
        <v>1028</v>
      </c>
      <c r="E204" s="27" t="s">
        <v>14</v>
      </c>
      <c r="F204" s="49" t="s">
        <v>14</v>
      </c>
      <c r="G204" s="26">
        <v>1044</v>
      </c>
    </row>
    <row r="205" spans="1:7" ht="16">
      <c r="B205" s="27" t="s">
        <v>826</v>
      </c>
      <c r="C205" s="27" t="s">
        <v>1028</v>
      </c>
      <c r="D205" s="81" t="s">
        <v>1028</v>
      </c>
      <c r="E205" s="27" t="s">
        <v>14</v>
      </c>
      <c r="F205" s="49" t="s">
        <v>14</v>
      </c>
      <c r="G205" s="26">
        <v>1419</v>
      </c>
    </row>
    <row r="206" spans="1:7" ht="16">
      <c r="B206" s="27" t="s">
        <v>827</v>
      </c>
      <c r="C206" s="27" t="s">
        <v>1028</v>
      </c>
      <c r="D206" s="81" t="s">
        <v>1028</v>
      </c>
      <c r="E206" s="27" t="s">
        <v>14</v>
      </c>
      <c r="F206" s="49" t="s">
        <v>14</v>
      </c>
      <c r="G206" s="26">
        <v>304</v>
      </c>
    </row>
    <row r="207" spans="1:7" ht="16">
      <c r="A207" s="73"/>
      <c r="B207" s="29" t="s">
        <v>201</v>
      </c>
      <c r="C207" s="100" t="s">
        <v>945</v>
      </c>
      <c r="D207" s="102" t="s">
        <v>945</v>
      </c>
      <c r="E207" s="99" t="s">
        <v>83</v>
      </c>
      <c r="F207" s="40" t="s">
        <v>83</v>
      </c>
      <c r="G207" s="28">
        <v>1343</v>
      </c>
    </row>
    <row r="208" spans="1:7" ht="16">
      <c r="A208" s="25" t="s">
        <v>684</v>
      </c>
      <c r="B208" s="27" t="s">
        <v>301</v>
      </c>
      <c r="C208" s="27" t="s">
        <v>1726</v>
      </c>
      <c r="D208" s="81" t="s">
        <v>933</v>
      </c>
      <c r="E208" s="27" t="s">
        <v>14</v>
      </c>
      <c r="F208" s="45" t="s">
        <v>14</v>
      </c>
      <c r="G208" s="26">
        <v>51</v>
      </c>
    </row>
    <row r="209" spans="1:7" ht="16">
      <c r="B209" s="27" t="s">
        <v>828</v>
      </c>
      <c r="C209" s="27" t="s">
        <v>1726</v>
      </c>
      <c r="D209" s="81" t="s">
        <v>933</v>
      </c>
      <c r="E209" s="27" t="s">
        <v>14</v>
      </c>
      <c r="F209" s="49" t="s">
        <v>14</v>
      </c>
      <c r="G209" s="26">
        <v>35</v>
      </c>
    </row>
    <row r="210" spans="1:7" ht="16">
      <c r="B210" s="27" t="s">
        <v>829</v>
      </c>
      <c r="C210" s="27" t="s">
        <v>1726</v>
      </c>
      <c r="D210" s="81" t="s">
        <v>933</v>
      </c>
      <c r="E210" s="27" t="s">
        <v>14</v>
      </c>
      <c r="F210" s="49" t="s">
        <v>14</v>
      </c>
      <c r="G210" s="26">
        <v>478</v>
      </c>
    </row>
    <row r="211" spans="1:7" ht="16">
      <c r="B211" s="27" t="s">
        <v>202</v>
      </c>
      <c r="C211" s="27" t="s">
        <v>86</v>
      </c>
      <c r="D211" s="81" t="s">
        <v>933</v>
      </c>
      <c r="E211" s="27" t="s">
        <v>86</v>
      </c>
      <c r="F211" s="49" t="s">
        <v>88</v>
      </c>
      <c r="G211" s="26">
        <v>607</v>
      </c>
    </row>
    <row r="212" spans="1:7" ht="16">
      <c r="B212" s="27" t="s">
        <v>203</v>
      </c>
      <c r="C212" s="27" t="s">
        <v>934</v>
      </c>
      <c r="D212" s="81" t="s">
        <v>934</v>
      </c>
      <c r="E212" s="27" t="s">
        <v>83</v>
      </c>
      <c r="F212" s="49" t="s">
        <v>83</v>
      </c>
      <c r="G212" s="26">
        <v>73</v>
      </c>
    </row>
    <row r="213" spans="1:7" ht="16">
      <c r="B213" s="27" t="s">
        <v>204</v>
      </c>
      <c r="C213" s="27" t="s">
        <v>934</v>
      </c>
      <c r="D213" s="81" t="s">
        <v>934</v>
      </c>
      <c r="E213" s="27" t="s">
        <v>83</v>
      </c>
      <c r="F213" s="49" t="s">
        <v>83</v>
      </c>
      <c r="G213" s="26">
        <v>493</v>
      </c>
    </row>
    <row r="214" spans="1:7" ht="16">
      <c r="B214" s="27" t="s">
        <v>205</v>
      </c>
      <c r="C214" s="27" t="s">
        <v>934</v>
      </c>
      <c r="D214" s="81" t="s">
        <v>934</v>
      </c>
      <c r="E214" s="27" t="s">
        <v>83</v>
      </c>
      <c r="F214" s="49" t="s">
        <v>83</v>
      </c>
      <c r="G214" s="26">
        <v>174</v>
      </c>
    </row>
    <row r="215" spans="1:7" ht="16">
      <c r="B215" s="27" t="s">
        <v>207</v>
      </c>
      <c r="C215" s="27" t="s">
        <v>934</v>
      </c>
      <c r="D215" s="81" t="s">
        <v>934</v>
      </c>
      <c r="E215" s="27" t="s">
        <v>83</v>
      </c>
      <c r="F215" s="49" t="s">
        <v>83</v>
      </c>
      <c r="G215" s="26">
        <v>2</v>
      </c>
    </row>
    <row r="216" spans="1:7" ht="16">
      <c r="A216" s="73"/>
      <c r="B216" s="29" t="s">
        <v>830</v>
      </c>
      <c r="C216" s="29" t="s">
        <v>934</v>
      </c>
      <c r="D216" s="83" t="s">
        <v>934</v>
      </c>
      <c r="E216" s="29" t="s">
        <v>83</v>
      </c>
      <c r="F216" s="40" t="s">
        <v>83</v>
      </c>
      <c r="G216" s="28">
        <v>107</v>
      </c>
    </row>
    <row r="217" spans="1:7" ht="16">
      <c r="A217" s="25" t="s">
        <v>685</v>
      </c>
      <c r="B217" s="27" t="s">
        <v>307</v>
      </c>
      <c r="C217" s="27" t="s">
        <v>935</v>
      </c>
      <c r="D217" s="81" t="s">
        <v>935</v>
      </c>
      <c r="E217" s="27" t="s">
        <v>83</v>
      </c>
      <c r="F217" s="45" t="s">
        <v>83</v>
      </c>
      <c r="G217" s="26">
        <v>5</v>
      </c>
    </row>
    <row r="218" spans="1:7" ht="32">
      <c r="B218" s="27" t="s">
        <v>831</v>
      </c>
      <c r="C218" s="27" t="s">
        <v>935</v>
      </c>
      <c r="D218" s="81" t="s">
        <v>935</v>
      </c>
      <c r="E218" s="27" t="s">
        <v>83</v>
      </c>
      <c r="F218" s="49" t="s">
        <v>83</v>
      </c>
      <c r="G218" s="26">
        <v>13</v>
      </c>
    </row>
    <row r="219" spans="1:7" ht="16">
      <c r="B219" s="27" t="s">
        <v>306</v>
      </c>
      <c r="C219" s="27" t="s">
        <v>935</v>
      </c>
      <c r="D219" s="81" t="s">
        <v>935</v>
      </c>
      <c r="E219" s="27" t="s">
        <v>83</v>
      </c>
      <c r="F219" s="49" t="s">
        <v>83</v>
      </c>
      <c r="G219" s="26">
        <v>7</v>
      </c>
    </row>
    <row r="220" spans="1:7" ht="16">
      <c r="B220" s="27" t="s">
        <v>832</v>
      </c>
      <c r="C220" s="27" t="s">
        <v>935</v>
      </c>
      <c r="D220" s="81" t="s">
        <v>935</v>
      </c>
      <c r="E220" s="27" t="s">
        <v>83</v>
      </c>
      <c r="F220" s="49" t="s">
        <v>83</v>
      </c>
      <c r="G220" s="26">
        <v>1</v>
      </c>
    </row>
    <row r="221" spans="1:7" ht="16">
      <c r="B221" s="27" t="s">
        <v>833</v>
      </c>
      <c r="C221" s="27" t="s">
        <v>935</v>
      </c>
      <c r="D221" s="81" t="s">
        <v>935</v>
      </c>
      <c r="E221" s="27" t="s">
        <v>83</v>
      </c>
      <c r="F221" s="49" t="s">
        <v>83</v>
      </c>
      <c r="G221" s="26">
        <v>4</v>
      </c>
    </row>
    <row r="222" spans="1:7" ht="16">
      <c r="B222" s="27" t="s">
        <v>834</v>
      </c>
      <c r="C222" s="27" t="s">
        <v>935</v>
      </c>
      <c r="D222" s="81" t="s">
        <v>935</v>
      </c>
      <c r="E222" s="27" t="s">
        <v>83</v>
      </c>
      <c r="F222" s="49" t="s">
        <v>83</v>
      </c>
      <c r="G222" s="26">
        <v>0</v>
      </c>
    </row>
    <row r="223" spans="1:7" ht="16">
      <c r="B223" s="27" t="s">
        <v>835</v>
      </c>
      <c r="C223" s="27" t="s">
        <v>935</v>
      </c>
      <c r="D223" s="81" t="s">
        <v>935</v>
      </c>
      <c r="E223" s="27" t="s">
        <v>83</v>
      </c>
      <c r="F223" s="49" t="s">
        <v>83</v>
      </c>
      <c r="G223" s="26">
        <v>2</v>
      </c>
    </row>
    <row r="224" spans="1:7" ht="16">
      <c r="B224" s="27" t="s">
        <v>836</v>
      </c>
      <c r="C224" s="27" t="s">
        <v>935</v>
      </c>
      <c r="D224" s="81" t="s">
        <v>935</v>
      </c>
      <c r="E224" s="27" t="s">
        <v>86</v>
      </c>
      <c r="F224" s="49" t="s">
        <v>88</v>
      </c>
      <c r="G224" s="26">
        <v>16</v>
      </c>
    </row>
    <row r="225" spans="1:7" ht="32">
      <c r="B225" s="27" t="s">
        <v>837</v>
      </c>
      <c r="C225" s="27" t="s">
        <v>935</v>
      </c>
      <c r="D225" s="81" t="s">
        <v>935</v>
      </c>
      <c r="E225" s="27" t="s">
        <v>83</v>
      </c>
      <c r="F225" s="49" t="s">
        <v>83</v>
      </c>
      <c r="G225" s="26">
        <v>17</v>
      </c>
    </row>
    <row r="226" spans="1:7" ht="16">
      <c r="A226" s="73"/>
      <c r="B226" s="29" t="s">
        <v>838</v>
      </c>
      <c r="C226" s="29" t="s">
        <v>935</v>
      </c>
      <c r="D226" s="83" t="s">
        <v>935</v>
      </c>
      <c r="E226" s="29" t="s">
        <v>83</v>
      </c>
      <c r="F226" s="40" t="s">
        <v>83</v>
      </c>
      <c r="G226" s="28">
        <v>0</v>
      </c>
    </row>
    <row r="227" spans="1:7" ht="16">
      <c r="A227" s="25" t="s">
        <v>686</v>
      </c>
      <c r="B227" s="27" t="s">
        <v>312</v>
      </c>
      <c r="C227" s="96" t="s">
        <v>86</v>
      </c>
      <c r="D227" s="94" t="s">
        <v>86</v>
      </c>
      <c r="E227" s="95" t="s">
        <v>86</v>
      </c>
      <c r="F227" s="45" t="s">
        <v>88</v>
      </c>
      <c r="G227" s="26">
        <v>30</v>
      </c>
    </row>
    <row r="228" spans="1:7" ht="16">
      <c r="A228" s="73"/>
      <c r="B228" s="29" t="s">
        <v>313</v>
      </c>
      <c r="C228" s="100" t="s">
        <v>83</v>
      </c>
      <c r="D228" s="102" t="s">
        <v>83</v>
      </c>
      <c r="E228" s="99" t="s">
        <v>83</v>
      </c>
      <c r="F228" s="40" t="s">
        <v>83</v>
      </c>
      <c r="G228" s="28">
        <v>71</v>
      </c>
    </row>
    <row r="229" spans="1:7" ht="16">
      <c r="A229" s="25" t="s">
        <v>687</v>
      </c>
      <c r="B229" s="27" t="s">
        <v>314</v>
      </c>
      <c r="C229" s="96" t="s">
        <v>14</v>
      </c>
      <c r="D229" s="94" t="s">
        <v>14</v>
      </c>
      <c r="E229" s="95" t="s">
        <v>14</v>
      </c>
      <c r="F229" s="45" t="s">
        <v>14</v>
      </c>
      <c r="G229" s="26">
        <v>181</v>
      </c>
    </row>
    <row r="230" spans="1:7" ht="16">
      <c r="B230" s="27" t="s">
        <v>839</v>
      </c>
      <c r="C230" s="25" t="s">
        <v>14</v>
      </c>
      <c r="D230" s="27" t="s">
        <v>14</v>
      </c>
      <c r="E230" s="27" t="s">
        <v>14</v>
      </c>
      <c r="F230" s="49" t="s">
        <v>14</v>
      </c>
      <c r="G230" s="26">
        <v>14</v>
      </c>
    </row>
    <row r="231" spans="1:7" ht="16">
      <c r="B231" s="27" t="s">
        <v>316</v>
      </c>
      <c r="C231" s="96" t="s">
        <v>86</v>
      </c>
      <c r="D231" s="94" t="s">
        <v>86</v>
      </c>
      <c r="E231" s="95" t="s">
        <v>86</v>
      </c>
      <c r="F231" s="49" t="s">
        <v>88</v>
      </c>
      <c r="G231" s="26">
        <v>12</v>
      </c>
    </row>
    <row r="232" spans="1:7" ht="16">
      <c r="B232" s="27" t="s">
        <v>840</v>
      </c>
      <c r="C232" s="96" t="s">
        <v>14</v>
      </c>
      <c r="D232" s="94" t="s">
        <v>14</v>
      </c>
      <c r="E232" s="95" t="s">
        <v>14</v>
      </c>
      <c r="F232" s="49" t="s">
        <v>14</v>
      </c>
      <c r="G232" s="26">
        <v>14</v>
      </c>
    </row>
    <row r="233" spans="1:7" ht="16">
      <c r="A233" s="73"/>
      <c r="B233" s="29" t="s">
        <v>841</v>
      </c>
      <c r="C233" s="100" t="s">
        <v>83</v>
      </c>
      <c r="D233" s="102" t="s">
        <v>83</v>
      </c>
      <c r="E233" s="99" t="s">
        <v>83</v>
      </c>
      <c r="F233" s="40" t="s">
        <v>83</v>
      </c>
      <c r="G233" s="28">
        <v>217</v>
      </c>
    </row>
    <row r="234" spans="1:7" ht="16">
      <c r="A234" s="25" t="s">
        <v>688</v>
      </c>
      <c r="B234" s="27" t="s">
        <v>842</v>
      </c>
      <c r="C234" s="96" t="s">
        <v>14</v>
      </c>
      <c r="D234" s="94" t="s">
        <v>14</v>
      </c>
      <c r="E234" s="95" t="s">
        <v>14</v>
      </c>
      <c r="F234" s="45" t="s">
        <v>14</v>
      </c>
      <c r="G234" s="26">
        <v>59</v>
      </c>
    </row>
    <row r="235" spans="1:7" ht="32">
      <c r="B235" s="27" t="s">
        <v>843</v>
      </c>
      <c r="C235" s="96" t="s">
        <v>14</v>
      </c>
      <c r="D235" s="94" t="s">
        <v>14</v>
      </c>
      <c r="E235" s="95" t="s">
        <v>14</v>
      </c>
      <c r="F235" s="49" t="s">
        <v>14</v>
      </c>
      <c r="G235" s="26">
        <v>234</v>
      </c>
    </row>
    <row r="236" spans="1:7" ht="16">
      <c r="B236" s="27" t="s">
        <v>844</v>
      </c>
      <c r="C236" s="96" t="s">
        <v>14</v>
      </c>
      <c r="D236" s="94" t="s">
        <v>14</v>
      </c>
      <c r="E236" s="95" t="s">
        <v>14</v>
      </c>
      <c r="F236" s="49" t="s">
        <v>14</v>
      </c>
      <c r="G236" s="26">
        <v>630</v>
      </c>
    </row>
    <row r="237" spans="1:7" ht="16">
      <c r="B237" s="81" t="s">
        <v>845</v>
      </c>
      <c r="C237" s="101" t="s">
        <v>14</v>
      </c>
      <c r="D237" s="101" t="s">
        <v>14</v>
      </c>
      <c r="E237" s="95" t="s">
        <v>14</v>
      </c>
      <c r="F237" s="49" t="s">
        <v>14</v>
      </c>
      <c r="G237" s="26">
        <v>153</v>
      </c>
    </row>
    <row r="238" spans="1:7" ht="16">
      <c r="B238" s="81" t="s">
        <v>846</v>
      </c>
      <c r="C238" s="101" t="s">
        <v>14</v>
      </c>
      <c r="D238" s="101" t="s">
        <v>14</v>
      </c>
      <c r="E238" s="95" t="s">
        <v>14</v>
      </c>
      <c r="F238" s="49" t="s">
        <v>14</v>
      </c>
      <c r="G238" s="26">
        <v>6</v>
      </c>
    </row>
    <row r="239" spans="1:7" ht="16">
      <c r="A239" s="73"/>
      <c r="B239" s="83" t="s">
        <v>847</v>
      </c>
      <c r="C239" s="98" t="s">
        <v>14</v>
      </c>
      <c r="D239" s="98" t="s">
        <v>14</v>
      </c>
      <c r="E239" s="99" t="s">
        <v>14</v>
      </c>
      <c r="F239" s="40" t="s">
        <v>14</v>
      </c>
      <c r="G239" s="28">
        <v>463</v>
      </c>
    </row>
    <row r="240" spans="1:7" ht="16">
      <c r="A240" s="86" t="s">
        <v>689</v>
      </c>
      <c r="B240" s="54" t="s">
        <v>689</v>
      </c>
      <c r="C240" s="29" t="s">
        <v>935</v>
      </c>
      <c r="D240" s="83" t="s">
        <v>935</v>
      </c>
      <c r="E240" s="29" t="s">
        <v>83</v>
      </c>
      <c r="F240" s="43" t="s">
        <v>83</v>
      </c>
      <c r="G240" s="86">
        <v>3497</v>
      </c>
    </row>
    <row r="241" spans="1:7" ht="16">
      <c r="A241" s="25" t="s">
        <v>690</v>
      </c>
      <c r="B241" s="27" t="s">
        <v>329</v>
      </c>
      <c r="C241" s="27" t="s">
        <v>14</v>
      </c>
      <c r="D241" s="81" t="s">
        <v>14</v>
      </c>
      <c r="E241" s="27" t="s">
        <v>14</v>
      </c>
      <c r="F241" s="45" t="s">
        <v>14</v>
      </c>
      <c r="G241" s="26">
        <v>38</v>
      </c>
    </row>
    <row r="242" spans="1:7" ht="16">
      <c r="A242" s="73"/>
      <c r="B242" s="29" t="s">
        <v>848</v>
      </c>
      <c r="C242" s="29" t="s">
        <v>83</v>
      </c>
      <c r="D242" s="83" t="s">
        <v>83</v>
      </c>
      <c r="E242" s="29" t="s">
        <v>83</v>
      </c>
      <c r="F242" s="40" t="s">
        <v>83</v>
      </c>
      <c r="G242" s="28">
        <v>439</v>
      </c>
    </row>
    <row r="243" spans="1:7" ht="16">
      <c r="A243" s="25" t="s">
        <v>113</v>
      </c>
      <c r="B243" s="27" t="s">
        <v>331</v>
      </c>
      <c r="C243" s="27" t="s">
        <v>1764</v>
      </c>
      <c r="D243" s="81" t="s">
        <v>85</v>
      </c>
      <c r="E243" s="27" t="s">
        <v>85</v>
      </c>
      <c r="F243" s="45" t="s">
        <v>85</v>
      </c>
      <c r="G243" s="26">
        <v>71</v>
      </c>
    </row>
    <row r="244" spans="1:7" ht="16">
      <c r="B244" s="27" t="s">
        <v>849</v>
      </c>
      <c r="C244" s="27" t="s">
        <v>941</v>
      </c>
      <c r="D244" s="81" t="s">
        <v>941</v>
      </c>
      <c r="E244" s="27" t="s">
        <v>85</v>
      </c>
      <c r="F244" s="49" t="s">
        <v>85</v>
      </c>
      <c r="G244" s="26">
        <v>88</v>
      </c>
    </row>
    <row r="245" spans="1:7" ht="32">
      <c r="B245" s="27" t="s">
        <v>850</v>
      </c>
      <c r="C245" s="27" t="s">
        <v>941</v>
      </c>
      <c r="D245" s="81" t="s">
        <v>941</v>
      </c>
      <c r="E245" s="27" t="s">
        <v>85</v>
      </c>
      <c r="F245" s="49" t="s">
        <v>85</v>
      </c>
      <c r="G245" s="26">
        <v>2059</v>
      </c>
    </row>
    <row r="246" spans="1:7" ht="16">
      <c r="B246" s="27" t="s">
        <v>851</v>
      </c>
      <c r="C246" s="27" t="s">
        <v>941</v>
      </c>
      <c r="D246" s="81" t="s">
        <v>941</v>
      </c>
      <c r="E246" s="27" t="s">
        <v>85</v>
      </c>
      <c r="F246" s="49" t="s">
        <v>85</v>
      </c>
      <c r="G246" s="26">
        <v>890</v>
      </c>
    </row>
    <row r="247" spans="1:7" ht="16">
      <c r="B247" s="27" t="s">
        <v>852</v>
      </c>
      <c r="C247" s="27" t="s">
        <v>941</v>
      </c>
      <c r="D247" s="81" t="s">
        <v>941</v>
      </c>
      <c r="E247" s="27" t="s">
        <v>85</v>
      </c>
      <c r="F247" s="49" t="s">
        <v>85</v>
      </c>
      <c r="G247" s="26">
        <v>819</v>
      </c>
    </row>
    <row r="248" spans="1:7" ht="16">
      <c r="B248" s="27" t="s">
        <v>853</v>
      </c>
      <c r="C248" s="27" t="s">
        <v>941</v>
      </c>
      <c r="D248" s="81" t="s">
        <v>941</v>
      </c>
      <c r="E248" s="27" t="s">
        <v>85</v>
      </c>
      <c r="F248" s="49" t="s">
        <v>85</v>
      </c>
      <c r="G248" s="26">
        <v>1077</v>
      </c>
    </row>
    <row r="249" spans="1:7" ht="16">
      <c r="B249" s="27" t="s">
        <v>854</v>
      </c>
      <c r="C249" s="27" t="s">
        <v>941</v>
      </c>
      <c r="D249" s="81" t="s">
        <v>941</v>
      </c>
      <c r="E249" s="27" t="s">
        <v>85</v>
      </c>
      <c r="F249" s="49" t="s">
        <v>85</v>
      </c>
      <c r="G249" s="26">
        <v>152</v>
      </c>
    </row>
    <row r="250" spans="1:7" ht="16">
      <c r="B250" s="27" t="s">
        <v>855</v>
      </c>
      <c r="C250" s="27" t="s">
        <v>941</v>
      </c>
      <c r="D250" s="81" t="s">
        <v>941</v>
      </c>
      <c r="E250" s="27" t="s">
        <v>85</v>
      </c>
      <c r="F250" s="49" t="s">
        <v>85</v>
      </c>
      <c r="G250" s="26">
        <v>161</v>
      </c>
    </row>
    <row r="251" spans="1:7" ht="16">
      <c r="B251" s="27" t="s">
        <v>856</v>
      </c>
      <c r="C251" s="27" t="s">
        <v>941</v>
      </c>
      <c r="D251" s="81" t="s">
        <v>941</v>
      </c>
      <c r="E251" s="27" t="s">
        <v>85</v>
      </c>
      <c r="F251" s="49" t="s">
        <v>85</v>
      </c>
      <c r="G251" s="26">
        <v>32</v>
      </c>
    </row>
    <row r="252" spans="1:7" ht="16">
      <c r="B252" s="27" t="s">
        <v>857</v>
      </c>
      <c r="C252" s="27" t="s">
        <v>1764</v>
      </c>
      <c r="D252" s="81" t="s">
        <v>85</v>
      </c>
      <c r="E252" s="27" t="s">
        <v>85</v>
      </c>
      <c r="F252" s="49" t="s">
        <v>85</v>
      </c>
      <c r="G252" s="26">
        <v>111</v>
      </c>
    </row>
    <row r="253" spans="1:7" ht="16">
      <c r="B253" s="27" t="s">
        <v>858</v>
      </c>
      <c r="C253" s="27" t="s">
        <v>1764</v>
      </c>
      <c r="D253" s="81" t="s">
        <v>85</v>
      </c>
      <c r="E253" s="27" t="s">
        <v>85</v>
      </c>
      <c r="F253" s="49" t="s">
        <v>85</v>
      </c>
      <c r="G253" s="26">
        <v>275</v>
      </c>
    </row>
    <row r="254" spans="1:7" ht="16">
      <c r="B254" s="27" t="s">
        <v>859</v>
      </c>
      <c r="C254" s="27" t="s">
        <v>1764</v>
      </c>
      <c r="D254" s="81" t="s">
        <v>85</v>
      </c>
      <c r="E254" s="27" t="s">
        <v>85</v>
      </c>
      <c r="F254" s="49" t="s">
        <v>85</v>
      </c>
      <c r="G254" s="26">
        <v>728</v>
      </c>
    </row>
    <row r="255" spans="1:7" ht="16">
      <c r="B255" s="27" t="s">
        <v>860</v>
      </c>
      <c r="C255" s="27" t="s">
        <v>1764</v>
      </c>
      <c r="D255" s="81" t="s">
        <v>85</v>
      </c>
      <c r="E255" s="27" t="s">
        <v>85</v>
      </c>
      <c r="F255" s="49" t="s">
        <v>85</v>
      </c>
      <c r="G255" s="26">
        <v>290</v>
      </c>
    </row>
    <row r="256" spans="1:7" ht="16">
      <c r="B256" s="27" t="s">
        <v>342</v>
      </c>
      <c r="C256" s="27" t="s">
        <v>1764</v>
      </c>
      <c r="D256" s="81" t="s">
        <v>85</v>
      </c>
      <c r="E256" s="27" t="s">
        <v>85</v>
      </c>
      <c r="F256" s="49" t="s">
        <v>85</v>
      </c>
      <c r="G256" s="26">
        <v>98</v>
      </c>
    </row>
    <row r="257" spans="2:7" ht="16">
      <c r="B257" s="27" t="s">
        <v>343</v>
      </c>
      <c r="C257" s="27" t="s">
        <v>1764</v>
      </c>
      <c r="D257" s="81" t="s">
        <v>85</v>
      </c>
      <c r="E257" s="27" t="s">
        <v>85</v>
      </c>
      <c r="F257" s="49" t="s">
        <v>85</v>
      </c>
      <c r="G257" s="26">
        <v>453</v>
      </c>
    </row>
    <row r="258" spans="2:7" ht="16">
      <c r="B258" s="27" t="s">
        <v>344</v>
      </c>
      <c r="C258" s="27" t="s">
        <v>1764</v>
      </c>
      <c r="D258" s="81" t="s">
        <v>85</v>
      </c>
      <c r="E258" s="27" t="s">
        <v>85</v>
      </c>
      <c r="F258" s="49" t="s">
        <v>85</v>
      </c>
      <c r="G258" s="26">
        <v>75</v>
      </c>
    </row>
    <row r="259" spans="2:7" ht="16">
      <c r="B259" s="27" t="s">
        <v>861</v>
      </c>
      <c r="C259" s="27" t="s">
        <v>1764</v>
      </c>
      <c r="D259" s="81" t="s">
        <v>85</v>
      </c>
      <c r="E259" s="27" t="s">
        <v>85</v>
      </c>
      <c r="F259" s="49" t="s">
        <v>85</v>
      </c>
      <c r="G259" s="26">
        <v>1152</v>
      </c>
    </row>
    <row r="260" spans="2:7" ht="16">
      <c r="B260" s="27" t="s">
        <v>862</v>
      </c>
      <c r="C260" s="27" t="s">
        <v>1764</v>
      </c>
      <c r="D260" s="81" t="s">
        <v>85</v>
      </c>
      <c r="E260" s="27" t="s">
        <v>85</v>
      </c>
      <c r="F260" s="49" t="s">
        <v>85</v>
      </c>
      <c r="G260" s="26">
        <v>535</v>
      </c>
    </row>
    <row r="261" spans="2:7" ht="16">
      <c r="B261" s="27" t="s">
        <v>863</v>
      </c>
      <c r="C261" s="27" t="s">
        <v>1764</v>
      </c>
      <c r="D261" s="81" t="s">
        <v>85</v>
      </c>
      <c r="E261" s="27" t="s">
        <v>85</v>
      </c>
      <c r="F261" s="49" t="s">
        <v>85</v>
      </c>
      <c r="G261" s="26">
        <v>679</v>
      </c>
    </row>
    <row r="262" spans="2:7" ht="32">
      <c r="B262" s="27" t="s">
        <v>864</v>
      </c>
      <c r="C262" s="27" t="s">
        <v>1764</v>
      </c>
      <c r="D262" s="81" t="s">
        <v>85</v>
      </c>
      <c r="E262" s="27" t="s">
        <v>85</v>
      </c>
      <c r="F262" s="49" t="s">
        <v>85</v>
      </c>
      <c r="G262" s="26">
        <v>288</v>
      </c>
    </row>
    <row r="263" spans="2:7" ht="16">
      <c r="B263" s="27" t="s">
        <v>865</v>
      </c>
      <c r="C263" s="27" t="s">
        <v>1764</v>
      </c>
      <c r="D263" s="81" t="s">
        <v>85</v>
      </c>
      <c r="E263" s="27" t="s">
        <v>85</v>
      </c>
      <c r="F263" s="49" t="s">
        <v>85</v>
      </c>
      <c r="G263" s="26">
        <v>179</v>
      </c>
    </row>
    <row r="264" spans="2:7" ht="16">
      <c r="B264" s="27" t="s">
        <v>866</v>
      </c>
      <c r="C264" s="27" t="s">
        <v>1764</v>
      </c>
      <c r="D264" s="81" t="s">
        <v>85</v>
      </c>
      <c r="E264" s="27" t="s">
        <v>85</v>
      </c>
      <c r="F264" s="49" t="s">
        <v>85</v>
      </c>
      <c r="G264" s="26">
        <v>8</v>
      </c>
    </row>
    <row r="265" spans="2:7" ht="16">
      <c r="B265" s="27" t="s">
        <v>867</v>
      </c>
      <c r="C265" s="27" t="s">
        <v>1764</v>
      </c>
      <c r="D265" s="81" t="s">
        <v>85</v>
      </c>
      <c r="E265" s="27" t="s">
        <v>85</v>
      </c>
      <c r="F265" s="49" t="s">
        <v>85</v>
      </c>
      <c r="G265" s="26">
        <v>47</v>
      </c>
    </row>
    <row r="266" spans="2:7" ht="32">
      <c r="B266" s="27" t="s">
        <v>868</v>
      </c>
      <c r="C266" s="27" t="s">
        <v>1764</v>
      </c>
      <c r="D266" s="81" t="s">
        <v>85</v>
      </c>
      <c r="E266" s="27" t="s">
        <v>85</v>
      </c>
      <c r="F266" s="49" t="s">
        <v>85</v>
      </c>
      <c r="G266" s="26">
        <v>31</v>
      </c>
    </row>
    <row r="267" spans="2:7" ht="16">
      <c r="B267" s="27" t="s">
        <v>348</v>
      </c>
      <c r="C267" s="27" t="s">
        <v>1764</v>
      </c>
      <c r="D267" s="81" t="s">
        <v>85</v>
      </c>
      <c r="E267" s="27" t="s">
        <v>85</v>
      </c>
      <c r="F267" s="49" t="s">
        <v>85</v>
      </c>
      <c r="G267" s="26">
        <v>76</v>
      </c>
    </row>
    <row r="268" spans="2:7" ht="16">
      <c r="B268" s="27" t="s">
        <v>869</v>
      </c>
      <c r="C268" s="27" t="s">
        <v>1764</v>
      </c>
      <c r="D268" s="81" t="s">
        <v>85</v>
      </c>
      <c r="E268" s="27" t="s">
        <v>85</v>
      </c>
      <c r="F268" s="49" t="s">
        <v>85</v>
      </c>
      <c r="G268" s="26">
        <v>222</v>
      </c>
    </row>
    <row r="269" spans="2:7" ht="16">
      <c r="B269" s="27" t="s">
        <v>870</v>
      </c>
      <c r="C269" s="27" t="s">
        <v>1764</v>
      </c>
      <c r="D269" s="81" t="s">
        <v>85</v>
      </c>
      <c r="E269" s="27" t="s">
        <v>85</v>
      </c>
      <c r="F269" s="49" t="s">
        <v>85</v>
      </c>
      <c r="G269" s="26">
        <v>597</v>
      </c>
    </row>
    <row r="270" spans="2:7" ht="16">
      <c r="B270" s="27" t="s">
        <v>356</v>
      </c>
      <c r="C270" s="27" t="s">
        <v>1764</v>
      </c>
      <c r="D270" s="81" t="s">
        <v>85</v>
      </c>
      <c r="E270" s="27" t="s">
        <v>85</v>
      </c>
      <c r="F270" s="49" t="s">
        <v>85</v>
      </c>
      <c r="G270" s="26">
        <v>439</v>
      </c>
    </row>
    <row r="271" spans="2:7" ht="16">
      <c r="B271" s="27" t="s">
        <v>871</v>
      </c>
      <c r="C271" s="27" t="s">
        <v>63</v>
      </c>
      <c r="D271" s="81" t="s">
        <v>63</v>
      </c>
      <c r="E271" s="27" t="s">
        <v>85</v>
      </c>
      <c r="F271" s="49" t="s">
        <v>85</v>
      </c>
      <c r="G271" s="26">
        <v>1433</v>
      </c>
    </row>
    <row r="272" spans="2:7" ht="16">
      <c r="B272" s="27" t="s">
        <v>872</v>
      </c>
      <c r="C272" s="27" t="s">
        <v>63</v>
      </c>
      <c r="D272" s="81" t="s">
        <v>63</v>
      </c>
      <c r="E272" s="27" t="s">
        <v>85</v>
      </c>
      <c r="F272" s="49" t="s">
        <v>85</v>
      </c>
      <c r="G272" s="26">
        <v>261</v>
      </c>
    </row>
    <row r="273" spans="1:7" ht="16">
      <c r="B273" s="27" t="s">
        <v>940</v>
      </c>
      <c r="C273" s="27" t="s">
        <v>63</v>
      </c>
      <c r="D273" s="81" t="s">
        <v>63</v>
      </c>
      <c r="E273" s="27" t="s">
        <v>85</v>
      </c>
      <c r="F273" s="49" t="s">
        <v>85</v>
      </c>
      <c r="G273" s="26">
        <v>387</v>
      </c>
    </row>
    <row r="274" spans="1:7" ht="16">
      <c r="B274" s="27" t="s">
        <v>939</v>
      </c>
      <c r="C274" s="27" t="s">
        <v>63</v>
      </c>
      <c r="D274" s="81" t="s">
        <v>63</v>
      </c>
      <c r="E274" s="27" t="s">
        <v>85</v>
      </c>
      <c r="F274" s="49" t="s">
        <v>85</v>
      </c>
      <c r="G274" s="26">
        <v>1320</v>
      </c>
    </row>
    <row r="275" spans="1:7" ht="16">
      <c r="B275" s="27" t="s">
        <v>360</v>
      </c>
      <c r="C275" s="27" t="s">
        <v>63</v>
      </c>
      <c r="D275" s="81" t="s">
        <v>63</v>
      </c>
      <c r="E275" s="27" t="s">
        <v>85</v>
      </c>
      <c r="F275" s="49" t="s">
        <v>85</v>
      </c>
      <c r="G275" s="26">
        <v>306</v>
      </c>
    </row>
    <row r="276" spans="1:7" ht="16">
      <c r="B276" s="65" t="s">
        <v>873</v>
      </c>
      <c r="C276" s="65" t="s">
        <v>54</v>
      </c>
      <c r="D276" s="80" t="s">
        <v>54</v>
      </c>
      <c r="E276" s="65" t="s">
        <v>85</v>
      </c>
      <c r="F276" s="49" t="s">
        <v>85</v>
      </c>
      <c r="G276" s="26">
        <v>761</v>
      </c>
    </row>
    <row r="277" spans="1:7" ht="16">
      <c r="B277" s="65" t="s">
        <v>875</v>
      </c>
      <c r="C277" s="65" t="s">
        <v>54</v>
      </c>
      <c r="D277" s="80" t="s">
        <v>54</v>
      </c>
      <c r="E277" s="65" t="s">
        <v>85</v>
      </c>
      <c r="F277" s="49" t="s">
        <v>85</v>
      </c>
      <c r="G277" s="26">
        <v>272</v>
      </c>
    </row>
    <row r="278" spans="1:7" ht="16">
      <c r="B278" s="65" t="s">
        <v>362</v>
      </c>
      <c r="C278" s="65" t="s">
        <v>54</v>
      </c>
      <c r="D278" s="80" t="s">
        <v>54</v>
      </c>
      <c r="E278" s="65" t="s">
        <v>85</v>
      </c>
      <c r="F278" s="49" t="s">
        <v>85</v>
      </c>
      <c r="G278" s="26">
        <v>333</v>
      </c>
    </row>
    <row r="279" spans="1:7" ht="16">
      <c r="B279" s="65" t="s">
        <v>876</v>
      </c>
      <c r="C279" s="65" t="s">
        <v>54</v>
      </c>
      <c r="D279" s="80" t="s">
        <v>54</v>
      </c>
      <c r="E279" s="65" t="s">
        <v>85</v>
      </c>
      <c r="F279" s="49" t="s">
        <v>85</v>
      </c>
      <c r="G279" s="26">
        <v>0</v>
      </c>
    </row>
    <row r="280" spans="1:7" ht="16">
      <c r="B280" s="65" t="s">
        <v>877</v>
      </c>
      <c r="C280" s="65" t="s">
        <v>54</v>
      </c>
      <c r="D280" s="80" t="s">
        <v>54</v>
      </c>
      <c r="E280" s="65" t="s">
        <v>85</v>
      </c>
      <c r="F280" s="49" t="s">
        <v>85</v>
      </c>
      <c r="G280" s="26">
        <v>41</v>
      </c>
    </row>
    <row r="281" spans="1:7" ht="32">
      <c r="B281" s="27" t="s">
        <v>878</v>
      </c>
      <c r="C281" s="27" t="s">
        <v>1764</v>
      </c>
      <c r="D281" s="81" t="s">
        <v>85</v>
      </c>
      <c r="E281" s="27" t="s">
        <v>85</v>
      </c>
      <c r="F281" s="49" t="s">
        <v>85</v>
      </c>
      <c r="G281" s="26">
        <v>373</v>
      </c>
    </row>
    <row r="282" spans="1:7" ht="16">
      <c r="A282" s="73"/>
      <c r="B282" s="29" t="s">
        <v>879</v>
      </c>
      <c r="C282" s="29" t="s">
        <v>1764</v>
      </c>
      <c r="D282" s="83" t="s">
        <v>85</v>
      </c>
      <c r="E282" s="29" t="s">
        <v>85</v>
      </c>
      <c r="F282" s="40" t="s">
        <v>85</v>
      </c>
      <c r="G282" s="28">
        <v>7</v>
      </c>
    </row>
  </sheetData>
  <phoneticPr fontId="20" type="noConversion"/>
  <conditionalFormatting sqref="F1">
    <cfRule type="containsText" dxfId="84" priority="5" operator="containsText" text="Cardiovascular">
      <formula>NOT(ISERROR(SEARCH("Cardiovascular",F1)))</formula>
    </cfRule>
  </conditionalFormatting>
  <conditionalFormatting sqref="F1">
    <cfRule type="containsText" dxfId="83" priority="1" operator="containsText" text="Injury">
      <formula>NOT(ISERROR(SEARCH("Injury",F1)))</formula>
    </cfRule>
    <cfRule type="containsText" dxfId="82" priority="2" operator="containsText" text="Other Chronic">
      <formula>NOT(ISERROR(SEARCH("Other Chronic",F1)))</formula>
    </cfRule>
    <cfRule type="containsText" dxfId="81" priority="3" operator="containsText" text="Communicable">
      <formula>NOT(ISERROR(SEARCH("Communicable",F1)))</formula>
    </cfRule>
    <cfRule type="containsText" dxfId="80" priority="4" operator="containsText" text="Cancer">
      <formula>NOT(ISERROR(SEARCH("Cancer",F1)))</formula>
    </cfRule>
  </conditionalFormatting>
  <conditionalFormatting sqref="F2:F133 F135:F1048576">
    <cfRule type="containsText" dxfId="79" priority="10" operator="containsText" text="Cardiovascular">
      <formula>NOT(ISERROR(SEARCH("Cardiovascular",F2)))</formula>
    </cfRule>
  </conditionalFormatting>
  <conditionalFormatting sqref="F2:F133 F135:F1048576">
    <cfRule type="containsText" dxfId="78" priority="6" operator="containsText" text="Injury">
      <formula>NOT(ISERROR(SEARCH("Injury",F2)))</formula>
    </cfRule>
    <cfRule type="containsText" dxfId="77" priority="7" operator="containsText" text="Other Chronic">
      <formula>NOT(ISERROR(SEARCH("Other Chronic",F2)))</formula>
    </cfRule>
    <cfRule type="containsText" dxfId="76" priority="8" operator="containsText" text="Communicable">
      <formula>NOT(ISERROR(SEARCH("Communicable",F2)))</formula>
    </cfRule>
    <cfRule type="containsText" dxfId="75" priority="9" operator="containsText" text="Cancer">
      <formula>NOT(ISERROR(SEARCH("Cancer",F2)))</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H73"/>
  <sheetViews>
    <sheetView zoomScale="130" zoomScaleNormal="130" workbookViewId="0">
      <pane ySplit="1" topLeftCell="A2" activePane="bottomLeft" state="frozen"/>
      <selection pane="bottomLeft" activeCell="D20" sqref="D20"/>
    </sheetView>
  </sheetViews>
  <sheetFormatPr baseColWidth="10" defaultRowHeight="15"/>
  <cols>
    <col min="1" max="1" width="50.83203125" style="20" customWidth="1"/>
    <col min="2" max="5" width="25.83203125" style="20" customWidth="1"/>
    <col min="6" max="7" width="10.83203125" style="20"/>
    <col min="8" max="8" width="14.6640625" style="20" bestFit="1" customWidth="1"/>
    <col min="9" max="16384" width="10.83203125" style="20"/>
  </cols>
  <sheetData>
    <row r="1" spans="1:8" ht="16">
      <c r="A1" s="127" t="s">
        <v>60</v>
      </c>
      <c r="B1" s="40" t="s">
        <v>1606</v>
      </c>
      <c r="C1" s="49" t="s">
        <v>1607</v>
      </c>
      <c r="D1" s="40" t="s">
        <v>1608</v>
      </c>
      <c r="E1" s="40" t="s">
        <v>1605</v>
      </c>
      <c r="F1" s="127" t="s">
        <v>61</v>
      </c>
      <c r="G1" s="20">
        <f>SUM(F2:F73)</f>
        <v>187412</v>
      </c>
      <c r="H1" s="20" t="s">
        <v>1223</v>
      </c>
    </row>
    <row r="2" spans="1:8" ht="16">
      <c r="A2" s="20" t="s">
        <v>1730</v>
      </c>
      <c r="B2" s="45" t="s">
        <v>86</v>
      </c>
      <c r="C2" s="45" t="s">
        <v>86</v>
      </c>
      <c r="D2" s="45" t="s">
        <v>86</v>
      </c>
      <c r="E2" s="45" t="s">
        <v>88</v>
      </c>
      <c r="F2" s="122">
        <v>9</v>
      </c>
    </row>
    <row r="3" spans="1:8" ht="16">
      <c r="A3" s="20" t="s">
        <v>1731</v>
      </c>
      <c r="B3" s="120" t="s">
        <v>86</v>
      </c>
      <c r="C3" s="120" t="s">
        <v>86</v>
      </c>
      <c r="D3" s="120" t="s">
        <v>86</v>
      </c>
      <c r="E3" s="49" t="s">
        <v>88</v>
      </c>
      <c r="F3" s="120">
        <v>42</v>
      </c>
    </row>
    <row r="4" spans="1:8" ht="16">
      <c r="A4" s="20" t="s">
        <v>211</v>
      </c>
      <c r="B4" s="27" t="s">
        <v>64</v>
      </c>
      <c r="C4" s="27" t="s">
        <v>64</v>
      </c>
      <c r="D4" s="27" t="s">
        <v>64</v>
      </c>
      <c r="E4" s="49" t="s">
        <v>88</v>
      </c>
      <c r="F4" s="120">
        <v>134</v>
      </c>
    </row>
    <row r="5" spans="1:8" ht="16">
      <c r="A5" s="20" t="s">
        <v>1040</v>
      </c>
      <c r="B5" s="27" t="s">
        <v>64</v>
      </c>
      <c r="C5" s="27" t="s">
        <v>64</v>
      </c>
      <c r="D5" s="27" t="s">
        <v>64</v>
      </c>
      <c r="E5" s="49" t="s">
        <v>88</v>
      </c>
      <c r="F5" s="120">
        <v>40</v>
      </c>
    </row>
    <row r="6" spans="1:8" ht="16">
      <c r="A6" s="20" t="s">
        <v>126</v>
      </c>
      <c r="B6" s="120" t="s">
        <v>86</v>
      </c>
      <c r="C6" s="120" t="s">
        <v>86</v>
      </c>
      <c r="D6" s="120" t="s">
        <v>86</v>
      </c>
      <c r="E6" s="49" t="s">
        <v>88</v>
      </c>
      <c r="F6" s="120">
        <v>1</v>
      </c>
    </row>
    <row r="7" spans="1:8" ht="16">
      <c r="A7" s="20" t="s">
        <v>1041</v>
      </c>
      <c r="B7" s="120" t="s">
        <v>86</v>
      </c>
      <c r="C7" s="120" t="s">
        <v>86</v>
      </c>
      <c r="D7" s="120" t="s">
        <v>86</v>
      </c>
      <c r="E7" s="49" t="s">
        <v>88</v>
      </c>
      <c r="F7" s="120">
        <v>2</v>
      </c>
    </row>
    <row r="8" spans="1:8" ht="16">
      <c r="A8" s="20" t="s">
        <v>1042</v>
      </c>
      <c r="B8" s="120" t="s">
        <v>30</v>
      </c>
      <c r="C8" s="120" t="s">
        <v>86</v>
      </c>
      <c r="D8" s="120" t="s">
        <v>86</v>
      </c>
      <c r="E8" s="49" t="s">
        <v>88</v>
      </c>
      <c r="F8" s="120">
        <v>27</v>
      </c>
    </row>
    <row r="9" spans="1:8" ht="16">
      <c r="A9" s="20" t="s">
        <v>701</v>
      </c>
      <c r="B9" s="120" t="s">
        <v>86</v>
      </c>
      <c r="C9" s="120" t="s">
        <v>86</v>
      </c>
      <c r="D9" s="120" t="s">
        <v>86</v>
      </c>
      <c r="E9" s="49" t="s">
        <v>88</v>
      </c>
      <c r="F9" s="120">
        <v>558</v>
      </c>
    </row>
    <row r="10" spans="1:8" ht="16">
      <c r="A10" s="20" t="s">
        <v>133</v>
      </c>
      <c r="B10" s="120" t="s">
        <v>86</v>
      </c>
      <c r="C10" s="120" t="s">
        <v>86</v>
      </c>
      <c r="D10" s="120" t="s">
        <v>86</v>
      </c>
      <c r="E10" s="49" t="s">
        <v>88</v>
      </c>
      <c r="F10" s="120">
        <v>0</v>
      </c>
    </row>
    <row r="11" spans="1:8" ht="16">
      <c r="A11" s="20" t="s">
        <v>138</v>
      </c>
      <c r="B11" s="120" t="s">
        <v>86</v>
      </c>
      <c r="C11" s="120" t="s">
        <v>86</v>
      </c>
      <c r="D11" s="120" t="s">
        <v>86</v>
      </c>
      <c r="E11" s="49" t="s">
        <v>88</v>
      </c>
      <c r="F11" s="120">
        <v>2</v>
      </c>
    </row>
    <row r="12" spans="1:8" ht="16">
      <c r="A12" s="20" t="s">
        <v>1046</v>
      </c>
      <c r="B12" s="120" t="s">
        <v>86</v>
      </c>
      <c r="C12" s="120" t="s">
        <v>86</v>
      </c>
      <c r="D12" s="120" t="s">
        <v>86</v>
      </c>
      <c r="E12" s="49" t="s">
        <v>88</v>
      </c>
      <c r="F12" s="120">
        <v>131</v>
      </c>
    </row>
    <row r="13" spans="1:8" ht="16">
      <c r="A13" s="20" t="s">
        <v>495</v>
      </c>
      <c r="B13" s="27" t="s">
        <v>495</v>
      </c>
      <c r="C13" s="27" t="s">
        <v>495</v>
      </c>
      <c r="D13" s="27" t="s">
        <v>86</v>
      </c>
      <c r="E13" s="49" t="s">
        <v>88</v>
      </c>
      <c r="F13" s="120">
        <v>10</v>
      </c>
    </row>
    <row r="14" spans="1:8" ht="16">
      <c r="A14" s="20" t="s">
        <v>1732</v>
      </c>
      <c r="B14" s="120" t="s">
        <v>86</v>
      </c>
      <c r="C14" s="120" t="s">
        <v>86</v>
      </c>
      <c r="D14" s="120" t="s">
        <v>86</v>
      </c>
      <c r="E14" s="49" t="s">
        <v>88</v>
      </c>
      <c r="F14" s="120">
        <v>453</v>
      </c>
    </row>
    <row r="15" spans="1:8" ht="16">
      <c r="A15" s="20" t="s">
        <v>1733</v>
      </c>
      <c r="B15" s="95" t="s">
        <v>930</v>
      </c>
      <c r="C15" s="95" t="s">
        <v>930</v>
      </c>
      <c r="D15" s="95" t="s">
        <v>930</v>
      </c>
      <c r="E15" s="49" t="s">
        <v>24</v>
      </c>
      <c r="F15" s="120">
        <v>889</v>
      </c>
    </row>
    <row r="16" spans="1:8" ht="16">
      <c r="A16" s="20" t="s">
        <v>1734</v>
      </c>
      <c r="B16" s="49" t="s">
        <v>930</v>
      </c>
      <c r="C16" s="49" t="s">
        <v>930</v>
      </c>
      <c r="D16" s="49" t="s">
        <v>930</v>
      </c>
      <c r="E16" s="49" t="s">
        <v>24</v>
      </c>
      <c r="F16" s="120">
        <v>10491</v>
      </c>
    </row>
    <row r="17" spans="1:6" ht="16">
      <c r="A17" s="20" t="s">
        <v>1735</v>
      </c>
      <c r="B17" s="27" t="s">
        <v>1026</v>
      </c>
      <c r="C17" s="27" t="s">
        <v>1026</v>
      </c>
      <c r="D17" s="27" t="s">
        <v>1026</v>
      </c>
      <c r="E17" s="49" t="s">
        <v>24</v>
      </c>
      <c r="F17" s="120">
        <v>10504</v>
      </c>
    </row>
    <row r="18" spans="1:6" ht="16">
      <c r="A18" s="20" t="s">
        <v>209</v>
      </c>
      <c r="B18" s="27" t="s">
        <v>932</v>
      </c>
      <c r="C18" s="27" t="s">
        <v>932</v>
      </c>
      <c r="D18" s="27" t="s">
        <v>932</v>
      </c>
      <c r="E18" s="49" t="s">
        <v>24</v>
      </c>
      <c r="F18" s="120">
        <v>3667</v>
      </c>
    </row>
    <row r="19" spans="1:6" ht="16">
      <c r="A19" s="20" t="s">
        <v>1736</v>
      </c>
      <c r="B19" s="65" t="s">
        <v>930</v>
      </c>
      <c r="C19" s="65" t="s">
        <v>930</v>
      </c>
      <c r="D19" s="65" t="s">
        <v>930</v>
      </c>
      <c r="E19" s="49" t="s">
        <v>24</v>
      </c>
      <c r="F19" s="120">
        <v>4385</v>
      </c>
    </row>
    <row r="20" spans="1:6" ht="16">
      <c r="A20" s="20" t="s">
        <v>1737</v>
      </c>
      <c r="B20" s="65" t="s">
        <v>930</v>
      </c>
      <c r="C20" s="65" t="s">
        <v>930</v>
      </c>
      <c r="D20" s="65" t="s">
        <v>930</v>
      </c>
      <c r="E20" s="49" t="s">
        <v>24</v>
      </c>
      <c r="F20" s="120">
        <v>1655</v>
      </c>
    </row>
    <row r="21" spans="1:6" ht="16">
      <c r="A21" s="20" t="s">
        <v>1076</v>
      </c>
      <c r="B21" s="65" t="s">
        <v>930</v>
      </c>
      <c r="C21" s="65" t="s">
        <v>930</v>
      </c>
      <c r="D21" s="65" t="s">
        <v>930</v>
      </c>
      <c r="E21" s="49" t="s">
        <v>24</v>
      </c>
      <c r="F21" s="120">
        <v>4884</v>
      </c>
    </row>
    <row r="22" spans="1:6" ht="16">
      <c r="A22" s="20" t="s">
        <v>536</v>
      </c>
      <c r="B22" s="49" t="s">
        <v>536</v>
      </c>
      <c r="C22" s="49" t="s">
        <v>536</v>
      </c>
      <c r="D22" s="49" t="s">
        <v>930</v>
      </c>
      <c r="E22" s="49" t="s">
        <v>24</v>
      </c>
      <c r="F22" s="120">
        <v>1706</v>
      </c>
    </row>
    <row r="23" spans="1:6" ht="32">
      <c r="A23" s="20" t="s">
        <v>1738</v>
      </c>
      <c r="B23" s="65" t="s">
        <v>930</v>
      </c>
      <c r="C23" s="65" t="s">
        <v>930</v>
      </c>
      <c r="D23" s="65" t="s">
        <v>930</v>
      </c>
      <c r="E23" s="49" t="s">
        <v>24</v>
      </c>
      <c r="F23" s="120">
        <v>2101</v>
      </c>
    </row>
    <row r="24" spans="1:6" ht="32">
      <c r="A24" s="20" t="s">
        <v>1739</v>
      </c>
      <c r="B24" s="49" t="s">
        <v>14</v>
      </c>
      <c r="C24" s="49" t="s">
        <v>938</v>
      </c>
      <c r="D24" s="49" t="s">
        <v>14</v>
      </c>
      <c r="E24" s="49" t="s">
        <v>14</v>
      </c>
      <c r="F24" s="120">
        <v>633</v>
      </c>
    </row>
    <row r="25" spans="1:6" ht="16">
      <c r="A25" s="20" t="s">
        <v>158</v>
      </c>
      <c r="B25" s="27" t="s">
        <v>1726</v>
      </c>
      <c r="C25" s="27" t="s">
        <v>21</v>
      </c>
      <c r="D25" s="27" t="s">
        <v>14</v>
      </c>
      <c r="E25" s="49" t="s">
        <v>14</v>
      </c>
      <c r="F25" s="120">
        <v>2608</v>
      </c>
    </row>
    <row r="26" spans="1:6" ht="16">
      <c r="A26" s="20" t="s">
        <v>1740</v>
      </c>
      <c r="B26" s="49" t="s">
        <v>937</v>
      </c>
      <c r="C26" s="49" t="s">
        <v>83</v>
      </c>
      <c r="D26" s="49" t="s">
        <v>83</v>
      </c>
      <c r="E26" s="49" t="s">
        <v>83</v>
      </c>
      <c r="F26" s="120">
        <v>195</v>
      </c>
    </row>
    <row r="27" spans="1:6" ht="16">
      <c r="A27" s="20" t="s">
        <v>1741</v>
      </c>
      <c r="B27" s="49" t="s">
        <v>14</v>
      </c>
      <c r="C27" s="49" t="s">
        <v>14</v>
      </c>
      <c r="D27" s="49" t="s">
        <v>14</v>
      </c>
      <c r="E27" s="49" t="s">
        <v>14</v>
      </c>
      <c r="F27" s="120">
        <v>253</v>
      </c>
    </row>
    <row r="28" spans="1:6" ht="16">
      <c r="A28" s="20" t="s">
        <v>30</v>
      </c>
      <c r="B28" s="49" t="s">
        <v>30</v>
      </c>
      <c r="C28" s="49" t="s">
        <v>86</v>
      </c>
      <c r="D28" s="49" t="s">
        <v>86</v>
      </c>
      <c r="E28" s="49" t="s">
        <v>88</v>
      </c>
      <c r="F28" s="120">
        <v>128</v>
      </c>
    </row>
    <row r="29" spans="1:6" ht="16">
      <c r="A29" s="20" t="s">
        <v>1742</v>
      </c>
      <c r="B29" s="49" t="s">
        <v>942</v>
      </c>
      <c r="C29" s="49" t="s">
        <v>942</v>
      </c>
      <c r="D29" s="49" t="s">
        <v>67</v>
      </c>
      <c r="E29" s="49" t="s">
        <v>67</v>
      </c>
      <c r="F29" s="120">
        <v>914</v>
      </c>
    </row>
    <row r="30" spans="1:6" ht="16">
      <c r="A30" s="20" t="s">
        <v>789</v>
      </c>
      <c r="B30" s="120" t="s">
        <v>1225</v>
      </c>
      <c r="C30" s="120" t="s">
        <v>1225</v>
      </c>
      <c r="D30" s="120" t="s">
        <v>67</v>
      </c>
      <c r="E30" s="49" t="s">
        <v>67</v>
      </c>
      <c r="F30" s="120">
        <v>2412</v>
      </c>
    </row>
    <row r="31" spans="1:6" ht="16">
      <c r="A31" s="20" t="s">
        <v>791</v>
      </c>
      <c r="B31" s="120" t="s">
        <v>1225</v>
      </c>
      <c r="C31" s="120" t="s">
        <v>1225</v>
      </c>
      <c r="D31" s="120" t="s">
        <v>67</v>
      </c>
      <c r="E31" s="49" t="s">
        <v>67</v>
      </c>
      <c r="F31" s="120">
        <v>254</v>
      </c>
    </row>
    <row r="32" spans="1:6" ht="16">
      <c r="A32" s="20" t="s">
        <v>792</v>
      </c>
      <c r="B32" s="120" t="s">
        <v>1224</v>
      </c>
      <c r="C32" s="120" t="s">
        <v>1224</v>
      </c>
      <c r="D32" s="120" t="s">
        <v>67</v>
      </c>
      <c r="E32" s="49" t="s">
        <v>67</v>
      </c>
      <c r="F32" s="120">
        <v>22053</v>
      </c>
    </row>
    <row r="33" spans="1:6" ht="16">
      <c r="A33" s="20" t="s">
        <v>1109</v>
      </c>
      <c r="B33" s="120" t="s">
        <v>1224</v>
      </c>
      <c r="C33" s="120" t="s">
        <v>1224</v>
      </c>
      <c r="D33" s="120" t="s">
        <v>67</v>
      </c>
      <c r="E33" s="49" t="s">
        <v>67</v>
      </c>
      <c r="F33" s="120">
        <v>282</v>
      </c>
    </row>
    <row r="34" spans="1:6" ht="16">
      <c r="A34" s="20" t="s">
        <v>560</v>
      </c>
      <c r="B34" s="120" t="s">
        <v>1224</v>
      </c>
      <c r="C34" s="120" t="s">
        <v>1224</v>
      </c>
      <c r="D34" s="120" t="s">
        <v>67</v>
      </c>
      <c r="E34" s="49" t="s">
        <v>67</v>
      </c>
      <c r="F34" s="120">
        <v>38</v>
      </c>
    </row>
    <row r="35" spans="1:6" ht="32">
      <c r="A35" s="20" t="s">
        <v>1110</v>
      </c>
      <c r="B35" s="120" t="s">
        <v>1224</v>
      </c>
      <c r="C35" s="120" t="s">
        <v>1224</v>
      </c>
      <c r="D35" s="120" t="s">
        <v>67</v>
      </c>
      <c r="E35" s="49" t="s">
        <v>67</v>
      </c>
      <c r="F35" s="120">
        <v>24913</v>
      </c>
    </row>
    <row r="36" spans="1:6" ht="16">
      <c r="A36" s="20" t="s">
        <v>1743</v>
      </c>
      <c r="B36" s="120" t="s">
        <v>942</v>
      </c>
      <c r="C36" s="120" t="s">
        <v>942</v>
      </c>
      <c r="D36" s="120" t="s">
        <v>67</v>
      </c>
      <c r="E36" s="49" t="s">
        <v>67</v>
      </c>
      <c r="F36" s="120">
        <v>950</v>
      </c>
    </row>
    <row r="37" spans="1:6" ht="16">
      <c r="A37" s="20" t="s">
        <v>801</v>
      </c>
      <c r="B37" s="120" t="s">
        <v>942</v>
      </c>
      <c r="C37" s="120" t="s">
        <v>942</v>
      </c>
      <c r="D37" s="133" t="s">
        <v>67</v>
      </c>
      <c r="E37" s="49" t="s">
        <v>67</v>
      </c>
      <c r="F37" s="134">
        <v>14816</v>
      </c>
    </row>
    <row r="38" spans="1:6" ht="16">
      <c r="A38" s="20" t="s">
        <v>1744</v>
      </c>
      <c r="B38" s="120" t="s">
        <v>1225</v>
      </c>
      <c r="C38" s="120" t="s">
        <v>1225</v>
      </c>
      <c r="D38" s="120" t="s">
        <v>67</v>
      </c>
      <c r="E38" s="49" t="s">
        <v>67</v>
      </c>
      <c r="F38" s="120">
        <v>773</v>
      </c>
    </row>
    <row r="39" spans="1:6" ht="16">
      <c r="A39" s="20" t="s">
        <v>1119</v>
      </c>
      <c r="B39" s="120" t="s">
        <v>29</v>
      </c>
      <c r="C39" s="120" t="s">
        <v>29</v>
      </c>
      <c r="D39" s="120" t="s">
        <v>67</v>
      </c>
      <c r="E39" s="49" t="s">
        <v>67</v>
      </c>
      <c r="F39" s="120">
        <v>1975</v>
      </c>
    </row>
    <row r="40" spans="1:6" ht="32">
      <c r="A40" s="20" t="s">
        <v>1121</v>
      </c>
      <c r="B40" s="120" t="s">
        <v>29</v>
      </c>
      <c r="C40" s="120" t="s">
        <v>29</v>
      </c>
      <c r="D40" s="120" t="s">
        <v>67</v>
      </c>
      <c r="E40" s="49" t="s">
        <v>67</v>
      </c>
      <c r="F40" s="120">
        <v>3690</v>
      </c>
    </row>
    <row r="41" spans="1:6" ht="16">
      <c r="A41" s="20" t="s">
        <v>915</v>
      </c>
      <c r="B41" s="120" t="s">
        <v>29</v>
      </c>
      <c r="C41" s="120" t="s">
        <v>29</v>
      </c>
      <c r="D41" s="120" t="s">
        <v>67</v>
      </c>
      <c r="E41" s="49" t="s">
        <v>67</v>
      </c>
      <c r="F41" s="120">
        <v>81</v>
      </c>
    </row>
    <row r="42" spans="1:6" ht="16">
      <c r="A42" s="20" t="s">
        <v>1745</v>
      </c>
      <c r="B42" s="120" t="s">
        <v>29</v>
      </c>
      <c r="C42" s="120" t="s">
        <v>29</v>
      </c>
      <c r="D42" s="120" t="s">
        <v>67</v>
      </c>
      <c r="E42" s="49" t="s">
        <v>67</v>
      </c>
      <c r="F42" s="120">
        <v>10940</v>
      </c>
    </row>
    <row r="43" spans="1:6" ht="16">
      <c r="A43" s="20" t="s">
        <v>1123</v>
      </c>
      <c r="B43" s="120" t="s">
        <v>942</v>
      </c>
      <c r="C43" s="120" t="s">
        <v>942</v>
      </c>
      <c r="D43" s="120" t="s">
        <v>67</v>
      </c>
      <c r="E43" s="49" t="s">
        <v>67</v>
      </c>
      <c r="F43" s="120">
        <v>2717</v>
      </c>
    </row>
    <row r="44" spans="1:6" ht="16">
      <c r="A44" s="20" t="s">
        <v>1746</v>
      </c>
      <c r="B44" s="120" t="s">
        <v>942</v>
      </c>
      <c r="C44" s="120" t="s">
        <v>942</v>
      </c>
      <c r="D44" s="120" t="s">
        <v>67</v>
      </c>
      <c r="E44" s="49" t="s">
        <v>67</v>
      </c>
      <c r="F44" s="120">
        <v>2108</v>
      </c>
    </row>
    <row r="45" spans="1:6" ht="16">
      <c r="A45" s="20" t="s">
        <v>807</v>
      </c>
      <c r="B45" s="49" t="s">
        <v>1217</v>
      </c>
      <c r="C45" s="49" t="s">
        <v>1217</v>
      </c>
      <c r="D45" s="49" t="s">
        <v>1217</v>
      </c>
      <c r="E45" s="49" t="s">
        <v>83</v>
      </c>
      <c r="F45" s="120">
        <v>92</v>
      </c>
    </row>
    <row r="46" spans="1:6" ht="16">
      <c r="A46" s="20" t="s">
        <v>1747</v>
      </c>
      <c r="B46" s="49" t="s">
        <v>82</v>
      </c>
      <c r="C46" s="49" t="s">
        <v>82</v>
      </c>
      <c r="D46" s="49" t="s">
        <v>82</v>
      </c>
      <c r="E46" s="49" t="s">
        <v>88</v>
      </c>
      <c r="F46" s="120">
        <v>5413</v>
      </c>
    </row>
    <row r="47" spans="1:6" ht="16">
      <c r="A47" s="20" t="s">
        <v>186</v>
      </c>
      <c r="B47" s="49" t="s">
        <v>186</v>
      </c>
      <c r="C47" s="49" t="s">
        <v>86</v>
      </c>
      <c r="D47" s="49" t="s">
        <v>186</v>
      </c>
      <c r="E47" s="49" t="s">
        <v>88</v>
      </c>
      <c r="F47" s="120">
        <v>231</v>
      </c>
    </row>
    <row r="48" spans="1:6" ht="16">
      <c r="A48" s="20" t="s">
        <v>1748</v>
      </c>
      <c r="B48" s="49" t="s">
        <v>14</v>
      </c>
      <c r="C48" s="49" t="s">
        <v>14</v>
      </c>
      <c r="D48" s="49" t="s">
        <v>1217</v>
      </c>
      <c r="E48" s="49" t="s">
        <v>14</v>
      </c>
      <c r="F48" s="120">
        <v>451</v>
      </c>
    </row>
    <row r="49" spans="1:6" ht="16">
      <c r="A49" s="20" t="s">
        <v>814</v>
      </c>
      <c r="B49" s="49" t="s">
        <v>14</v>
      </c>
      <c r="C49" s="49" t="s">
        <v>14</v>
      </c>
      <c r="D49" s="49" t="s">
        <v>1217</v>
      </c>
      <c r="E49" s="49" t="s">
        <v>14</v>
      </c>
      <c r="F49" s="120">
        <v>1660</v>
      </c>
    </row>
    <row r="50" spans="1:6" ht="16">
      <c r="A50" s="20" t="s">
        <v>68</v>
      </c>
      <c r="B50" s="49" t="s">
        <v>14</v>
      </c>
      <c r="C50" s="49" t="s">
        <v>14</v>
      </c>
      <c r="D50" s="49" t="s">
        <v>1217</v>
      </c>
      <c r="E50" s="49" t="s">
        <v>14</v>
      </c>
      <c r="F50" s="120">
        <v>336</v>
      </c>
    </row>
    <row r="51" spans="1:6" ht="32">
      <c r="A51" s="20" t="s">
        <v>1749</v>
      </c>
      <c r="B51" s="49" t="s">
        <v>14</v>
      </c>
      <c r="C51" s="49" t="s">
        <v>14</v>
      </c>
      <c r="D51" s="49" t="s">
        <v>1217</v>
      </c>
      <c r="E51" s="49" t="s">
        <v>14</v>
      </c>
      <c r="F51" s="120">
        <v>3597</v>
      </c>
    </row>
    <row r="52" spans="1:6" ht="16">
      <c r="A52" s="20" t="s">
        <v>1750</v>
      </c>
      <c r="B52" s="95" t="s">
        <v>945</v>
      </c>
      <c r="C52" s="95" t="s">
        <v>945</v>
      </c>
      <c r="D52" s="95" t="s">
        <v>83</v>
      </c>
      <c r="E52" s="49" t="s">
        <v>83</v>
      </c>
      <c r="F52" s="120">
        <v>710</v>
      </c>
    </row>
    <row r="53" spans="1:6" ht="16">
      <c r="A53" s="20" t="s">
        <v>195</v>
      </c>
      <c r="B53" s="179" t="s">
        <v>945</v>
      </c>
      <c r="C53" s="179" t="s">
        <v>945</v>
      </c>
      <c r="D53" s="179" t="s">
        <v>83</v>
      </c>
      <c r="E53" s="49" t="s">
        <v>83</v>
      </c>
      <c r="F53" s="120">
        <v>63</v>
      </c>
    </row>
    <row r="54" spans="1:6" ht="32">
      <c r="A54" s="20" t="s">
        <v>1751</v>
      </c>
      <c r="B54" s="95" t="s">
        <v>945</v>
      </c>
      <c r="C54" s="95" t="s">
        <v>945</v>
      </c>
      <c r="D54" s="95" t="s">
        <v>83</v>
      </c>
      <c r="E54" s="49" t="s">
        <v>83</v>
      </c>
      <c r="F54" s="120">
        <v>521</v>
      </c>
    </row>
    <row r="55" spans="1:6" ht="16">
      <c r="A55" s="20" t="s">
        <v>1752</v>
      </c>
      <c r="B55" s="49" t="s">
        <v>1028</v>
      </c>
      <c r="C55" s="49" t="s">
        <v>1028</v>
      </c>
      <c r="D55" s="49" t="s">
        <v>14</v>
      </c>
      <c r="E55" s="49" t="s">
        <v>14</v>
      </c>
      <c r="F55" s="120">
        <v>4439</v>
      </c>
    </row>
    <row r="56" spans="1:6" ht="16">
      <c r="A56" s="20" t="s">
        <v>1146</v>
      </c>
      <c r="B56" s="128" t="s">
        <v>1028</v>
      </c>
      <c r="C56" s="128" t="s">
        <v>1028</v>
      </c>
      <c r="D56" s="128" t="s">
        <v>14</v>
      </c>
      <c r="E56" s="49" t="s">
        <v>14</v>
      </c>
      <c r="F56" s="120">
        <v>300</v>
      </c>
    </row>
    <row r="57" spans="1:6" ht="16">
      <c r="A57" s="20" t="s">
        <v>1753</v>
      </c>
      <c r="B57" s="128" t="s">
        <v>1726</v>
      </c>
      <c r="C57" s="128" t="s">
        <v>933</v>
      </c>
      <c r="D57" s="128" t="s">
        <v>14</v>
      </c>
      <c r="E57" s="49" t="s">
        <v>14</v>
      </c>
      <c r="F57" s="120">
        <v>22</v>
      </c>
    </row>
    <row r="58" spans="1:6" ht="32">
      <c r="A58" s="20" t="s">
        <v>1150</v>
      </c>
      <c r="B58" s="128" t="s">
        <v>1726</v>
      </c>
      <c r="C58" s="128" t="s">
        <v>933</v>
      </c>
      <c r="D58" s="128" t="s">
        <v>14</v>
      </c>
      <c r="E58" s="49" t="s">
        <v>14</v>
      </c>
      <c r="F58" s="120">
        <v>190</v>
      </c>
    </row>
    <row r="59" spans="1:6" ht="32">
      <c r="A59" s="20" t="s">
        <v>1151</v>
      </c>
      <c r="B59" s="128" t="s">
        <v>1726</v>
      </c>
      <c r="C59" s="128" t="s">
        <v>933</v>
      </c>
      <c r="D59" s="128" t="s">
        <v>14</v>
      </c>
      <c r="E59" s="49" t="s">
        <v>14</v>
      </c>
      <c r="F59" s="120">
        <v>951</v>
      </c>
    </row>
    <row r="60" spans="1:6" ht="16">
      <c r="A60" s="20" t="s">
        <v>202</v>
      </c>
      <c r="B60" s="49" t="s">
        <v>86</v>
      </c>
      <c r="C60" s="49" t="s">
        <v>933</v>
      </c>
      <c r="D60" s="49" t="s">
        <v>86</v>
      </c>
      <c r="E60" s="49" t="s">
        <v>88</v>
      </c>
      <c r="F60" s="120">
        <v>309</v>
      </c>
    </row>
    <row r="61" spans="1:6" ht="16">
      <c r="A61" s="20" t="s">
        <v>205</v>
      </c>
      <c r="B61" s="49" t="s">
        <v>934</v>
      </c>
      <c r="C61" s="49" t="s">
        <v>934</v>
      </c>
      <c r="D61" s="49" t="s">
        <v>14</v>
      </c>
      <c r="E61" s="49" t="s">
        <v>14</v>
      </c>
      <c r="F61" s="120">
        <v>70</v>
      </c>
    </row>
    <row r="62" spans="1:6" ht="16">
      <c r="A62" s="20" t="s">
        <v>1754</v>
      </c>
      <c r="B62" s="120" t="s">
        <v>935</v>
      </c>
      <c r="C62" s="120" t="s">
        <v>935</v>
      </c>
      <c r="D62" s="120" t="s">
        <v>83</v>
      </c>
      <c r="E62" s="49" t="s">
        <v>83</v>
      </c>
      <c r="F62" s="120">
        <v>13</v>
      </c>
    </row>
    <row r="63" spans="1:6" ht="32">
      <c r="A63" s="20" t="s">
        <v>1755</v>
      </c>
      <c r="B63" s="49" t="s">
        <v>935</v>
      </c>
      <c r="C63" s="49" t="s">
        <v>935</v>
      </c>
      <c r="D63" s="49" t="s">
        <v>83</v>
      </c>
      <c r="E63" s="49" t="s">
        <v>83</v>
      </c>
      <c r="F63" s="120">
        <v>29</v>
      </c>
    </row>
    <row r="64" spans="1:6" ht="16">
      <c r="A64" s="20" t="s">
        <v>1695</v>
      </c>
      <c r="B64" s="120" t="s">
        <v>14</v>
      </c>
      <c r="C64" s="120" t="s">
        <v>14</v>
      </c>
      <c r="D64" s="120" t="s">
        <v>14</v>
      </c>
      <c r="E64" s="49" t="s">
        <v>14</v>
      </c>
      <c r="F64" s="120">
        <v>1513</v>
      </c>
    </row>
    <row r="65" spans="1:6" ht="32">
      <c r="A65" s="20" t="s">
        <v>1756</v>
      </c>
      <c r="B65" s="49" t="s">
        <v>935</v>
      </c>
      <c r="C65" s="49" t="s">
        <v>935</v>
      </c>
      <c r="D65" s="49" t="s">
        <v>85</v>
      </c>
      <c r="E65" s="49" t="s">
        <v>85</v>
      </c>
      <c r="F65" s="120">
        <v>692</v>
      </c>
    </row>
    <row r="66" spans="1:6" ht="16">
      <c r="A66" s="20" t="s">
        <v>1177</v>
      </c>
      <c r="B66" s="49" t="s">
        <v>935</v>
      </c>
      <c r="C66" s="49" t="s">
        <v>935</v>
      </c>
      <c r="D66" s="49" t="s">
        <v>83</v>
      </c>
      <c r="E66" s="49" t="s">
        <v>83</v>
      </c>
      <c r="F66" s="120">
        <v>1401</v>
      </c>
    </row>
    <row r="67" spans="1:6" ht="16">
      <c r="A67" s="20" t="s">
        <v>1757</v>
      </c>
      <c r="B67" s="120" t="s">
        <v>83</v>
      </c>
      <c r="C67" s="120" t="s">
        <v>83</v>
      </c>
      <c r="D67" s="120" t="s">
        <v>83</v>
      </c>
      <c r="E67" s="49" t="s">
        <v>83</v>
      </c>
      <c r="F67" s="120">
        <v>1271</v>
      </c>
    </row>
    <row r="68" spans="1:6" ht="16">
      <c r="A68" s="20" t="s">
        <v>1758</v>
      </c>
      <c r="B68" s="120" t="s">
        <v>83</v>
      </c>
      <c r="C68" s="120" t="s">
        <v>83</v>
      </c>
      <c r="D68" s="120" t="s">
        <v>83</v>
      </c>
      <c r="E68" s="49" t="s">
        <v>83</v>
      </c>
      <c r="F68" s="120">
        <v>10615</v>
      </c>
    </row>
    <row r="69" spans="1:6" ht="16">
      <c r="A69" s="20" t="s">
        <v>1759</v>
      </c>
      <c r="B69" s="120" t="s">
        <v>941</v>
      </c>
      <c r="C69" s="120" t="s">
        <v>941</v>
      </c>
      <c r="D69" s="120" t="s">
        <v>85</v>
      </c>
      <c r="E69" s="49" t="s">
        <v>85</v>
      </c>
      <c r="F69" s="120">
        <v>5860</v>
      </c>
    </row>
    <row r="70" spans="1:6" ht="16">
      <c r="A70" s="20" t="s">
        <v>1760</v>
      </c>
      <c r="B70" s="120" t="s">
        <v>1764</v>
      </c>
      <c r="C70" s="120" t="s">
        <v>85</v>
      </c>
      <c r="D70" s="120" t="s">
        <v>85</v>
      </c>
      <c r="E70" s="49" t="s">
        <v>85</v>
      </c>
      <c r="F70" s="120">
        <v>5066</v>
      </c>
    </row>
    <row r="71" spans="1:6" ht="16">
      <c r="A71" s="20" t="s">
        <v>63</v>
      </c>
      <c r="B71" s="120" t="s">
        <v>63</v>
      </c>
      <c r="C71" s="120" t="s">
        <v>63</v>
      </c>
      <c r="D71" s="120" t="s">
        <v>85</v>
      </c>
      <c r="E71" s="49" t="s">
        <v>85</v>
      </c>
      <c r="F71" s="120">
        <v>3432</v>
      </c>
    </row>
    <row r="72" spans="1:6" ht="16">
      <c r="A72" s="20" t="s">
        <v>1761</v>
      </c>
      <c r="B72" s="120" t="s">
        <v>54</v>
      </c>
      <c r="C72" s="120" t="s">
        <v>54</v>
      </c>
      <c r="D72" s="120" t="s">
        <v>85</v>
      </c>
      <c r="E72" s="49" t="s">
        <v>85</v>
      </c>
      <c r="F72" s="120">
        <v>3476</v>
      </c>
    </row>
    <row r="73" spans="1:6" ht="16">
      <c r="A73" s="124" t="s">
        <v>1762</v>
      </c>
      <c r="B73" s="125" t="s">
        <v>1764</v>
      </c>
      <c r="C73" s="125" t="s">
        <v>85</v>
      </c>
      <c r="D73" s="125" t="s">
        <v>85</v>
      </c>
      <c r="E73" s="40" t="s">
        <v>85</v>
      </c>
      <c r="F73" s="125">
        <v>265</v>
      </c>
    </row>
  </sheetData>
  <conditionalFormatting sqref="E1">
    <cfRule type="containsText" dxfId="74" priority="20" operator="containsText" text="Cardiovascular">
      <formula>NOT(ISERROR(SEARCH("Cardiovascular",E1)))</formula>
    </cfRule>
  </conditionalFormatting>
  <conditionalFormatting sqref="E1">
    <cfRule type="containsText" dxfId="73" priority="16" operator="containsText" text="Injury">
      <formula>NOT(ISERROR(SEARCH("Injury",E1)))</formula>
    </cfRule>
    <cfRule type="containsText" dxfId="72" priority="17" operator="containsText" text="Other Chronic">
      <formula>NOT(ISERROR(SEARCH("Other Chronic",E1)))</formula>
    </cfRule>
    <cfRule type="containsText" dxfId="71" priority="18" operator="containsText" text="Communicable">
      <formula>NOT(ISERROR(SEARCH("Communicable",E1)))</formula>
    </cfRule>
    <cfRule type="containsText" dxfId="70" priority="19" operator="containsText" text="Cancer">
      <formula>NOT(ISERROR(SEARCH("Cancer",E1)))</formula>
    </cfRule>
  </conditionalFormatting>
  <conditionalFormatting sqref="E2:E73">
    <cfRule type="containsText" dxfId="69" priority="5" operator="containsText" text="Cardiovascular">
      <formula>NOT(ISERROR(SEARCH("Cardiovascular",E2)))</formula>
    </cfRule>
  </conditionalFormatting>
  <conditionalFormatting sqref="E2:E73">
    <cfRule type="containsText" dxfId="68" priority="1" operator="containsText" text="Injury">
      <formula>NOT(ISERROR(SEARCH("Injury",E2)))</formula>
    </cfRule>
    <cfRule type="containsText" dxfId="67" priority="2" operator="containsText" text="Other Chronic">
      <formula>NOT(ISERROR(SEARCH("Other Chronic",E2)))</formula>
    </cfRule>
    <cfRule type="containsText" dxfId="66" priority="3" operator="containsText" text="Communicable">
      <formula>NOT(ISERROR(SEARCH("Communicable",E2)))</formula>
    </cfRule>
    <cfRule type="containsText" dxfId="65" priority="4" operator="containsText" text="Cancer">
      <formula>NOT(ISERROR(SEARCH("Cancer",E2)))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K205"/>
  <sheetViews>
    <sheetView zoomScale="150" zoomScaleNormal="150" workbookViewId="0">
      <pane ySplit="1" topLeftCell="A46" activePane="bottomLeft" state="frozen"/>
      <selection pane="bottomLeft" activeCell="A61" sqref="A61"/>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7" width="10.83203125" style="25"/>
    <col min="8" max="8" width="11.83203125" style="25" bestFit="1" customWidth="1"/>
    <col min="9" max="9" width="10.83203125" style="25"/>
    <col min="10" max="10" width="11.6640625" style="25" bestFit="1" customWidth="1"/>
    <col min="11" max="11" width="14.6640625" style="25" bestFit="1" customWidth="1"/>
    <col min="12" max="16384" width="10.83203125" style="25"/>
  </cols>
  <sheetData>
    <row r="1" spans="1:11" ht="16">
      <c r="A1" s="78" t="s">
        <v>59</v>
      </c>
      <c r="B1" s="78" t="s">
        <v>60</v>
      </c>
      <c r="C1" s="40" t="s">
        <v>1606</v>
      </c>
      <c r="D1" s="40" t="s">
        <v>1607</v>
      </c>
      <c r="E1" s="138" t="s">
        <v>1608</v>
      </c>
      <c r="F1" s="43" t="s">
        <v>1605</v>
      </c>
      <c r="G1" s="86" t="s">
        <v>887</v>
      </c>
      <c r="H1" s="78" t="s">
        <v>888</v>
      </c>
      <c r="I1" s="78" t="s">
        <v>61</v>
      </c>
      <c r="J1" s="25">
        <f>SUM(I2:I205)</f>
        <v>32400</v>
      </c>
      <c r="K1" s="25" t="s">
        <v>1223</v>
      </c>
    </row>
    <row r="2" spans="1:11" ht="16">
      <c r="A2" s="26" t="s">
        <v>504</v>
      </c>
      <c r="B2" s="27" t="s">
        <v>116</v>
      </c>
      <c r="C2" s="84" t="s">
        <v>86</v>
      </c>
      <c r="D2" s="77" t="s">
        <v>86</v>
      </c>
      <c r="E2" s="77" t="s">
        <v>86</v>
      </c>
      <c r="F2" s="45" t="s">
        <v>88</v>
      </c>
      <c r="G2" s="26">
        <v>216</v>
      </c>
      <c r="H2" s="27">
        <v>244</v>
      </c>
      <c r="I2" s="27">
        <f>G2+H2</f>
        <v>460</v>
      </c>
      <c r="J2" s="37">
        <f>(I2/J$1)</f>
        <v>1.4197530864197531E-2</v>
      </c>
    </row>
    <row r="3" spans="1:11" ht="16">
      <c r="A3" s="26"/>
      <c r="B3" s="27" t="s">
        <v>506</v>
      </c>
      <c r="C3" s="81" t="s">
        <v>86</v>
      </c>
      <c r="D3" s="27" t="s">
        <v>86</v>
      </c>
      <c r="E3" s="27" t="s">
        <v>86</v>
      </c>
      <c r="F3" s="49" t="s">
        <v>88</v>
      </c>
      <c r="G3" s="26"/>
      <c r="H3" s="27"/>
      <c r="I3" s="27">
        <f t="shared" ref="I3:I66" si="0">G3+H3</f>
        <v>0</v>
      </c>
      <c r="J3" s="37">
        <f t="shared" ref="J3:J66" si="1">(I3/J$1)</f>
        <v>0</v>
      </c>
    </row>
    <row r="4" spans="1:11" ht="16">
      <c r="A4" s="26"/>
      <c r="B4" s="27" t="s">
        <v>507</v>
      </c>
      <c r="C4" s="81" t="s">
        <v>86</v>
      </c>
      <c r="D4" s="27" t="s">
        <v>86</v>
      </c>
      <c r="E4" s="27" t="s">
        <v>86</v>
      </c>
      <c r="F4" s="49" t="s">
        <v>88</v>
      </c>
      <c r="G4" s="26"/>
      <c r="H4" s="27"/>
      <c r="I4" s="27">
        <f t="shared" si="0"/>
        <v>0</v>
      </c>
      <c r="J4" s="37">
        <f t="shared" si="1"/>
        <v>0</v>
      </c>
    </row>
    <row r="5" spans="1:11" ht="16">
      <c r="A5" s="26"/>
      <c r="B5" s="27" t="s">
        <v>143</v>
      </c>
      <c r="C5" s="81" t="s">
        <v>86</v>
      </c>
      <c r="D5" s="27" t="s">
        <v>86</v>
      </c>
      <c r="E5" s="27" t="s">
        <v>86</v>
      </c>
      <c r="F5" s="49" t="s">
        <v>88</v>
      </c>
      <c r="G5" s="26">
        <v>24</v>
      </c>
      <c r="H5" s="27">
        <v>61</v>
      </c>
      <c r="I5" s="27">
        <f t="shared" si="0"/>
        <v>85</v>
      </c>
      <c r="J5" s="37">
        <f t="shared" si="1"/>
        <v>2.6234567901234568E-3</v>
      </c>
    </row>
    <row r="6" spans="1:11" ht="16">
      <c r="A6" s="26"/>
      <c r="B6" s="27" t="s">
        <v>137</v>
      </c>
      <c r="C6" s="81" t="s">
        <v>86</v>
      </c>
      <c r="D6" s="27" t="s">
        <v>86</v>
      </c>
      <c r="E6" s="27" t="s">
        <v>86</v>
      </c>
      <c r="F6" s="49" t="s">
        <v>88</v>
      </c>
      <c r="G6" s="26"/>
      <c r="H6" s="27">
        <v>1</v>
      </c>
      <c r="I6" s="27">
        <f t="shared" si="0"/>
        <v>1</v>
      </c>
      <c r="J6" s="37">
        <f t="shared" si="1"/>
        <v>3.0864197530864198E-5</v>
      </c>
    </row>
    <row r="7" spans="1:11" ht="16">
      <c r="A7" s="26"/>
      <c r="B7" s="27" t="s">
        <v>138</v>
      </c>
      <c r="C7" s="81" t="s">
        <v>86</v>
      </c>
      <c r="D7" s="27" t="s">
        <v>86</v>
      </c>
      <c r="E7" s="27" t="s">
        <v>86</v>
      </c>
      <c r="F7" s="49" t="s">
        <v>88</v>
      </c>
      <c r="G7" s="26">
        <v>97</v>
      </c>
      <c r="H7" s="27">
        <v>80</v>
      </c>
      <c r="I7" s="27">
        <f t="shared" si="0"/>
        <v>177</v>
      </c>
      <c r="J7" s="37">
        <f t="shared" si="1"/>
        <v>5.4629629629629629E-3</v>
      </c>
    </row>
    <row r="8" spans="1:11" ht="16">
      <c r="A8" s="26"/>
      <c r="B8" s="27" t="s">
        <v>121</v>
      </c>
      <c r="C8" s="81" t="s">
        <v>86</v>
      </c>
      <c r="D8" s="27" t="s">
        <v>86</v>
      </c>
      <c r="E8" s="27" t="s">
        <v>86</v>
      </c>
      <c r="F8" s="49" t="s">
        <v>88</v>
      </c>
      <c r="G8" s="26">
        <v>42</v>
      </c>
      <c r="H8" s="27">
        <v>28</v>
      </c>
      <c r="I8" s="27">
        <f t="shared" si="0"/>
        <v>70</v>
      </c>
      <c r="J8" s="37">
        <f t="shared" si="1"/>
        <v>2.1604938271604936E-3</v>
      </c>
    </row>
    <row r="9" spans="1:11" ht="16">
      <c r="A9" s="26"/>
      <c r="B9" s="27" t="s">
        <v>126</v>
      </c>
      <c r="C9" s="81" t="s">
        <v>86</v>
      </c>
      <c r="D9" s="27" t="s">
        <v>86</v>
      </c>
      <c r="E9" s="27" t="s">
        <v>86</v>
      </c>
      <c r="F9" s="49" t="s">
        <v>88</v>
      </c>
      <c r="G9" s="26">
        <v>128</v>
      </c>
      <c r="H9" s="27">
        <v>156</v>
      </c>
      <c r="I9" s="27">
        <f t="shared" si="0"/>
        <v>284</v>
      </c>
      <c r="J9" s="37">
        <f t="shared" si="1"/>
        <v>8.7654320987654317E-3</v>
      </c>
    </row>
    <row r="10" spans="1:11" ht="16">
      <c r="A10" s="26"/>
      <c r="B10" s="27" t="s">
        <v>493</v>
      </c>
      <c r="C10" s="81" t="s">
        <v>86</v>
      </c>
      <c r="D10" s="27" t="s">
        <v>86</v>
      </c>
      <c r="E10" s="27" t="s">
        <v>86</v>
      </c>
      <c r="F10" s="49" t="s">
        <v>88</v>
      </c>
      <c r="G10" s="26">
        <v>120</v>
      </c>
      <c r="H10" s="27">
        <v>100</v>
      </c>
      <c r="I10" s="27">
        <f t="shared" si="0"/>
        <v>220</v>
      </c>
      <c r="J10" s="37">
        <f t="shared" si="1"/>
        <v>6.7901234567901234E-3</v>
      </c>
    </row>
    <row r="11" spans="1:11" ht="16">
      <c r="A11" s="26"/>
      <c r="B11" s="27" t="s">
        <v>186</v>
      </c>
      <c r="C11" s="81" t="s">
        <v>186</v>
      </c>
      <c r="D11" s="27" t="s">
        <v>86</v>
      </c>
      <c r="E11" s="27" t="s">
        <v>186</v>
      </c>
      <c r="F11" s="49" t="s">
        <v>88</v>
      </c>
      <c r="G11" s="26">
        <v>73</v>
      </c>
      <c r="H11" s="27">
        <v>78</v>
      </c>
      <c r="I11" s="27">
        <f t="shared" si="0"/>
        <v>151</v>
      </c>
      <c r="J11" s="37">
        <f t="shared" si="1"/>
        <v>4.6604938271604937E-3</v>
      </c>
    </row>
    <row r="12" spans="1:11" ht="16">
      <c r="A12" s="26"/>
      <c r="B12" s="27" t="s">
        <v>508</v>
      </c>
      <c r="C12" s="81" t="s">
        <v>86</v>
      </c>
      <c r="D12" s="27" t="s">
        <v>86</v>
      </c>
      <c r="E12" s="27" t="s">
        <v>86</v>
      </c>
      <c r="F12" s="49" t="s">
        <v>88</v>
      </c>
      <c r="G12" s="26"/>
      <c r="H12" s="27"/>
      <c r="I12" s="27">
        <f t="shared" si="0"/>
        <v>0</v>
      </c>
      <c r="J12" s="37">
        <f t="shared" si="1"/>
        <v>0</v>
      </c>
    </row>
    <row r="13" spans="1:11" ht="16">
      <c r="A13" s="26"/>
      <c r="B13" s="27" t="s">
        <v>509</v>
      </c>
      <c r="C13" s="81" t="s">
        <v>86</v>
      </c>
      <c r="D13" s="27" t="s">
        <v>86</v>
      </c>
      <c r="E13" s="27" t="s">
        <v>86</v>
      </c>
      <c r="F13" s="49" t="s">
        <v>88</v>
      </c>
      <c r="G13" s="26"/>
      <c r="H13" s="27"/>
      <c r="I13" s="27">
        <f t="shared" si="0"/>
        <v>0</v>
      </c>
      <c r="J13" s="37">
        <f t="shared" si="1"/>
        <v>0</v>
      </c>
    </row>
    <row r="14" spans="1:11" ht="16">
      <c r="A14" s="26"/>
      <c r="B14" s="27" t="s">
        <v>510</v>
      </c>
      <c r="C14" s="81" t="s">
        <v>86</v>
      </c>
      <c r="D14" s="27" t="s">
        <v>86</v>
      </c>
      <c r="E14" s="27" t="s">
        <v>86</v>
      </c>
      <c r="F14" s="49" t="s">
        <v>88</v>
      </c>
      <c r="G14" s="26">
        <v>4</v>
      </c>
      <c r="H14" s="27">
        <v>4</v>
      </c>
      <c r="I14" s="27">
        <f t="shared" si="0"/>
        <v>8</v>
      </c>
      <c r="J14" s="37">
        <f t="shared" si="1"/>
        <v>2.4691358024691359E-4</v>
      </c>
    </row>
    <row r="15" spans="1:11" ht="16">
      <c r="A15" s="26"/>
      <c r="B15" s="27" t="s">
        <v>891</v>
      </c>
      <c r="C15" s="81" t="s">
        <v>86</v>
      </c>
      <c r="D15" s="27" t="s">
        <v>86</v>
      </c>
      <c r="E15" s="27" t="s">
        <v>86</v>
      </c>
      <c r="F15" s="49" t="s">
        <v>88</v>
      </c>
      <c r="G15" s="26">
        <v>45</v>
      </c>
      <c r="H15" s="27">
        <v>70</v>
      </c>
      <c r="I15" s="27">
        <f t="shared" si="0"/>
        <v>115</v>
      </c>
      <c r="J15" s="37">
        <f t="shared" si="1"/>
        <v>3.5493827160493828E-3</v>
      </c>
    </row>
    <row r="16" spans="1:11" ht="16">
      <c r="A16" s="26"/>
      <c r="B16" s="27" t="s">
        <v>128</v>
      </c>
      <c r="C16" s="81" t="s">
        <v>86</v>
      </c>
      <c r="D16" s="27" t="s">
        <v>86</v>
      </c>
      <c r="E16" s="27" t="s">
        <v>86</v>
      </c>
      <c r="F16" s="49" t="s">
        <v>88</v>
      </c>
      <c r="G16" s="26"/>
      <c r="H16" s="27">
        <v>1</v>
      </c>
      <c r="I16" s="27">
        <f t="shared" si="0"/>
        <v>1</v>
      </c>
      <c r="J16" s="37">
        <f t="shared" si="1"/>
        <v>3.0864197530864198E-5</v>
      </c>
    </row>
    <row r="17" spans="1:10" ht="16">
      <c r="A17" s="26"/>
      <c r="B17" s="27" t="s">
        <v>139</v>
      </c>
      <c r="C17" s="81" t="s">
        <v>86</v>
      </c>
      <c r="D17" s="27" t="s">
        <v>86</v>
      </c>
      <c r="E17" s="27" t="s">
        <v>86</v>
      </c>
      <c r="F17" s="49" t="s">
        <v>88</v>
      </c>
      <c r="G17" s="26"/>
      <c r="H17" s="27"/>
      <c r="I17" s="27">
        <f t="shared" si="0"/>
        <v>0</v>
      </c>
      <c r="J17" s="37">
        <f t="shared" si="1"/>
        <v>0</v>
      </c>
    </row>
    <row r="18" spans="1:10" ht="16">
      <c r="A18" s="26"/>
      <c r="B18" s="27" t="s">
        <v>130</v>
      </c>
      <c r="C18" s="81" t="s">
        <v>86</v>
      </c>
      <c r="D18" s="27" t="s">
        <v>86</v>
      </c>
      <c r="E18" s="27" t="s">
        <v>86</v>
      </c>
      <c r="F18" s="49" t="s">
        <v>88</v>
      </c>
      <c r="G18" s="26">
        <v>1</v>
      </c>
      <c r="H18" s="27">
        <v>1</v>
      </c>
      <c r="I18" s="27">
        <f t="shared" si="0"/>
        <v>2</v>
      </c>
      <c r="J18" s="37">
        <f t="shared" si="1"/>
        <v>6.1728395061728397E-5</v>
      </c>
    </row>
    <row r="19" spans="1:10" ht="16">
      <c r="A19" s="26"/>
      <c r="B19" s="27" t="s">
        <v>123</v>
      </c>
      <c r="C19" s="81" t="s">
        <v>86</v>
      </c>
      <c r="D19" s="27" t="s">
        <v>86</v>
      </c>
      <c r="E19" s="27" t="s">
        <v>86</v>
      </c>
      <c r="F19" s="49" t="s">
        <v>88</v>
      </c>
      <c r="G19" s="26">
        <v>39</v>
      </c>
      <c r="H19" s="27">
        <v>37</v>
      </c>
      <c r="I19" s="27">
        <f t="shared" si="0"/>
        <v>76</v>
      </c>
      <c r="J19" s="37">
        <f t="shared" si="1"/>
        <v>2.345679012345679E-3</v>
      </c>
    </row>
    <row r="20" spans="1:10" ht="16">
      <c r="A20" s="26"/>
      <c r="B20" s="27" t="s">
        <v>512</v>
      </c>
      <c r="C20" s="81" t="s">
        <v>86</v>
      </c>
      <c r="D20" s="27" t="s">
        <v>86</v>
      </c>
      <c r="E20" s="27" t="s">
        <v>86</v>
      </c>
      <c r="F20" s="49" t="s">
        <v>88</v>
      </c>
      <c r="G20" s="26">
        <v>1</v>
      </c>
      <c r="H20" s="27">
        <v>3</v>
      </c>
      <c r="I20" s="27">
        <f t="shared" si="0"/>
        <v>4</v>
      </c>
      <c r="J20" s="37">
        <f t="shared" si="1"/>
        <v>1.2345679012345679E-4</v>
      </c>
    </row>
    <row r="21" spans="1:10" ht="16">
      <c r="A21" s="26"/>
      <c r="B21" s="27" t="s">
        <v>513</v>
      </c>
      <c r="C21" s="81" t="s">
        <v>86</v>
      </c>
      <c r="D21" s="27" t="s">
        <v>86</v>
      </c>
      <c r="E21" s="27" t="s">
        <v>86</v>
      </c>
      <c r="F21" s="49" t="s">
        <v>88</v>
      </c>
      <c r="G21" s="26">
        <v>41</v>
      </c>
      <c r="H21" s="27">
        <v>18</v>
      </c>
      <c r="I21" s="27">
        <f t="shared" si="0"/>
        <v>59</v>
      </c>
      <c r="J21" s="37">
        <f t="shared" si="1"/>
        <v>1.8209876543209876E-3</v>
      </c>
    </row>
    <row r="22" spans="1:10" ht="16">
      <c r="A22" s="26"/>
      <c r="B22" s="27" t="s">
        <v>494</v>
      </c>
      <c r="C22" s="81" t="s">
        <v>86</v>
      </c>
      <c r="D22" s="27" t="s">
        <v>86</v>
      </c>
      <c r="E22" s="27" t="s">
        <v>86</v>
      </c>
      <c r="F22" s="49" t="s">
        <v>88</v>
      </c>
      <c r="G22" s="26"/>
      <c r="H22" s="27"/>
      <c r="I22" s="27">
        <f t="shared" si="0"/>
        <v>0</v>
      </c>
      <c r="J22" s="37">
        <f t="shared" si="1"/>
        <v>0</v>
      </c>
    </row>
    <row r="23" spans="1:10" ht="16">
      <c r="A23" s="26"/>
      <c r="B23" s="27" t="s">
        <v>132</v>
      </c>
      <c r="C23" s="81" t="s">
        <v>86</v>
      </c>
      <c r="D23" s="27" t="s">
        <v>86</v>
      </c>
      <c r="E23" s="27" t="s">
        <v>86</v>
      </c>
      <c r="F23" s="49" t="s">
        <v>88</v>
      </c>
      <c r="G23" s="26">
        <v>3</v>
      </c>
      <c r="H23" s="27"/>
      <c r="I23" s="27">
        <f t="shared" si="0"/>
        <v>3</v>
      </c>
      <c r="J23" s="37">
        <f t="shared" si="1"/>
        <v>9.2592592592592588E-5</v>
      </c>
    </row>
    <row r="24" spans="1:10" ht="16">
      <c r="A24" s="26"/>
      <c r="B24" s="27" t="s">
        <v>141</v>
      </c>
      <c r="C24" s="81" t="s">
        <v>86</v>
      </c>
      <c r="D24" s="27" t="s">
        <v>86</v>
      </c>
      <c r="E24" s="27" t="s">
        <v>86</v>
      </c>
      <c r="F24" s="49" t="s">
        <v>88</v>
      </c>
      <c r="G24" s="26">
        <v>2</v>
      </c>
      <c r="H24" s="27">
        <v>1</v>
      </c>
      <c r="I24" s="27">
        <f t="shared" si="0"/>
        <v>3</v>
      </c>
      <c r="J24" s="37">
        <f t="shared" si="1"/>
        <v>9.2592592592592588E-5</v>
      </c>
    </row>
    <row r="25" spans="1:10" ht="16">
      <c r="A25" s="26"/>
      <c r="B25" s="27" t="s">
        <v>131</v>
      </c>
      <c r="C25" s="81" t="s">
        <v>86</v>
      </c>
      <c r="D25" s="27" t="s">
        <v>86</v>
      </c>
      <c r="E25" s="27" t="s">
        <v>86</v>
      </c>
      <c r="F25" s="49" t="s">
        <v>88</v>
      </c>
      <c r="G25" s="26">
        <v>26</v>
      </c>
      <c r="H25" s="27">
        <v>22</v>
      </c>
      <c r="I25" s="27">
        <f t="shared" si="0"/>
        <v>48</v>
      </c>
      <c r="J25" s="37">
        <f t="shared" si="1"/>
        <v>1.4814814814814814E-3</v>
      </c>
    </row>
    <row r="26" spans="1:10" ht="16">
      <c r="A26" s="26"/>
      <c r="B26" s="27" t="s">
        <v>514</v>
      </c>
      <c r="C26" s="81" t="s">
        <v>86</v>
      </c>
      <c r="D26" s="27" t="s">
        <v>86</v>
      </c>
      <c r="E26" s="27" t="s">
        <v>86</v>
      </c>
      <c r="F26" s="49" t="s">
        <v>88</v>
      </c>
      <c r="G26" s="26">
        <v>5</v>
      </c>
      <c r="H26" s="27">
        <v>1</v>
      </c>
      <c r="I26" s="27">
        <f t="shared" si="0"/>
        <v>6</v>
      </c>
      <c r="J26" s="37">
        <f t="shared" si="1"/>
        <v>1.8518518518518518E-4</v>
      </c>
    </row>
    <row r="27" spans="1:10" ht="16">
      <c r="A27" s="26"/>
      <c r="B27" s="27" t="s">
        <v>161</v>
      </c>
      <c r="C27" s="81" t="s">
        <v>937</v>
      </c>
      <c r="D27" s="27" t="s">
        <v>83</v>
      </c>
      <c r="E27" s="27" t="s">
        <v>83</v>
      </c>
      <c r="F27" s="49" t="s">
        <v>83</v>
      </c>
      <c r="G27" s="26">
        <v>2</v>
      </c>
      <c r="H27" s="27">
        <v>1</v>
      </c>
      <c r="I27" s="27">
        <f t="shared" si="0"/>
        <v>3</v>
      </c>
      <c r="J27" s="37">
        <f t="shared" si="1"/>
        <v>9.2592592592592588E-5</v>
      </c>
    </row>
    <row r="28" spans="1:10" ht="16">
      <c r="A28" s="26"/>
      <c r="B28" s="27" t="s">
        <v>515</v>
      </c>
      <c r="C28" s="81" t="s">
        <v>937</v>
      </c>
      <c r="D28" s="27" t="s">
        <v>83</v>
      </c>
      <c r="E28" s="27" t="s">
        <v>83</v>
      </c>
      <c r="F28" s="49" t="s">
        <v>83</v>
      </c>
      <c r="G28" s="26">
        <v>4</v>
      </c>
      <c r="H28" s="27">
        <v>2</v>
      </c>
      <c r="I28" s="27">
        <f t="shared" si="0"/>
        <v>6</v>
      </c>
      <c r="J28" s="37">
        <f t="shared" si="1"/>
        <v>1.8518518518518518E-4</v>
      </c>
    </row>
    <row r="29" spans="1:10" ht="16">
      <c r="A29" s="26"/>
      <c r="B29" s="27" t="s">
        <v>499</v>
      </c>
      <c r="C29" s="81" t="s">
        <v>64</v>
      </c>
      <c r="D29" s="27" t="s">
        <v>64</v>
      </c>
      <c r="E29" s="27" t="s">
        <v>64</v>
      </c>
      <c r="F29" s="49" t="s">
        <v>88</v>
      </c>
      <c r="G29" s="26">
        <v>2469</v>
      </c>
      <c r="H29" s="27">
        <v>1748</v>
      </c>
      <c r="I29" s="27">
        <f t="shared" si="0"/>
        <v>4217</v>
      </c>
      <c r="J29" s="37">
        <f t="shared" si="1"/>
        <v>0.13015432098765431</v>
      </c>
    </row>
    <row r="30" spans="1:10" ht="16">
      <c r="A30" s="26"/>
      <c r="B30" s="27" t="s">
        <v>519</v>
      </c>
      <c r="C30" s="81" t="s">
        <v>64</v>
      </c>
      <c r="D30" s="27" t="s">
        <v>64</v>
      </c>
      <c r="E30" s="27" t="s">
        <v>64</v>
      </c>
      <c r="F30" s="49" t="s">
        <v>88</v>
      </c>
      <c r="G30" s="26">
        <v>64</v>
      </c>
      <c r="H30" s="27">
        <v>41</v>
      </c>
      <c r="I30" s="27">
        <f t="shared" si="0"/>
        <v>105</v>
      </c>
      <c r="J30" s="37">
        <f t="shared" si="1"/>
        <v>3.2407407407407406E-3</v>
      </c>
    </row>
    <row r="31" spans="1:10" ht="16">
      <c r="A31" s="26"/>
      <c r="B31" s="27" t="s">
        <v>516</v>
      </c>
      <c r="C31" s="81" t="s">
        <v>64</v>
      </c>
      <c r="D31" s="27" t="s">
        <v>64</v>
      </c>
      <c r="E31" s="27" t="s">
        <v>64</v>
      </c>
      <c r="F31" s="49" t="s">
        <v>88</v>
      </c>
      <c r="G31" s="26">
        <v>145</v>
      </c>
      <c r="H31" s="27">
        <v>91</v>
      </c>
      <c r="I31" s="27">
        <f t="shared" si="0"/>
        <v>236</v>
      </c>
      <c r="J31" s="37">
        <f t="shared" si="1"/>
        <v>7.2839506172839505E-3</v>
      </c>
    </row>
    <row r="32" spans="1:10" ht="16">
      <c r="A32" s="26"/>
      <c r="B32" s="27" t="s">
        <v>517</v>
      </c>
      <c r="C32" s="81" t="s">
        <v>64</v>
      </c>
      <c r="D32" s="27" t="s">
        <v>64</v>
      </c>
      <c r="E32" s="27" t="s">
        <v>64</v>
      </c>
      <c r="F32" s="49" t="s">
        <v>88</v>
      </c>
      <c r="G32" s="26">
        <v>109</v>
      </c>
      <c r="H32" s="27">
        <v>71</v>
      </c>
      <c r="I32" s="27">
        <f t="shared" si="0"/>
        <v>180</v>
      </c>
      <c r="J32" s="37">
        <f t="shared" si="1"/>
        <v>5.5555555555555558E-3</v>
      </c>
    </row>
    <row r="33" spans="1:10" ht="16">
      <c r="A33" s="26"/>
      <c r="B33" s="27" t="s">
        <v>518</v>
      </c>
      <c r="C33" s="25" t="s">
        <v>64</v>
      </c>
      <c r="D33" s="27" t="s">
        <v>64</v>
      </c>
      <c r="E33" s="27" t="s">
        <v>64</v>
      </c>
      <c r="F33" s="49" t="s">
        <v>88</v>
      </c>
      <c r="G33" s="26">
        <v>20</v>
      </c>
      <c r="H33" s="27">
        <v>18</v>
      </c>
      <c r="I33" s="27">
        <f t="shared" si="0"/>
        <v>38</v>
      </c>
      <c r="J33" s="37">
        <f t="shared" si="1"/>
        <v>1.1728395061728395E-3</v>
      </c>
    </row>
    <row r="34" spans="1:10" ht="16">
      <c r="A34" s="26"/>
      <c r="B34" s="27" t="s">
        <v>520</v>
      </c>
      <c r="C34" s="81" t="s">
        <v>64</v>
      </c>
      <c r="D34" s="27" t="s">
        <v>64</v>
      </c>
      <c r="E34" s="27" t="s">
        <v>64</v>
      </c>
      <c r="F34" s="49" t="s">
        <v>88</v>
      </c>
      <c r="G34" s="26">
        <v>12</v>
      </c>
      <c r="H34" s="27">
        <v>11</v>
      </c>
      <c r="I34" s="27">
        <f t="shared" si="0"/>
        <v>23</v>
      </c>
      <c r="J34" s="37">
        <f t="shared" si="1"/>
        <v>7.0987654320987651E-4</v>
      </c>
    </row>
    <row r="35" spans="1:10" ht="16">
      <c r="A35" s="26"/>
      <c r="B35" s="27" t="s">
        <v>521</v>
      </c>
      <c r="C35" s="81" t="s">
        <v>64</v>
      </c>
      <c r="D35" s="27" t="s">
        <v>64</v>
      </c>
      <c r="E35" s="27" t="s">
        <v>64</v>
      </c>
      <c r="F35" s="49" t="s">
        <v>88</v>
      </c>
      <c r="G35" s="26">
        <v>41</v>
      </c>
      <c r="H35" s="27">
        <v>22</v>
      </c>
      <c r="I35" s="27">
        <f t="shared" si="0"/>
        <v>63</v>
      </c>
      <c r="J35" s="37">
        <f t="shared" si="1"/>
        <v>1.9444444444444444E-3</v>
      </c>
    </row>
    <row r="36" spans="1:10" ht="16">
      <c r="A36" s="26"/>
      <c r="B36" s="27" t="s">
        <v>210</v>
      </c>
      <c r="C36" s="81" t="s">
        <v>64</v>
      </c>
      <c r="D36" s="27" t="s">
        <v>64</v>
      </c>
      <c r="E36" s="27" t="s">
        <v>64</v>
      </c>
      <c r="F36" s="49" t="s">
        <v>88</v>
      </c>
      <c r="G36" s="26">
        <v>26</v>
      </c>
      <c r="H36" s="27">
        <v>22</v>
      </c>
      <c r="I36" s="27">
        <f t="shared" si="0"/>
        <v>48</v>
      </c>
      <c r="J36" s="37">
        <f t="shared" si="1"/>
        <v>1.4814814814814814E-3</v>
      </c>
    </row>
    <row r="37" spans="1:10" ht="16">
      <c r="A37" s="26"/>
      <c r="B37" s="27" t="s">
        <v>522</v>
      </c>
      <c r="C37" s="132" t="s">
        <v>937</v>
      </c>
      <c r="D37" s="128" t="s">
        <v>83</v>
      </c>
      <c r="E37" s="128" t="s">
        <v>83</v>
      </c>
      <c r="F37" s="49" t="s">
        <v>83</v>
      </c>
      <c r="G37" s="26">
        <v>10</v>
      </c>
      <c r="H37" s="27">
        <v>4</v>
      </c>
      <c r="I37" s="27">
        <f t="shared" si="0"/>
        <v>14</v>
      </c>
      <c r="J37" s="37">
        <f t="shared" si="1"/>
        <v>4.3209876543209879E-4</v>
      </c>
    </row>
    <row r="38" spans="1:10" ht="16">
      <c r="A38" s="26"/>
      <c r="B38" s="27" t="s">
        <v>495</v>
      </c>
      <c r="C38" s="81" t="s">
        <v>495</v>
      </c>
      <c r="D38" s="27" t="s">
        <v>495</v>
      </c>
      <c r="E38" s="27" t="s">
        <v>86</v>
      </c>
      <c r="F38" s="49" t="s">
        <v>88</v>
      </c>
      <c r="G38" s="26">
        <v>115</v>
      </c>
      <c r="H38" s="27">
        <v>56</v>
      </c>
      <c r="I38" s="27">
        <f t="shared" si="0"/>
        <v>171</v>
      </c>
      <c r="J38" s="37">
        <f t="shared" si="1"/>
        <v>5.2777777777777779E-3</v>
      </c>
    </row>
    <row r="39" spans="1:10" ht="16">
      <c r="A39" s="26"/>
      <c r="B39" s="27" t="s">
        <v>523</v>
      </c>
      <c r="C39" s="81" t="s">
        <v>86</v>
      </c>
      <c r="D39" s="27" t="s">
        <v>86</v>
      </c>
      <c r="E39" s="27" t="s">
        <v>86</v>
      </c>
      <c r="F39" s="49" t="s">
        <v>88</v>
      </c>
      <c r="G39" s="26">
        <v>6</v>
      </c>
      <c r="H39" s="27">
        <v>1</v>
      </c>
      <c r="I39" s="27">
        <f t="shared" si="0"/>
        <v>7</v>
      </c>
      <c r="J39" s="37">
        <f t="shared" si="1"/>
        <v>2.1604938271604939E-4</v>
      </c>
    </row>
    <row r="40" spans="1:10" ht="16">
      <c r="A40" s="26"/>
      <c r="B40" s="27" t="s">
        <v>892</v>
      </c>
      <c r="C40" s="81" t="s">
        <v>930</v>
      </c>
      <c r="D40" s="27" t="s">
        <v>930</v>
      </c>
      <c r="E40" s="27" t="s">
        <v>930</v>
      </c>
      <c r="F40" s="49" t="s">
        <v>24</v>
      </c>
      <c r="G40" s="26">
        <v>50</v>
      </c>
      <c r="H40" s="27">
        <v>42</v>
      </c>
      <c r="I40" s="27">
        <f t="shared" si="0"/>
        <v>92</v>
      </c>
      <c r="J40" s="37">
        <f t="shared" si="1"/>
        <v>2.839506172839506E-3</v>
      </c>
    </row>
    <row r="41" spans="1:10" ht="16">
      <c r="A41" s="26"/>
      <c r="B41" s="27" t="s">
        <v>893</v>
      </c>
      <c r="C41" s="25" t="s">
        <v>1218</v>
      </c>
      <c r="D41" s="27" t="s">
        <v>1218</v>
      </c>
      <c r="E41" s="27" t="s">
        <v>930</v>
      </c>
      <c r="F41" s="49" t="s">
        <v>24</v>
      </c>
      <c r="G41" s="26">
        <v>511</v>
      </c>
      <c r="H41" s="27">
        <v>308</v>
      </c>
      <c r="I41" s="27">
        <f t="shared" si="0"/>
        <v>819</v>
      </c>
      <c r="J41" s="37">
        <f t="shared" si="1"/>
        <v>2.5277777777777777E-2</v>
      </c>
    </row>
    <row r="42" spans="1:10" ht="32">
      <c r="A42" s="26"/>
      <c r="B42" s="27" t="s">
        <v>894</v>
      </c>
      <c r="C42" s="81" t="s">
        <v>1219</v>
      </c>
      <c r="D42" s="27" t="s">
        <v>1219</v>
      </c>
      <c r="E42" s="27" t="s">
        <v>930</v>
      </c>
      <c r="F42" s="49" t="s">
        <v>24</v>
      </c>
      <c r="G42" s="26">
        <v>177</v>
      </c>
      <c r="H42" s="27">
        <v>74</v>
      </c>
      <c r="I42" s="27">
        <f t="shared" si="0"/>
        <v>251</v>
      </c>
      <c r="J42" s="37">
        <f t="shared" si="1"/>
        <v>7.7469135802469133E-3</v>
      </c>
    </row>
    <row r="43" spans="1:10" ht="16">
      <c r="A43" s="26"/>
      <c r="B43" s="27" t="s">
        <v>895</v>
      </c>
      <c r="C43" s="81" t="s">
        <v>930</v>
      </c>
      <c r="D43" s="27" t="s">
        <v>930</v>
      </c>
      <c r="E43" s="27" t="s">
        <v>930</v>
      </c>
      <c r="F43" s="49" t="s">
        <v>24</v>
      </c>
      <c r="G43" s="26">
        <v>205</v>
      </c>
      <c r="H43" s="27">
        <v>76</v>
      </c>
      <c r="I43" s="27">
        <f t="shared" si="0"/>
        <v>281</v>
      </c>
      <c r="J43" s="37">
        <f t="shared" si="1"/>
        <v>8.6728395061728396E-3</v>
      </c>
    </row>
    <row r="44" spans="1:10" ht="16">
      <c r="A44" s="26"/>
      <c r="B44" s="27" t="s">
        <v>896</v>
      </c>
      <c r="C44" s="81" t="s">
        <v>932</v>
      </c>
      <c r="D44" s="27" t="s">
        <v>932</v>
      </c>
      <c r="E44" s="27" t="s">
        <v>932</v>
      </c>
      <c r="F44" s="49" t="s">
        <v>24</v>
      </c>
      <c r="G44" s="26">
        <v>112</v>
      </c>
      <c r="H44" s="27">
        <v>58</v>
      </c>
      <c r="I44" s="27">
        <f t="shared" si="0"/>
        <v>170</v>
      </c>
      <c r="J44" s="37">
        <f t="shared" si="1"/>
        <v>5.2469135802469136E-3</v>
      </c>
    </row>
    <row r="45" spans="1:10" ht="16">
      <c r="A45" s="26"/>
      <c r="B45" s="27" t="s">
        <v>897</v>
      </c>
      <c r="C45" s="81" t="s">
        <v>930</v>
      </c>
      <c r="D45" s="27" t="s">
        <v>930</v>
      </c>
      <c r="E45" s="27" t="s">
        <v>930</v>
      </c>
      <c r="F45" s="49" t="s">
        <v>24</v>
      </c>
      <c r="G45" s="26">
        <v>36</v>
      </c>
      <c r="H45" s="27">
        <v>27</v>
      </c>
      <c r="I45" s="27">
        <f t="shared" si="0"/>
        <v>63</v>
      </c>
      <c r="J45" s="37">
        <f t="shared" si="1"/>
        <v>1.9444444444444444E-3</v>
      </c>
    </row>
    <row r="46" spans="1:10" ht="32">
      <c r="A46" s="26"/>
      <c r="B46" s="27" t="s">
        <v>898</v>
      </c>
      <c r="C46" s="81" t="s">
        <v>930</v>
      </c>
      <c r="D46" s="27" t="s">
        <v>930</v>
      </c>
      <c r="E46" s="27" t="s">
        <v>930</v>
      </c>
      <c r="F46" s="49" t="s">
        <v>24</v>
      </c>
      <c r="G46" s="26">
        <v>211</v>
      </c>
      <c r="H46" s="27">
        <v>126</v>
      </c>
      <c r="I46" s="27">
        <f t="shared" si="0"/>
        <v>337</v>
      </c>
      <c r="J46" s="37">
        <f t="shared" si="1"/>
        <v>1.0401234567901235E-2</v>
      </c>
    </row>
    <row r="47" spans="1:10" ht="16">
      <c r="A47" s="26"/>
      <c r="B47" s="27" t="s">
        <v>531</v>
      </c>
      <c r="C47" s="81" t="s">
        <v>930</v>
      </c>
      <c r="D47" s="27" t="s">
        <v>930</v>
      </c>
      <c r="E47" s="27" t="s">
        <v>930</v>
      </c>
      <c r="F47" s="49" t="s">
        <v>24</v>
      </c>
      <c r="G47" s="26">
        <v>11</v>
      </c>
      <c r="H47" s="27">
        <v>8</v>
      </c>
      <c r="I47" s="27">
        <f t="shared" si="0"/>
        <v>19</v>
      </c>
      <c r="J47" s="37">
        <f t="shared" si="1"/>
        <v>5.8641975308641975E-4</v>
      </c>
    </row>
    <row r="48" spans="1:10" ht="16">
      <c r="A48" s="26"/>
      <c r="B48" s="27" t="s">
        <v>532</v>
      </c>
      <c r="C48" s="81" t="s">
        <v>83</v>
      </c>
      <c r="D48" s="27" t="s">
        <v>83</v>
      </c>
      <c r="E48" s="27" t="s">
        <v>83</v>
      </c>
      <c r="F48" s="49" t="s">
        <v>83</v>
      </c>
      <c r="G48" s="26">
        <v>51</v>
      </c>
      <c r="H48" s="27">
        <v>41</v>
      </c>
      <c r="I48" s="27">
        <f t="shared" si="0"/>
        <v>92</v>
      </c>
      <c r="J48" s="37">
        <f t="shared" si="1"/>
        <v>2.839506172839506E-3</v>
      </c>
    </row>
    <row r="49" spans="1:10" ht="16">
      <c r="A49" s="26"/>
      <c r="B49" s="27" t="s">
        <v>533</v>
      </c>
      <c r="C49" s="81" t="s">
        <v>14</v>
      </c>
      <c r="D49" s="27" t="s">
        <v>14</v>
      </c>
      <c r="E49" s="27" t="s">
        <v>14</v>
      </c>
      <c r="F49" s="49" t="s">
        <v>14</v>
      </c>
      <c r="G49" s="26">
        <v>20</v>
      </c>
      <c r="H49" s="27">
        <v>14</v>
      </c>
      <c r="I49" s="27">
        <f t="shared" si="0"/>
        <v>34</v>
      </c>
      <c r="J49" s="37">
        <f t="shared" si="1"/>
        <v>1.0493827160493827E-3</v>
      </c>
    </row>
    <row r="50" spans="1:10" ht="16">
      <c r="A50" s="26"/>
      <c r="B50" s="27" t="s">
        <v>534</v>
      </c>
      <c r="C50" s="81" t="s">
        <v>937</v>
      </c>
      <c r="D50" s="27" t="s">
        <v>83</v>
      </c>
      <c r="E50" s="27" t="s">
        <v>83</v>
      </c>
      <c r="F50" s="49" t="s">
        <v>83</v>
      </c>
      <c r="G50" s="26">
        <v>2</v>
      </c>
      <c r="H50" s="27"/>
      <c r="I50" s="27">
        <f t="shared" si="0"/>
        <v>2</v>
      </c>
      <c r="J50" s="37">
        <f t="shared" si="1"/>
        <v>6.1728395061728397E-5</v>
      </c>
    </row>
    <row r="51" spans="1:10" ht="16">
      <c r="A51" s="26"/>
      <c r="B51" s="27" t="s">
        <v>21</v>
      </c>
      <c r="C51" s="81" t="s">
        <v>1726</v>
      </c>
      <c r="D51" s="27" t="s">
        <v>21</v>
      </c>
      <c r="E51" s="27" t="s">
        <v>14</v>
      </c>
      <c r="F51" s="49" t="s">
        <v>14</v>
      </c>
      <c r="G51" s="26">
        <v>236</v>
      </c>
      <c r="H51" s="27">
        <v>142</v>
      </c>
      <c r="I51" s="27">
        <f t="shared" si="0"/>
        <v>378</v>
      </c>
      <c r="J51" s="37">
        <f t="shared" si="1"/>
        <v>1.1666666666666667E-2</v>
      </c>
    </row>
    <row r="52" spans="1:10" ht="16">
      <c r="A52" s="113" t="s">
        <v>10</v>
      </c>
      <c r="B52" s="27" t="s">
        <v>535</v>
      </c>
      <c r="C52" s="81" t="s">
        <v>14</v>
      </c>
      <c r="D52" s="27" t="s">
        <v>14</v>
      </c>
      <c r="E52" s="27" t="s">
        <v>14</v>
      </c>
      <c r="F52" s="49" t="s">
        <v>14</v>
      </c>
      <c r="G52" s="26">
        <v>17</v>
      </c>
      <c r="H52" s="27">
        <v>10</v>
      </c>
      <c r="I52" s="27">
        <f t="shared" si="0"/>
        <v>27</v>
      </c>
      <c r="J52" s="37">
        <f t="shared" si="1"/>
        <v>8.3333333333333339E-4</v>
      </c>
    </row>
    <row r="53" spans="1:10" ht="16">
      <c r="A53" s="26"/>
      <c r="B53" s="27" t="s">
        <v>71</v>
      </c>
      <c r="C53" s="81" t="s">
        <v>14</v>
      </c>
      <c r="D53" s="27" t="s">
        <v>14</v>
      </c>
      <c r="E53" s="27" t="s">
        <v>14</v>
      </c>
      <c r="F53" s="49" t="s">
        <v>14</v>
      </c>
      <c r="G53" s="26">
        <v>8</v>
      </c>
      <c r="H53" s="27">
        <v>3</v>
      </c>
      <c r="I53" s="27">
        <f t="shared" si="0"/>
        <v>11</v>
      </c>
      <c r="J53" s="37">
        <f t="shared" si="1"/>
        <v>3.3950617283950616E-4</v>
      </c>
    </row>
    <row r="54" spans="1:10" ht="16">
      <c r="A54" s="26"/>
      <c r="B54" s="27" t="s">
        <v>536</v>
      </c>
      <c r="C54" s="81" t="s">
        <v>536</v>
      </c>
      <c r="D54" s="27" t="s">
        <v>536</v>
      </c>
      <c r="E54" s="27" t="s">
        <v>930</v>
      </c>
      <c r="F54" s="49" t="s">
        <v>24</v>
      </c>
      <c r="G54" s="26">
        <v>29</v>
      </c>
      <c r="H54" s="27">
        <v>20</v>
      </c>
      <c r="I54" s="27">
        <f t="shared" si="0"/>
        <v>49</v>
      </c>
      <c r="J54" s="37">
        <f t="shared" si="1"/>
        <v>1.5123456790123457E-3</v>
      </c>
    </row>
    <row r="55" spans="1:10" ht="16">
      <c r="A55" s="26"/>
      <c r="B55" s="27" t="s">
        <v>537</v>
      </c>
      <c r="C55" s="81" t="s">
        <v>14</v>
      </c>
      <c r="D55" s="27" t="s">
        <v>14</v>
      </c>
      <c r="E55" s="27" t="s">
        <v>14</v>
      </c>
      <c r="F55" s="49" t="s">
        <v>14</v>
      </c>
      <c r="G55" s="26">
        <v>62</v>
      </c>
      <c r="H55" s="27">
        <v>41</v>
      </c>
      <c r="I55" s="27">
        <f t="shared" si="0"/>
        <v>103</v>
      </c>
      <c r="J55" s="37">
        <f t="shared" si="1"/>
        <v>3.1790123456790125E-3</v>
      </c>
    </row>
    <row r="56" spans="1:10" ht="16">
      <c r="A56" s="26"/>
      <c r="B56" s="27" t="s">
        <v>538</v>
      </c>
      <c r="C56" s="81" t="s">
        <v>83</v>
      </c>
      <c r="D56" s="27" t="s">
        <v>83</v>
      </c>
      <c r="E56" s="27" t="s">
        <v>83</v>
      </c>
      <c r="F56" s="49" t="s">
        <v>83</v>
      </c>
      <c r="G56" s="26">
        <v>34</v>
      </c>
      <c r="H56" s="27">
        <v>36</v>
      </c>
      <c r="I56" s="27">
        <f t="shared" si="0"/>
        <v>70</v>
      </c>
      <c r="J56" s="37">
        <f t="shared" si="1"/>
        <v>2.1604938271604936E-3</v>
      </c>
    </row>
    <row r="57" spans="1:10" ht="16">
      <c r="A57" s="26"/>
      <c r="B57" s="27" t="s">
        <v>539</v>
      </c>
      <c r="C57" s="81" t="s">
        <v>5</v>
      </c>
      <c r="D57" s="27" t="s">
        <v>5</v>
      </c>
      <c r="E57" s="27" t="s">
        <v>14</v>
      </c>
      <c r="F57" s="49" t="s">
        <v>14</v>
      </c>
      <c r="G57" s="26">
        <v>99</v>
      </c>
      <c r="H57" s="27">
        <v>109</v>
      </c>
      <c r="I57" s="27">
        <f t="shared" si="0"/>
        <v>208</v>
      </c>
      <c r="J57" s="37">
        <f t="shared" si="1"/>
        <v>6.4197530864197527E-3</v>
      </c>
    </row>
    <row r="58" spans="1:10" ht="16">
      <c r="A58" s="26"/>
      <c r="B58" s="27" t="s">
        <v>540</v>
      </c>
      <c r="C58" s="81" t="s">
        <v>1764</v>
      </c>
      <c r="D58" s="27" t="s">
        <v>85</v>
      </c>
      <c r="E58" s="27" t="s">
        <v>85</v>
      </c>
      <c r="F58" s="49" t="s">
        <v>85</v>
      </c>
      <c r="G58" s="26">
        <v>8</v>
      </c>
      <c r="H58" s="27"/>
      <c r="I58" s="27">
        <f t="shared" si="0"/>
        <v>8</v>
      </c>
      <c r="J58" s="37">
        <f t="shared" si="1"/>
        <v>2.4691358024691359E-4</v>
      </c>
    </row>
    <row r="59" spans="1:10" ht="16">
      <c r="A59" s="26"/>
      <c r="B59" s="27" t="s">
        <v>541</v>
      </c>
      <c r="C59" s="81" t="s">
        <v>1764</v>
      </c>
      <c r="D59" s="27" t="s">
        <v>85</v>
      </c>
      <c r="E59" s="27" t="s">
        <v>85</v>
      </c>
      <c r="F59" s="49" t="s">
        <v>85</v>
      </c>
      <c r="G59" s="26"/>
      <c r="H59" s="27"/>
      <c r="I59" s="27">
        <f t="shared" si="0"/>
        <v>0</v>
      </c>
      <c r="J59" s="37">
        <f t="shared" si="1"/>
        <v>0</v>
      </c>
    </row>
    <row r="60" spans="1:10" ht="16">
      <c r="A60" s="28"/>
      <c r="B60" s="29" t="s">
        <v>542</v>
      </c>
      <c r="C60" s="83" t="s">
        <v>1764</v>
      </c>
      <c r="D60" s="29" t="s">
        <v>85</v>
      </c>
      <c r="E60" s="29" t="s">
        <v>85</v>
      </c>
      <c r="F60" s="40" t="s">
        <v>85</v>
      </c>
      <c r="G60" s="28">
        <v>21</v>
      </c>
      <c r="H60" s="29">
        <v>16</v>
      </c>
      <c r="I60" s="29">
        <f t="shared" si="0"/>
        <v>37</v>
      </c>
      <c r="J60" s="37">
        <f t="shared" si="1"/>
        <v>1.1419753086419754E-3</v>
      </c>
    </row>
    <row r="61" spans="1:10" ht="32" customHeight="1">
      <c r="A61" s="26" t="s">
        <v>505</v>
      </c>
      <c r="B61" s="27" t="s">
        <v>73</v>
      </c>
      <c r="C61" s="81" t="s">
        <v>83</v>
      </c>
      <c r="D61" s="27" t="s">
        <v>83</v>
      </c>
      <c r="E61" s="27" t="s">
        <v>83</v>
      </c>
      <c r="F61" s="45" t="s">
        <v>83</v>
      </c>
      <c r="G61" s="26">
        <v>31</v>
      </c>
      <c r="H61" s="27">
        <v>16</v>
      </c>
      <c r="I61" s="27">
        <f t="shared" si="0"/>
        <v>47</v>
      </c>
      <c r="J61" s="37">
        <f t="shared" si="1"/>
        <v>1.4506172839506173E-3</v>
      </c>
    </row>
    <row r="62" spans="1:10" ht="16">
      <c r="A62" s="26"/>
      <c r="B62" s="27" t="s">
        <v>543</v>
      </c>
      <c r="C62" s="81" t="s">
        <v>30</v>
      </c>
      <c r="D62" s="27" t="s">
        <v>86</v>
      </c>
      <c r="E62" s="27" t="s">
        <v>86</v>
      </c>
      <c r="F62" s="49" t="s">
        <v>88</v>
      </c>
      <c r="G62" s="26">
        <v>133</v>
      </c>
      <c r="H62" s="27">
        <v>108</v>
      </c>
      <c r="I62" s="27">
        <f t="shared" si="0"/>
        <v>241</v>
      </c>
      <c r="J62" s="37">
        <f t="shared" si="1"/>
        <v>7.438271604938272E-3</v>
      </c>
    </row>
    <row r="63" spans="1:10" ht="16">
      <c r="A63" s="26"/>
      <c r="B63" s="27" t="s">
        <v>544</v>
      </c>
      <c r="C63" s="81" t="s">
        <v>30</v>
      </c>
      <c r="D63" s="27" t="s">
        <v>86</v>
      </c>
      <c r="E63" s="27" t="s">
        <v>86</v>
      </c>
      <c r="F63" s="49" t="s">
        <v>88</v>
      </c>
      <c r="G63" s="26">
        <v>58</v>
      </c>
      <c r="H63" s="27">
        <v>50</v>
      </c>
      <c r="I63" s="27">
        <f t="shared" si="0"/>
        <v>108</v>
      </c>
      <c r="J63" s="37">
        <f t="shared" si="1"/>
        <v>3.3333333333333335E-3</v>
      </c>
    </row>
    <row r="64" spans="1:10" ht="16">
      <c r="A64" s="26"/>
      <c r="B64" s="27" t="s">
        <v>545</v>
      </c>
      <c r="C64" s="81" t="s">
        <v>30</v>
      </c>
      <c r="D64" s="27" t="s">
        <v>86</v>
      </c>
      <c r="E64" s="27" t="s">
        <v>86</v>
      </c>
      <c r="F64" s="49" t="s">
        <v>88</v>
      </c>
      <c r="G64" s="26">
        <v>3</v>
      </c>
      <c r="H64" s="27">
        <v>1</v>
      </c>
      <c r="I64" s="27">
        <f t="shared" si="0"/>
        <v>4</v>
      </c>
      <c r="J64" s="37">
        <f t="shared" si="1"/>
        <v>1.2345679012345679E-4</v>
      </c>
    </row>
    <row r="65" spans="1:10" ht="16">
      <c r="A65" s="26"/>
      <c r="B65" s="27" t="s">
        <v>62</v>
      </c>
      <c r="C65" s="81" t="s">
        <v>1049</v>
      </c>
      <c r="D65" s="27" t="s">
        <v>84</v>
      </c>
      <c r="E65" s="27" t="s">
        <v>86</v>
      </c>
      <c r="F65" s="49" t="s">
        <v>88</v>
      </c>
      <c r="G65" s="26">
        <v>56</v>
      </c>
      <c r="H65" s="27">
        <v>22</v>
      </c>
      <c r="I65" s="27">
        <f t="shared" si="0"/>
        <v>78</v>
      </c>
      <c r="J65" s="37">
        <f t="shared" si="1"/>
        <v>2.4074074074074076E-3</v>
      </c>
    </row>
    <row r="66" spans="1:10" ht="16">
      <c r="A66" s="26"/>
      <c r="B66" s="27" t="s">
        <v>496</v>
      </c>
      <c r="C66" s="81" t="s">
        <v>86</v>
      </c>
      <c r="D66" s="27" t="s">
        <v>86</v>
      </c>
      <c r="E66" s="27" t="s">
        <v>86</v>
      </c>
      <c r="F66" s="49" t="s">
        <v>88</v>
      </c>
      <c r="G66" s="26">
        <v>11</v>
      </c>
      <c r="H66" s="27">
        <v>18</v>
      </c>
      <c r="I66" s="27">
        <f t="shared" si="0"/>
        <v>29</v>
      </c>
      <c r="J66" s="37">
        <f t="shared" si="1"/>
        <v>8.9506172839506177E-4</v>
      </c>
    </row>
    <row r="67" spans="1:10" ht="16">
      <c r="A67" s="26"/>
      <c r="B67" s="27" t="s">
        <v>546</v>
      </c>
      <c r="C67" s="81" t="s">
        <v>83</v>
      </c>
      <c r="D67" s="27" t="s">
        <v>83</v>
      </c>
      <c r="E67" s="27" t="s">
        <v>83</v>
      </c>
      <c r="F67" s="49" t="s">
        <v>83</v>
      </c>
      <c r="G67" s="26">
        <v>94</v>
      </c>
      <c r="H67" s="27">
        <v>55</v>
      </c>
      <c r="I67" s="27">
        <f t="shared" ref="I67:I130" si="2">G67+H67</f>
        <v>149</v>
      </c>
      <c r="J67" s="37">
        <f t="shared" ref="J67:J130" si="3">(I67/J$1)</f>
        <v>4.5987654320987651E-3</v>
      </c>
    </row>
    <row r="68" spans="1:10" ht="16">
      <c r="A68" s="26"/>
      <c r="B68" s="27" t="s">
        <v>547</v>
      </c>
      <c r="C68" s="81" t="s">
        <v>29</v>
      </c>
      <c r="D68" s="27" t="s">
        <v>29</v>
      </c>
      <c r="E68" s="27" t="s">
        <v>67</v>
      </c>
      <c r="F68" s="49" t="s">
        <v>67</v>
      </c>
      <c r="G68" s="26">
        <v>854</v>
      </c>
      <c r="H68" s="27">
        <v>675</v>
      </c>
      <c r="I68" s="27">
        <f t="shared" si="2"/>
        <v>1529</v>
      </c>
      <c r="J68" s="37">
        <f t="shared" si="3"/>
        <v>4.7191358024691356E-2</v>
      </c>
    </row>
    <row r="69" spans="1:10" ht="16">
      <c r="A69" s="26"/>
      <c r="B69" s="27" t="s">
        <v>548</v>
      </c>
      <c r="C69" s="81" t="s">
        <v>84</v>
      </c>
      <c r="D69" s="27" t="s">
        <v>84</v>
      </c>
      <c r="E69" s="27" t="s">
        <v>84</v>
      </c>
      <c r="F69" s="49" t="s">
        <v>14</v>
      </c>
      <c r="G69" s="26">
        <v>38</v>
      </c>
      <c r="H69" s="27">
        <v>36</v>
      </c>
      <c r="I69" s="27">
        <f t="shared" si="2"/>
        <v>74</v>
      </c>
      <c r="J69" s="37">
        <f t="shared" si="3"/>
        <v>2.2839506172839508E-3</v>
      </c>
    </row>
    <row r="70" spans="1:10" ht="16">
      <c r="A70" s="26"/>
      <c r="B70" s="27" t="s">
        <v>549</v>
      </c>
      <c r="C70" s="81" t="s">
        <v>84</v>
      </c>
      <c r="D70" s="27" t="s">
        <v>84</v>
      </c>
      <c r="E70" s="27" t="s">
        <v>84</v>
      </c>
      <c r="F70" s="49" t="s">
        <v>14</v>
      </c>
      <c r="G70" s="26">
        <v>160</v>
      </c>
      <c r="H70" s="27">
        <v>191</v>
      </c>
      <c r="I70" s="27">
        <f t="shared" si="2"/>
        <v>351</v>
      </c>
      <c r="J70" s="37">
        <f t="shared" si="3"/>
        <v>1.0833333333333334E-2</v>
      </c>
    </row>
    <row r="71" spans="1:10" ht="16">
      <c r="A71" s="26"/>
      <c r="B71" s="27" t="s">
        <v>550</v>
      </c>
      <c r="C71" s="81" t="s">
        <v>495</v>
      </c>
      <c r="D71" s="27" t="s">
        <v>495</v>
      </c>
      <c r="E71" s="27" t="s">
        <v>86</v>
      </c>
      <c r="F71" s="49" t="s">
        <v>88</v>
      </c>
      <c r="G71" s="26">
        <v>46</v>
      </c>
      <c r="H71" s="27">
        <v>114</v>
      </c>
      <c r="I71" s="27">
        <f t="shared" si="2"/>
        <v>160</v>
      </c>
      <c r="J71" s="37">
        <f t="shared" si="3"/>
        <v>4.9382716049382715E-3</v>
      </c>
    </row>
    <row r="72" spans="1:10" ht="16">
      <c r="A72" s="26"/>
      <c r="B72" s="27" t="s">
        <v>551</v>
      </c>
      <c r="C72" s="81" t="s">
        <v>84</v>
      </c>
      <c r="D72" s="27" t="s">
        <v>84</v>
      </c>
      <c r="E72" s="27" t="s">
        <v>84</v>
      </c>
      <c r="F72" s="49" t="s">
        <v>14</v>
      </c>
      <c r="G72" s="26">
        <v>19</v>
      </c>
      <c r="H72" s="27">
        <v>58</v>
      </c>
      <c r="I72" s="27">
        <f t="shared" si="2"/>
        <v>77</v>
      </c>
      <c r="J72" s="37">
        <f t="shared" si="3"/>
        <v>2.3765432098765433E-3</v>
      </c>
    </row>
    <row r="73" spans="1:10" ht="16">
      <c r="A73" s="26"/>
      <c r="B73" s="27" t="s">
        <v>34</v>
      </c>
      <c r="C73" s="81" t="s">
        <v>84</v>
      </c>
      <c r="D73" s="27" t="s">
        <v>84</v>
      </c>
      <c r="E73" s="27" t="s">
        <v>84</v>
      </c>
      <c r="F73" s="49" t="s">
        <v>14</v>
      </c>
      <c r="G73" s="26">
        <v>39</v>
      </c>
      <c r="H73" s="27">
        <v>65</v>
      </c>
      <c r="I73" s="27">
        <f t="shared" si="2"/>
        <v>104</v>
      </c>
      <c r="J73" s="37">
        <f t="shared" si="3"/>
        <v>3.2098765432098763E-3</v>
      </c>
    </row>
    <row r="74" spans="1:10" ht="16">
      <c r="A74" s="26"/>
      <c r="B74" s="27" t="s">
        <v>552</v>
      </c>
      <c r="C74" s="81" t="s">
        <v>84</v>
      </c>
      <c r="D74" s="27" t="s">
        <v>84</v>
      </c>
      <c r="E74" s="27" t="s">
        <v>84</v>
      </c>
      <c r="F74" s="49" t="s">
        <v>14</v>
      </c>
      <c r="G74" s="26">
        <v>1</v>
      </c>
      <c r="H74" s="27"/>
      <c r="I74" s="27">
        <f t="shared" si="2"/>
        <v>1</v>
      </c>
      <c r="J74" s="37">
        <f t="shared" si="3"/>
        <v>3.0864197530864198E-5</v>
      </c>
    </row>
    <row r="75" spans="1:10" ht="16">
      <c r="A75" s="26"/>
      <c r="B75" s="27" t="s">
        <v>553</v>
      </c>
      <c r="C75" s="132" t="s">
        <v>84</v>
      </c>
      <c r="D75" s="128" t="s">
        <v>84</v>
      </c>
      <c r="E75" s="129" t="s">
        <v>84</v>
      </c>
      <c r="F75" s="129" t="s">
        <v>83</v>
      </c>
      <c r="G75" s="26">
        <v>24</v>
      </c>
      <c r="H75" s="27">
        <v>33</v>
      </c>
      <c r="I75" s="27">
        <f t="shared" si="2"/>
        <v>57</v>
      </c>
      <c r="J75" s="37">
        <f t="shared" si="3"/>
        <v>1.7592592592592592E-3</v>
      </c>
    </row>
    <row r="76" spans="1:10" ht="16">
      <c r="A76" s="26"/>
      <c r="B76" s="27" t="s">
        <v>33</v>
      </c>
      <c r="C76" s="81" t="s">
        <v>84</v>
      </c>
      <c r="D76" s="27" t="s">
        <v>84</v>
      </c>
      <c r="E76" s="27" t="s">
        <v>84</v>
      </c>
      <c r="F76" s="49" t="s">
        <v>14</v>
      </c>
      <c r="G76" s="26">
        <v>1</v>
      </c>
      <c r="H76" s="27">
        <v>1</v>
      </c>
      <c r="I76" s="27">
        <f t="shared" si="2"/>
        <v>2</v>
      </c>
      <c r="J76" s="37">
        <f t="shared" si="3"/>
        <v>6.1728395061728397E-5</v>
      </c>
    </row>
    <row r="77" spans="1:10" ht="16">
      <c r="A77" s="26"/>
      <c r="B77" s="27" t="s">
        <v>554</v>
      </c>
      <c r="C77" s="81" t="s">
        <v>84</v>
      </c>
      <c r="D77" s="27" t="s">
        <v>84</v>
      </c>
      <c r="E77" s="27" t="s">
        <v>84</v>
      </c>
      <c r="F77" s="49" t="s">
        <v>14</v>
      </c>
      <c r="G77" s="26">
        <v>11</v>
      </c>
      <c r="H77" s="27">
        <v>4</v>
      </c>
      <c r="I77" s="27">
        <f t="shared" si="2"/>
        <v>15</v>
      </c>
      <c r="J77" s="37">
        <f t="shared" si="3"/>
        <v>4.6296296296296298E-4</v>
      </c>
    </row>
    <row r="78" spans="1:10" ht="16">
      <c r="A78" s="26"/>
      <c r="B78" s="27" t="s">
        <v>555</v>
      </c>
      <c r="C78" s="91" t="s">
        <v>84</v>
      </c>
      <c r="D78" s="49" t="s">
        <v>84</v>
      </c>
      <c r="E78" s="91" t="s">
        <v>84</v>
      </c>
      <c r="F78" s="49" t="s">
        <v>83</v>
      </c>
      <c r="G78" s="26">
        <v>50</v>
      </c>
      <c r="H78" s="27">
        <v>58</v>
      </c>
      <c r="I78" s="27">
        <f t="shared" si="2"/>
        <v>108</v>
      </c>
      <c r="J78" s="37">
        <f t="shared" si="3"/>
        <v>3.3333333333333335E-3</v>
      </c>
    </row>
    <row r="79" spans="1:10" ht="16">
      <c r="A79" s="26"/>
      <c r="B79" s="27" t="s">
        <v>556</v>
      </c>
      <c r="C79" s="81" t="s">
        <v>83</v>
      </c>
      <c r="D79" s="27" t="s">
        <v>83</v>
      </c>
      <c r="E79" s="27" t="s">
        <v>83</v>
      </c>
      <c r="F79" s="49" t="s">
        <v>83</v>
      </c>
      <c r="G79" s="26"/>
      <c r="H79" s="27"/>
      <c r="I79" s="27">
        <f t="shared" si="2"/>
        <v>0</v>
      </c>
      <c r="J79" s="37">
        <f t="shared" si="3"/>
        <v>0</v>
      </c>
    </row>
    <row r="80" spans="1:10" ht="16">
      <c r="A80" s="28"/>
      <c r="B80" s="29" t="s">
        <v>557</v>
      </c>
      <c r="C80" s="83" t="s">
        <v>83</v>
      </c>
      <c r="D80" s="29" t="s">
        <v>83</v>
      </c>
      <c r="E80" s="29" t="s">
        <v>83</v>
      </c>
      <c r="F80" s="40" t="s">
        <v>83</v>
      </c>
      <c r="G80" s="28">
        <v>21</v>
      </c>
      <c r="H80" s="29">
        <v>10</v>
      </c>
      <c r="I80" s="29">
        <f t="shared" si="2"/>
        <v>31</v>
      </c>
      <c r="J80" s="37">
        <f t="shared" si="3"/>
        <v>9.5679012345679015E-4</v>
      </c>
    </row>
    <row r="81" spans="1:10" ht="16">
      <c r="A81" s="26" t="s">
        <v>103</v>
      </c>
      <c r="B81" s="27" t="s">
        <v>558</v>
      </c>
      <c r="C81" s="81" t="s">
        <v>942</v>
      </c>
      <c r="D81" s="27" t="s">
        <v>942</v>
      </c>
      <c r="E81" s="27" t="s">
        <v>67</v>
      </c>
      <c r="F81" s="45" t="s">
        <v>67</v>
      </c>
      <c r="G81" s="26">
        <v>31</v>
      </c>
      <c r="H81" s="27">
        <v>13</v>
      </c>
      <c r="I81" s="27">
        <f t="shared" si="2"/>
        <v>44</v>
      </c>
      <c r="J81" s="37">
        <f t="shared" si="3"/>
        <v>1.3580246913580246E-3</v>
      </c>
    </row>
    <row r="82" spans="1:10" ht="16">
      <c r="A82" s="26"/>
      <c r="B82" s="27" t="s">
        <v>559</v>
      </c>
      <c r="C82" s="81" t="s">
        <v>942</v>
      </c>
      <c r="D82" s="27" t="s">
        <v>942</v>
      </c>
      <c r="E82" s="27" t="s">
        <v>67</v>
      </c>
      <c r="F82" s="49" t="s">
        <v>67</v>
      </c>
      <c r="G82" s="26">
        <v>151</v>
      </c>
      <c r="H82" s="27">
        <v>58</v>
      </c>
      <c r="I82" s="27">
        <f t="shared" si="2"/>
        <v>209</v>
      </c>
      <c r="J82" s="37">
        <f t="shared" si="3"/>
        <v>6.450617283950617E-3</v>
      </c>
    </row>
    <row r="83" spans="1:10" ht="16">
      <c r="A83" s="26"/>
      <c r="B83" s="27" t="s">
        <v>497</v>
      </c>
      <c r="C83" s="81" t="s">
        <v>942</v>
      </c>
      <c r="D83" s="27" t="s">
        <v>942</v>
      </c>
      <c r="E83" s="27" t="s">
        <v>67</v>
      </c>
      <c r="F83" s="49" t="s">
        <v>67</v>
      </c>
      <c r="G83" s="26">
        <v>2263</v>
      </c>
      <c r="H83" s="27">
        <v>1582</v>
      </c>
      <c r="I83" s="27">
        <f t="shared" si="2"/>
        <v>3845</v>
      </c>
      <c r="J83" s="37">
        <f t="shared" si="3"/>
        <v>0.11867283950617284</v>
      </c>
    </row>
    <row r="84" spans="1:10" ht="16">
      <c r="A84" s="26"/>
      <c r="B84" s="27" t="s">
        <v>560</v>
      </c>
      <c r="C84" s="81" t="s">
        <v>1224</v>
      </c>
      <c r="D84" s="27" t="s">
        <v>1224</v>
      </c>
      <c r="E84" s="27" t="s">
        <v>67</v>
      </c>
      <c r="F84" s="49" t="s">
        <v>67</v>
      </c>
      <c r="G84" s="26">
        <v>98</v>
      </c>
      <c r="H84" s="27">
        <v>87</v>
      </c>
      <c r="I84" s="27">
        <f t="shared" si="2"/>
        <v>185</v>
      </c>
      <c r="J84" s="37">
        <f t="shared" si="3"/>
        <v>5.7098765432098764E-3</v>
      </c>
    </row>
    <row r="85" spans="1:10" ht="16">
      <c r="A85" s="26"/>
      <c r="B85" s="27" t="s">
        <v>1222</v>
      </c>
      <c r="C85" s="81" t="s">
        <v>942</v>
      </c>
      <c r="D85" s="27" t="s">
        <v>942</v>
      </c>
      <c r="E85" s="27" t="s">
        <v>67</v>
      </c>
      <c r="F85" s="49" t="s">
        <v>67</v>
      </c>
      <c r="G85" s="26">
        <v>341</v>
      </c>
      <c r="H85" s="27">
        <v>198</v>
      </c>
      <c r="I85" s="27">
        <f t="shared" si="2"/>
        <v>539</v>
      </c>
      <c r="J85" s="37">
        <f t="shared" si="3"/>
        <v>1.6635802469135801E-2</v>
      </c>
    </row>
    <row r="86" spans="1:10" ht="16">
      <c r="A86" s="26"/>
      <c r="B86" s="27" t="s">
        <v>561</v>
      </c>
      <c r="C86" s="81" t="s">
        <v>942</v>
      </c>
      <c r="D86" s="27" t="s">
        <v>942</v>
      </c>
      <c r="E86" s="27" t="s">
        <v>67</v>
      </c>
      <c r="F86" s="49" t="s">
        <v>67</v>
      </c>
      <c r="G86" s="26">
        <v>48</v>
      </c>
      <c r="H86" s="27">
        <v>31</v>
      </c>
      <c r="I86" s="27">
        <f t="shared" si="2"/>
        <v>79</v>
      </c>
      <c r="J86" s="37">
        <f t="shared" si="3"/>
        <v>2.4382716049382715E-3</v>
      </c>
    </row>
    <row r="87" spans="1:10" ht="16">
      <c r="A87" s="26"/>
      <c r="B87" s="27" t="s">
        <v>562</v>
      </c>
      <c r="C87" s="81" t="s">
        <v>942</v>
      </c>
      <c r="D87" s="27" t="s">
        <v>942</v>
      </c>
      <c r="E87" s="27" t="s">
        <v>67</v>
      </c>
      <c r="F87" s="49" t="s">
        <v>67</v>
      </c>
      <c r="G87" s="26">
        <v>4</v>
      </c>
      <c r="H87" s="27">
        <v>1</v>
      </c>
      <c r="I87" s="27">
        <f t="shared" si="2"/>
        <v>5</v>
      </c>
      <c r="J87" s="37">
        <f t="shared" si="3"/>
        <v>1.5432098765432098E-4</v>
      </c>
    </row>
    <row r="88" spans="1:10" ht="16">
      <c r="A88" s="26"/>
      <c r="B88" s="27" t="s">
        <v>670</v>
      </c>
      <c r="C88" s="81" t="s">
        <v>942</v>
      </c>
      <c r="D88" s="27" t="s">
        <v>942</v>
      </c>
      <c r="E88" s="27" t="s">
        <v>67</v>
      </c>
      <c r="F88" s="49" t="s">
        <v>67</v>
      </c>
      <c r="G88" s="26">
        <v>9</v>
      </c>
      <c r="H88" s="27">
        <v>3</v>
      </c>
      <c r="I88" s="27">
        <f t="shared" si="2"/>
        <v>12</v>
      </c>
      <c r="J88" s="37">
        <f t="shared" si="3"/>
        <v>3.7037037037037035E-4</v>
      </c>
    </row>
    <row r="89" spans="1:10" ht="16">
      <c r="A89" s="28"/>
      <c r="B89" s="29" t="s">
        <v>563</v>
      </c>
      <c r="C89" s="83" t="s">
        <v>942</v>
      </c>
      <c r="D89" s="29" t="s">
        <v>942</v>
      </c>
      <c r="E89" s="29" t="s">
        <v>67</v>
      </c>
      <c r="F89" s="49" t="s">
        <v>67</v>
      </c>
      <c r="G89" s="28">
        <v>8</v>
      </c>
      <c r="H89" s="29">
        <v>8</v>
      </c>
      <c r="I89" s="29">
        <f t="shared" si="2"/>
        <v>16</v>
      </c>
      <c r="J89" s="37">
        <f t="shared" si="3"/>
        <v>4.9382716049382717E-4</v>
      </c>
    </row>
    <row r="90" spans="1:10" ht="16">
      <c r="A90" s="26" t="s">
        <v>104</v>
      </c>
      <c r="B90" s="27" t="s">
        <v>564</v>
      </c>
      <c r="C90" s="81" t="s">
        <v>1217</v>
      </c>
      <c r="D90" s="27" t="s">
        <v>1217</v>
      </c>
      <c r="E90" s="81" t="s">
        <v>1217</v>
      </c>
      <c r="F90" s="45" t="s">
        <v>83</v>
      </c>
      <c r="G90" s="26"/>
      <c r="H90" s="27">
        <v>4</v>
      </c>
      <c r="I90" s="27">
        <f t="shared" si="2"/>
        <v>4</v>
      </c>
      <c r="J90" s="37">
        <f t="shared" si="3"/>
        <v>1.2345679012345679E-4</v>
      </c>
    </row>
    <row r="91" spans="1:10" ht="16">
      <c r="A91" s="26"/>
      <c r="B91" s="27" t="s">
        <v>565</v>
      </c>
      <c r="C91" s="81" t="s">
        <v>1217</v>
      </c>
      <c r="D91" s="27" t="s">
        <v>1217</v>
      </c>
      <c r="E91" s="27" t="s">
        <v>1217</v>
      </c>
      <c r="F91" s="49" t="s">
        <v>83</v>
      </c>
      <c r="G91" s="26">
        <v>7</v>
      </c>
      <c r="H91" s="27">
        <v>7</v>
      </c>
      <c r="I91" s="27">
        <f t="shared" si="2"/>
        <v>14</v>
      </c>
      <c r="J91" s="37">
        <f t="shared" si="3"/>
        <v>4.3209876543209879E-4</v>
      </c>
    </row>
    <row r="92" spans="1:10" ht="16">
      <c r="A92" s="26"/>
      <c r="B92" s="27" t="s">
        <v>566</v>
      </c>
      <c r="C92" s="81" t="s">
        <v>83</v>
      </c>
      <c r="D92" s="27" t="s">
        <v>83</v>
      </c>
      <c r="E92" s="27" t="s">
        <v>83</v>
      </c>
      <c r="F92" s="49" t="s">
        <v>83</v>
      </c>
      <c r="G92" s="26">
        <v>5</v>
      </c>
      <c r="H92" s="27">
        <v>1</v>
      </c>
      <c r="I92" s="27">
        <f t="shared" si="2"/>
        <v>6</v>
      </c>
      <c r="J92" s="37">
        <f t="shared" si="3"/>
        <v>1.8518518518518518E-4</v>
      </c>
    </row>
    <row r="93" spans="1:10" ht="16">
      <c r="A93" s="26"/>
      <c r="B93" s="27" t="s">
        <v>187</v>
      </c>
      <c r="C93" s="81" t="s">
        <v>1217</v>
      </c>
      <c r="D93" s="27" t="s">
        <v>1217</v>
      </c>
      <c r="E93" s="27" t="s">
        <v>1217</v>
      </c>
      <c r="F93" s="49" t="s">
        <v>83</v>
      </c>
      <c r="G93" s="26">
        <v>109</v>
      </c>
      <c r="H93" s="27">
        <v>54</v>
      </c>
      <c r="I93" s="27">
        <f t="shared" si="2"/>
        <v>163</v>
      </c>
      <c r="J93" s="37">
        <f t="shared" si="3"/>
        <v>5.0308641975308644E-3</v>
      </c>
    </row>
    <row r="94" spans="1:10" ht="16">
      <c r="A94" s="26"/>
      <c r="B94" s="27" t="s">
        <v>567</v>
      </c>
      <c r="C94" s="81" t="s">
        <v>14</v>
      </c>
      <c r="D94" s="27" t="s">
        <v>14</v>
      </c>
      <c r="E94" s="27" t="s">
        <v>1217</v>
      </c>
      <c r="F94" s="49" t="s">
        <v>14</v>
      </c>
      <c r="G94" s="26">
        <v>132</v>
      </c>
      <c r="H94" s="27">
        <v>70</v>
      </c>
      <c r="I94" s="27">
        <f t="shared" si="2"/>
        <v>202</v>
      </c>
      <c r="J94" s="37">
        <f t="shared" si="3"/>
        <v>6.2345679012345678E-3</v>
      </c>
    </row>
    <row r="95" spans="1:10" ht="16">
      <c r="A95" s="26"/>
      <c r="B95" s="27" t="s">
        <v>298</v>
      </c>
      <c r="C95" s="81" t="s">
        <v>82</v>
      </c>
      <c r="D95" s="27" t="s">
        <v>82</v>
      </c>
      <c r="E95" s="27" t="s">
        <v>82</v>
      </c>
      <c r="F95" s="49" t="s">
        <v>88</v>
      </c>
      <c r="G95" s="26">
        <v>340</v>
      </c>
      <c r="H95" s="27">
        <v>195</v>
      </c>
      <c r="I95" s="27">
        <f t="shared" si="2"/>
        <v>535</v>
      </c>
      <c r="J95" s="37">
        <f t="shared" si="3"/>
        <v>1.6512345679012344E-2</v>
      </c>
    </row>
    <row r="96" spans="1:10" ht="16">
      <c r="A96" s="26"/>
      <c r="B96" s="27" t="s">
        <v>297</v>
      </c>
      <c r="C96" s="81" t="s">
        <v>82</v>
      </c>
      <c r="D96" s="27" t="s">
        <v>82</v>
      </c>
      <c r="E96" s="27" t="s">
        <v>82</v>
      </c>
      <c r="F96" s="49" t="s">
        <v>88</v>
      </c>
      <c r="G96" s="26">
        <v>500</v>
      </c>
      <c r="H96" s="27">
        <v>301</v>
      </c>
      <c r="I96" s="27">
        <f t="shared" si="2"/>
        <v>801</v>
      </c>
      <c r="J96" s="37">
        <f t="shared" si="3"/>
        <v>2.4722222222222222E-2</v>
      </c>
    </row>
    <row r="97" spans="1:10" ht="16">
      <c r="A97" s="26"/>
      <c r="B97" s="27" t="s">
        <v>568</v>
      </c>
      <c r="C97" s="81" t="s">
        <v>82</v>
      </c>
      <c r="D97" s="27" t="s">
        <v>82</v>
      </c>
      <c r="E97" s="27" t="s">
        <v>82</v>
      </c>
      <c r="F97" s="49" t="s">
        <v>88</v>
      </c>
      <c r="G97" s="26">
        <v>512</v>
      </c>
      <c r="H97" s="27">
        <v>466</v>
      </c>
      <c r="I97" s="27">
        <f t="shared" si="2"/>
        <v>978</v>
      </c>
      <c r="J97" s="37">
        <f t="shared" si="3"/>
        <v>3.0185185185185186E-2</v>
      </c>
    </row>
    <row r="98" spans="1:10" ht="16">
      <c r="A98" s="26"/>
      <c r="B98" s="27" t="s">
        <v>191</v>
      </c>
      <c r="C98" s="81" t="s">
        <v>1217</v>
      </c>
      <c r="D98" s="27" t="s">
        <v>1217</v>
      </c>
      <c r="E98" s="27" t="s">
        <v>1217</v>
      </c>
      <c r="F98" s="49" t="s">
        <v>83</v>
      </c>
      <c r="G98" s="26">
        <v>50</v>
      </c>
      <c r="H98" s="27">
        <v>28</v>
      </c>
      <c r="I98" s="27">
        <f t="shared" si="2"/>
        <v>78</v>
      </c>
      <c r="J98" s="37">
        <f t="shared" si="3"/>
        <v>2.4074074074074076E-3</v>
      </c>
    </row>
    <row r="99" spans="1:10" ht="16">
      <c r="A99" s="26"/>
      <c r="B99" s="27" t="s">
        <v>569</v>
      </c>
      <c r="C99" s="81" t="s">
        <v>1217</v>
      </c>
      <c r="D99" s="27" t="s">
        <v>1217</v>
      </c>
      <c r="E99" s="27" t="s">
        <v>1217</v>
      </c>
      <c r="F99" s="49" t="s">
        <v>83</v>
      </c>
      <c r="G99" s="26">
        <v>54</v>
      </c>
      <c r="H99" s="27">
        <v>54</v>
      </c>
      <c r="I99" s="27">
        <f t="shared" si="2"/>
        <v>108</v>
      </c>
      <c r="J99" s="37">
        <f t="shared" si="3"/>
        <v>3.3333333333333335E-3</v>
      </c>
    </row>
    <row r="100" spans="1:10" ht="16">
      <c r="A100" s="26"/>
      <c r="B100" s="27" t="s">
        <v>570</v>
      </c>
      <c r="C100" s="81" t="s">
        <v>1217</v>
      </c>
      <c r="D100" s="27" t="s">
        <v>1217</v>
      </c>
      <c r="E100" s="27" t="s">
        <v>1217</v>
      </c>
      <c r="F100" s="49" t="s">
        <v>83</v>
      </c>
      <c r="G100" s="26">
        <v>7</v>
      </c>
      <c r="H100" s="27">
        <v>7</v>
      </c>
      <c r="I100" s="27">
        <f t="shared" si="2"/>
        <v>14</v>
      </c>
      <c r="J100" s="37">
        <f t="shared" si="3"/>
        <v>4.3209876543209879E-4</v>
      </c>
    </row>
    <row r="101" spans="1:10" ht="16">
      <c r="A101" s="26"/>
      <c r="B101" s="27" t="s">
        <v>68</v>
      </c>
      <c r="C101" s="81" t="s">
        <v>14</v>
      </c>
      <c r="D101" s="27" t="s">
        <v>14</v>
      </c>
      <c r="E101" s="27" t="s">
        <v>1217</v>
      </c>
      <c r="F101" s="49" t="s">
        <v>14</v>
      </c>
      <c r="G101" s="26">
        <v>35</v>
      </c>
      <c r="H101" s="27">
        <v>20</v>
      </c>
      <c r="I101" s="27">
        <f t="shared" si="2"/>
        <v>55</v>
      </c>
      <c r="J101" s="37">
        <f t="shared" si="3"/>
        <v>1.6975308641975309E-3</v>
      </c>
    </row>
    <row r="102" spans="1:10" ht="16">
      <c r="A102" s="26"/>
      <c r="B102" s="27" t="s">
        <v>571</v>
      </c>
      <c r="C102" s="81" t="s">
        <v>14</v>
      </c>
      <c r="D102" s="27" t="s">
        <v>14</v>
      </c>
      <c r="E102" s="27" t="s">
        <v>1217</v>
      </c>
      <c r="F102" s="49" t="s">
        <v>14</v>
      </c>
      <c r="G102" s="26">
        <v>5</v>
      </c>
      <c r="H102" s="27">
        <v>1</v>
      </c>
      <c r="I102" s="27">
        <f t="shared" si="2"/>
        <v>6</v>
      </c>
      <c r="J102" s="37">
        <f t="shared" si="3"/>
        <v>1.8518518518518518E-4</v>
      </c>
    </row>
    <row r="103" spans="1:10" ht="16">
      <c r="A103" s="28"/>
      <c r="B103" s="29" t="s">
        <v>572</v>
      </c>
      <c r="C103" s="83" t="s">
        <v>1217</v>
      </c>
      <c r="D103" s="29" t="s">
        <v>1217</v>
      </c>
      <c r="E103" s="29" t="s">
        <v>1217</v>
      </c>
      <c r="F103" s="40" t="s">
        <v>83</v>
      </c>
      <c r="G103" s="28">
        <v>16</v>
      </c>
      <c r="H103" s="29">
        <v>22</v>
      </c>
      <c r="I103" s="29">
        <f t="shared" si="2"/>
        <v>38</v>
      </c>
      <c r="J103" s="37">
        <f t="shared" si="3"/>
        <v>1.1728395061728395E-3</v>
      </c>
    </row>
    <row r="104" spans="1:10" ht="16">
      <c r="A104" s="26" t="s">
        <v>105</v>
      </c>
      <c r="B104" s="27" t="s">
        <v>899</v>
      </c>
      <c r="C104" s="81" t="s">
        <v>945</v>
      </c>
      <c r="D104" s="27" t="s">
        <v>945</v>
      </c>
      <c r="E104" s="27" t="s">
        <v>83</v>
      </c>
      <c r="F104" s="45" t="s">
        <v>83</v>
      </c>
      <c r="G104" s="26">
        <v>5</v>
      </c>
      <c r="H104" s="27">
        <v>7</v>
      </c>
      <c r="I104" s="27">
        <f t="shared" si="2"/>
        <v>12</v>
      </c>
      <c r="J104" s="37">
        <f t="shared" si="3"/>
        <v>3.7037037037037035E-4</v>
      </c>
    </row>
    <row r="105" spans="1:10" ht="16">
      <c r="A105" s="26"/>
      <c r="B105" s="27" t="s">
        <v>573</v>
      </c>
      <c r="C105" s="81" t="s">
        <v>945</v>
      </c>
      <c r="D105" s="27" t="s">
        <v>945</v>
      </c>
      <c r="E105" s="27" t="s">
        <v>83</v>
      </c>
      <c r="F105" s="49" t="s">
        <v>83</v>
      </c>
      <c r="G105" s="26">
        <v>13</v>
      </c>
      <c r="H105" s="27">
        <v>10</v>
      </c>
      <c r="I105" s="27">
        <f t="shared" si="2"/>
        <v>23</v>
      </c>
      <c r="J105" s="37">
        <f t="shared" si="3"/>
        <v>7.0987654320987651E-4</v>
      </c>
    </row>
    <row r="106" spans="1:10" ht="16">
      <c r="A106" s="26"/>
      <c r="B106" s="27" t="s">
        <v>574</v>
      </c>
      <c r="C106" s="81" t="s">
        <v>945</v>
      </c>
      <c r="D106" s="27" t="s">
        <v>945</v>
      </c>
      <c r="E106" s="27" t="s">
        <v>83</v>
      </c>
      <c r="F106" s="49" t="s">
        <v>83</v>
      </c>
      <c r="G106" s="26">
        <v>7</v>
      </c>
      <c r="H106" s="27">
        <v>2</v>
      </c>
      <c r="I106" s="27">
        <f t="shared" si="2"/>
        <v>9</v>
      </c>
      <c r="J106" s="37">
        <f t="shared" si="3"/>
        <v>2.7777777777777778E-4</v>
      </c>
    </row>
    <row r="107" spans="1:10" ht="16">
      <c r="A107" s="26"/>
      <c r="B107" s="27" t="s">
        <v>575</v>
      </c>
      <c r="C107" s="81" t="s">
        <v>945</v>
      </c>
      <c r="D107" s="27" t="s">
        <v>945</v>
      </c>
      <c r="E107" s="27" t="s">
        <v>83</v>
      </c>
      <c r="F107" s="49" t="s">
        <v>83</v>
      </c>
      <c r="G107" s="26">
        <v>82</v>
      </c>
      <c r="H107" s="27">
        <v>41</v>
      </c>
      <c r="I107" s="27">
        <f t="shared" si="2"/>
        <v>123</v>
      </c>
      <c r="J107" s="37">
        <f t="shared" si="3"/>
        <v>3.7962962962962963E-3</v>
      </c>
    </row>
    <row r="108" spans="1:10" ht="16">
      <c r="A108" s="26"/>
      <c r="B108" s="27" t="s">
        <v>900</v>
      </c>
      <c r="C108" s="81" t="s">
        <v>945</v>
      </c>
      <c r="D108" s="27" t="s">
        <v>945</v>
      </c>
      <c r="E108" s="27" t="s">
        <v>83</v>
      </c>
      <c r="F108" s="49" t="s">
        <v>83</v>
      </c>
      <c r="G108" s="26">
        <v>146</v>
      </c>
      <c r="H108" s="27">
        <v>132</v>
      </c>
      <c r="I108" s="27">
        <f t="shared" si="2"/>
        <v>278</v>
      </c>
      <c r="J108" s="37">
        <f t="shared" si="3"/>
        <v>8.5802469135802476E-3</v>
      </c>
    </row>
    <row r="109" spans="1:10" ht="16">
      <c r="A109" s="26"/>
      <c r="B109" s="27" t="s">
        <v>498</v>
      </c>
      <c r="C109" s="81" t="s">
        <v>86</v>
      </c>
      <c r="D109" s="27" t="s">
        <v>86</v>
      </c>
      <c r="E109" s="27" t="s">
        <v>86</v>
      </c>
      <c r="F109" s="49" t="s">
        <v>88</v>
      </c>
      <c r="G109" s="26">
        <v>499</v>
      </c>
      <c r="H109" s="27">
        <v>437</v>
      </c>
      <c r="I109" s="27">
        <f t="shared" si="2"/>
        <v>936</v>
      </c>
      <c r="J109" s="37">
        <f t="shared" si="3"/>
        <v>2.8888888888888888E-2</v>
      </c>
    </row>
    <row r="110" spans="1:10" ht="16">
      <c r="A110" s="26"/>
      <c r="B110" s="27" t="s">
        <v>577</v>
      </c>
      <c r="C110" s="81" t="s">
        <v>86</v>
      </c>
      <c r="D110" s="27" t="s">
        <v>86</v>
      </c>
      <c r="E110" s="27" t="s">
        <v>86</v>
      </c>
      <c r="F110" s="49" t="s">
        <v>88</v>
      </c>
      <c r="G110" s="26">
        <v>135</v>
      </c>
      <c r="H110" s="27">
        <v>145</v>
      </c>
      <c r="I110" s="27">
        <f t="shared" si="2"/>
        <v>280</v>
      </c>
      <c r="J110" s="37">
        <f t="shared" si="3"/>
        <v>8.6419753086419745E-3</v>
      </c>
    </row>
    <row r="111" spans="1:10" ht="16">
      <c r="A111" s="26"/>
      <c r="B111" s="27" t="s">
        <v>147</v>
      </c>
      <c r="C111" s="81" t="s">
        <v>86</v>
      </c>
      <c r="D111" s="27" t="s">
        <v>86</v>
      </c>
      <c r="E111" s="27" t="s">
        <v>86</v>
      </c>
      <c r="F111" s="49" t="s">
        <v>88</v>
      </c>
      <c r="G111" s="26">
        <v>1</v>
      </c>
      <c r="H111" s="27"/>
      <c r="I111" s="27">
        <f t="shared" si="2"/>
        <v>1</v>
      </c>
      <c r="J111" s="37">
        <f t="shared" si="3"/>
        <v>3.0864197530864198E-5</v>
      </c>
    </row>
    <row r="112" spans="1:10" ht="16">
      <c r="A112" s="26"/>
      <c r="B112" s="27" t="s">
        <v>578</v>
      </c>
      <c r="C112" s="81" t="s">
        <v>86</v>
      </c>
      <c r="D112" s="27" t="s">
        <v>86</v>
      </c>
      <c r="E112" s="27" t="s">
        <v>86</v>
      </c>
      <c r="F112" s="49" t="s">
        <v>88</v>
      </c>
      <c r="G112" s="26">
        <v>1</v>
      </c>
      <c r="H112" s="27">
        <v>2</v>
      </c>
      <c r="I112" s="27">
        <f t="shared" si="2"/>
        <v>3</v>
      </c>
      <c r="J112" s="37">
        <f t="shared" si="3"/>
        <v>9.2592592592592588E-5</v>
      </c>
    </row>
    <row r="113" spans="1:10" ht="16">
      <c r="A113" s="26"/>
      <c r="B113" s="27" t="s">
        <v>501</v>
      </c>
      <c r="C113" s="81" t="s">
        <v>945</v>
      </c>
      <c r="D113" s="27" t="s">
        <v>945</v>
      </c>
      <c r="E113" s="27" t="s">
        <v>83</v>
      </c>
      <c r="F113" s="49" t="s">
        <v>83</v>
      </c>
      <c r="G113" s="26">
        <v>195</v>
      </c>
      <c r="H113" s="27">
        <v>67</v>
      </c>
      <c r="I113" s="27">
        <f t="shared" si="2"/>
        <v>262</v>
      </c>
      <c r="J113" s="37">
        <f t="shared" si="3"/>
        <v>8.0864197530864206E-3</v>
      </c>
    </row>
    <row r="114" spans="1:10" ht="16">
      <c r="A114" s="26"/>
      <c r="B114" s="27" t="s">
        <v>579</v>
      </c>
      <c r="C114" s="81" t="s">
        <v>945</v>
      </c>
      <c r="D114" s="27" t="s">
        <v>945</v>
      </c>
      <c r="E114" s="27" t="s">
        <v>83</v>
      </c>
      <c r="F114" s="49" t="s">
        <v>83</v>
      </c>
      <c r="G114" s="26">
        <v>67</v>
      </c>
      <c r="H114" s="27">
        <v>32</v>
      </c>
      <c r="I114" s="27">
        <f t="shared" si="2"/>
        <v>99</v>
      </c>
      <c r="J114" s="37">
        <f t="shared" si="3"/>
        <v>3.0555555555555557E-3</v>
      </c>
    </row>
    <row r="115" spans="1:10" ht="16">
      <c r="A115" s="26"/>
      <c r="B115" s="27" t="s">
        <v>580</v>
      </c>
      <c r="C115" s="81" t="s">
        <v>945</v>
      </c>
      <c r="D115" s="27" t="s">
        <v>945</v>
      </c>
      <c r="E115" s="27" t="s">
        <v>83</v>
      </c>
      <c r="F115" s="49" t="s">
        <v>83</v>
      </c>
      <c r="G115" s="26">
        <v>121</v>
      </c>
      <c r="H115" s="27">
        <v>78</v>
      </c>
      <c r="I115" s="27">
        <f t="shared" si="2"/>
        <v>199</v>
      </c>
      <c r="J115" s="37">
        <f t="shared" si="3"/>
        <v>6.1419753086419757E-3</v>
      </c>
    </row>
    <row r="116" spans="1:10" ht="16">
      <c r="A116" s="26"/>
      <c r="B116" s="27" t="s">
        <v>581</v>
      </c>
      <c r="C116" s="81" t="s">
        <v>945</v>
      </c>
      <c r="D116" s="27" t="s">
        <v>945</v>
      </c>
      <c r="E116" s="27" t="s">
        <v>83</v>
      </c>
      <c r="F116" s="49" t="s">
        <v>83</v>
      </c>
      <c r="G116" s="26">
        <v>42</v>
      </c>
      <c r="H116" s="27">
        <v>32</v>
      </c>
      <c r="I116" s="27">
        <f t="shared" si="2"/>
        <v>74</v>
      </c>
      <c r="J116" s="37">
        <f t="shared" si="3"/>
        <v>2.2839506172839508E-3</v>
      </c>
    </row>
    <row r="117" spans="1:10" ht="16">
      <c r="A117" s="26"/>
      <c r="B117" s="27" t="s">
        <v>582</v>
      </c>
      <c r="C117" s="81" t="s">
        <v>1028</v>
      </c>
      <c r="D117" s="27" t="s">
        <v>1028</v>
      </c>
      <c r="E117" s="27" t="s">
        <v>14</v>
      </c>
      <c r="F117" s="49" t="s">
        <v>14</v>
      </c>
      <c r="G117" s="26">
        <v>5</v>
      </c>
      <c r="H117" s="27">
        <v>10</v>
      </c>
      <c r="I117" s="27">
        <f t="shared" si="2"/>
        <v>15</v>
      </c>
      <c r="J117" s="37">
        <f t="shared" si="3"/>
        <v>4.6296296296296298E-4</v>
      </c>
    </row>
    <row r="118" spans="1:10" ht="16">
      <c r="A118" s="26"/>
      <c r="B118" s="27" t="s">
        <v>583</v>
      </c>
      <c r="C118" s="81" t="s">
        <v>1272</v>
      </c>
      <c r="D118" s="27" t="s">
        <v>1272</v>
      </c>
      <c r="E118" s="27" t="s">
        <v>930</v>
      </c>
      <c r="F118" s="49" t="s">
        <v>24</v>
      </c>
      <c r="G118" s="26">
        <v>2</v>
      </c>
      <c r="H118" s="27"/>
      <c r="I118" s="27">
        <f t="shared" si="2"/>
        <v>2</v>
      </c>
      <c r="J118" s="37">
        <f t="shared" si="3"/>
        <v>6.1728395061728397E-5</v>
      </c>
    </row>
    <row r="119" spans="1:10" ht="16">
      <c r="A119" s="26"/>
      <c r="B119" s="27" t="s">
        <v>502</v>
      </c>
      <c r="C119" s="81" t="s">
        <v>1028</v>
      </c>
      <c r="D119" s="27" t="s">
        <v>1028</v>
      </c>
      <c r="E119" s="27" t="s">
        <v>14</v>
      </c>
      <c r="F119" s="49" t="s">
        <v>14</v>
      </c>
      <c r="G119" s="26">
        <v>285</v>
      </c>
      <c r="H119" s="27">
        <v>157</v>
      </c>
      <c r="I119" s="27">
        <f t="shared" si="2"/>
        <v>442</v>
      </c>
      <c r="J119" s="37">
        <f t="shared" si="3"/>
        <v>1.3641975308641975E-2</v>
      </c>
    </row>
    <row r="120" spans="1:10" ht="16">
      <c r="A120" s="26"/>
      <c r="B120" s="27" t="s">
        <v>584</v>
      </c>
      <c r="C120" s="81" t="s">
        <v>1028</v>
      </c>
      <c r="D120" s="27" t="s">
        <v>1028</v>
      </c>
      <c r="E120" s="27" t="s">
        <v>14</v>
      </c>
      <c r="F120" s="49" t="s">
        <v>14</v>
      </c>
      <c r="G120" s="26">
        <v>36</v>
      </c>
      <c r="H120" s="27">
        <v>15</v>
      </c>
      <c r="I120" s="27">
        <f t="shared" si="2"/>
        <v>51</v>
      </c>
      <c r="J120" s="37">
        <f t="shared" si="3"/>
        <v>1.5740740740740741E-3</v>
      </c>
    </row>
    <row r="121" spans="1:10" ht="16">
      <c r="A121" s="26"/>
      <c r="B121" s="27" t="s">
        <v>585</v>
      </c>
      <c r="C121" s="81" t="s">
        <v>1028</v>
      </c>
      <c r="D121" s="27" t="s">
        <v>1028</v>
      </c>
      <c r="E121" s="27" t="s">
        <v>14</v>
      </c>
      <c r="F121" s="49" t="s">
        <v>14</v>
      </c>
      <c r="G121" s="26">
        <v>85</v>
      </c>
      <c r="H121" s="27">
        <v>58</v>
      </c>
      <c r="I121" s="27">
        <f t="shared" si="2"/>
        <v>143</v>
      </c>
      <c r="J121" s="37">
        <f t="shared" si="3"/>
        <v>4.4135802469135801E-3</v>
      </c>
    </row>
    <row r="122" spans="1:10" ht="16">
      <c r="A122" s="26"/>
      <c r="B122" s="27" t="s">
        <v>586</v>
      </c>
      <c r="C122" s="81" t="s">
        <v>945</v>
      </c>
      <c r="D122" s="27" t="s">
        <v>945</v>
      </c>
      <c r="E122" s="27" t="s">
        <v>83</v>
      </c>
      <c r="F122" s="49" t="s">
        <v>83</v>
      </c>
      <c r="G122" s="26">
        <v>4</v>
      </c>
      <c r="H122" s="27">
        <v>2</v>
      </c>
      <c r="I122" s="27">
        <f t="shared" si="2"/>
        <v>6</v>
      </c>
      <c r="J122" s="37">
        <f t="shared" si="3"/>
        <v>1.8518518518518518E-4</v>
      </c>
    </row>
    <row r="123" spans="1:10" ht="16">
      <c r="A123" s="26"/>
      <c r="B123" s="27" t="s">
        <v>587</v>
      </c>
      <c r="C123" s="81" t="s">
        <v>86</v>
      </c>
      <c r="D123" s="27" t="s">
        <v>945</v>
      </c>
      <c r="E123" s="27" t="s">
        <v>86</v>
      </c>
      <c r="F123" s="49" t="s">
        <v>88</v>
      </c>
      <c r="G123" s="26">
        <v>49</v>
      </c>
      <c r="H123" s="27">
        <v>46</v>
      </c>
      <c r="I123" s="27">
        <f t="shared" si="2"/>
        <v>95</v>
      </c>
      <c r="J123" s="37">
        <f t="shared" si="3"/>
        <v>2.9320987654320989E-3</v>
      </c>
    </row>
    <row r="124" spans="1:10" ht="32">
      <c r="A124" s="28"/>
      <c r="B124" s="29" t="s">
        <v>901</v>
      </c>
      <c r="C124" s="83" t="s">
        <v>945</v>
      </c>
      <c r="D124" s="29" t="s">
        <v>945</v>
      </c>
      <c r="E124" s="29" t="s">
        <v>83</v>
      </c>
      <c r="F124" s="40" t="s">
        <v>83</v>
      </c>
      <c r="G124" s="28">
        <v>16</v>
      </c>
      <c r="H124" s="29">
        <v>2</v>
      </c>
      <c r="I124" s="29">
        <f t="shared" si="2"/>
        <v>18</v>
      </c>
      <c r="J124" s="37">
        <f t="shared" si="3"/>
        <v>5.5555555555555556E-4</v>
      </c>
    </row>
    <row r="125" spans="1:10" ht="16">
      <c r="A125" s="26" t="s">
        <v>889</v>
      </c>
      <c r="B125" s="27" t="s">
        <v>301</v>
      </c>
      <c r="C125" s="81" t="s">
        <v>1726</v>
      </c>
      <c r="D125" s="27" t="s">
        <v>933</v>
      </c>
      <c r="E125" s="27" t="s">
        <v>14</v>
      </c>
      <c r="F125" s="45" t="s">
        <v>14</v>
      </c>
      <c r="G125" s="26">
        <v>126</v>
      </c>
      <c r="H125" s="27">
        <v>71</v>
      </c>
      <c r="I125" s="27">
        <f t="shared" si="2"/>
        <v>197</v>
      </c>
      <c r="J125" s="37">
        <f t="shared" si="3"/>
        <v>6.0802469135802471E-3</v>
      </c>
    </row>
    <row r="126" spans="1:10" ht="16">
      <c r="A126" s="26"/>
      <c r="B126" s="27" t="s">
        <v>588</v>
      </c>
      <c r="C126" s="81" t="s">
        <v>1726</v>
      </c>
      <c r="D126" s="27" t="s">
        <v>933</v>
      </c>
      <c r="E126" s="27" t="s">
        <v>14</v>
      </c>
      <c r="F126" s="49" t="s">
        <v>14</v>
      </c>
      <c r="G126" s="26">
        <v>1200</v>
      </c>
      <c r="H126" s="27">
        <v>698</v>
      </c>
      <c r="I126" s="27">
        <f t="shared" si="2"/>
        <v>1898</v>
      </c>
      <c r="J126" s="37">
        <f t="shared" si="3"/>
        <v>5.8580246913580249E-2</v>
      </c>
    </row>
    <row r="127" spans="1:10" ht="16">
      <c r="A127" s="26"/>
      <c r="B127" s="27" t="s">
        <v>589</v>
      </c>
      <c r="C127" s="81" t="s">
        <v>1726</v>
      </c>
      <c r="D127" s="27" t="s">
        <v>933</v>
      </c>
      <c r="E127" s="27" t="s">
        <v>14</v>
      </c>
      <c r="F127" s="49" t="s">
        <v>14</v>
      </c>
      <c r="G127" s="26"/>
      <c r="H127" s="27"/>
      <c r="I127" s="27">
        <f t="shared" si="2"/>
        <v>0</v>
      </c>
      <c r="J127" s="37">
        <f t="shared" si="3"/>
        <v>0</v>
      </c>
    </row>
    <row r="128" spans="1:10" ht="16">
      <c r="A128" s="26"/>
      <c r="B128" s="27" t="s">
        <v>590</v>
      </c>
      <c r="C128" s="81" t="s">
        <v>1726</v>
      </c>
      <c r="D128" s="27" t="s">
        <v>933</v>
      </c>
      <c r="E128" s="27" t="s">
        <v>14</v>
      </c>
      <c r="F128" s="49" t="s">
        <v>14</v>
      </c>
      <c r="G128" s="26">
        <v>31</v>
      </c>
      <c r="H128" s="27">
        <v>16</v>
      </c>
      <c r="I128" s="27">
        <f t="shared" si="2"/>
        <v>47</v>
      </c>
      <c r="J128" s="37">
        <f t="shared" si="3"/>
        <v>1.4506172839506173E-3</v>
      </c>
    </row>
    <row r="129" spans="1:10" ht="16">
      <c r="A129" s="26"/>
      <c r="B129" s="27" t="s">
        <v>902</v>
      </c>
      <c r="C129" s="81" t="s">
        <v>934</v>
      </c>
      <c r="D129" s="27" t="s">
        <v>934</v>
      </c>
      <c r="E129" s="27" t="s">
        <v>83</v>
      </c>
      <c r="F129" s="49" t="s">
        <v>83</v>
      </c>
      <c r="G129" s="26">
        <v>11</v>
      </c>
      <c r="H129" s="27">
        <v>4</v>
      </c>
      <c r="I129" s="27">
        <f t="shared" si="2"/>
        <v>15</v>
      </c>
      <c r="J129" s="37">
        <f t="shared" si="3"/>
        <v>4.6296296296296298E-4</v>
      </c>
    </row>
    <row r="130" spans="1:10" ht="16">
      <c r="A130" s="26"/>
      <c r="B130" s="27" t="s">
        <v>592</v>
      </c>
      <c r="C130" s="81" t="s">
        <v>934</v>
      </c>
      <c r="D130" s="27" t="s">
        <v>934</v>
      </c>
      <c r="E130" s="27" t="s">
        <v>83</v>
      </c>
      <c r="F130" s="49" t="s">
        <v>83</v>
      </c>
      <c r="G130" s="26">
        <v>37</v>
      </c>
      <c r="H130" s="27">
        <v>36</v>
      </c>
      <c r="I130" s="27">
        <f t="shared" si="2"/>
        <v>73</v>
      </c>
      <c r="J130" s="37">
        <f t="shared" si="3"/>
        <v>2.2530864197530865E-3</v>
      </c>
    </row>
    <row r="131" spans="1:10" ht="16">
      <c r="A131" s="26"/>
      <c r="B131" s="27" t="s">
        <v>1258</v>
      </c>
      <c r="C131" s="81" t="s">
        <v>934</v>
      </c>
      <c r="D131" s="27" t="s">
        <v>934</v>
      </c>
      <c r="E131" s="27" t="s">
        <v>83</v>
      </c>
      <c r="F131" s="49" t="s">
        <v>83</v>
      </c>
      <c r="G131" s="26">
        <v>6</v>
      </c>
      <c r="H131" s="27">
        <v>3</v>
      </c>
      <c r="I131" s="27">
        <f t="shared" ref="I131:I194" si="4">G131+H131</f>
        <v>9</v>
      </c>
      <c r="J131" s="37">
        <f t="shared" ref="J131:J194" si="5">(I131/J$1)</f>
        <v>2.7777777777777778E-4</v>
      </c>
    </row>
    <row r="132" spans="1:10" ht="16">
      <c r="A132" s="26"/>
      <c r="B132" s="27" t="s">
        <v>594</v>
      </c>
      <c r="C132" s="81" t="s">
        <v>934</v>
      </c>
      <c r="D132" s="27" t="s">
        <v>934</v>
      </c>
      <c r="E132" s="27" t="s">
        <v>83</v>
      </c>
      <c r="F132" s="49" t="s">
        <v>83</v>
      </c>
      <c r="G132" s="26">
        <v>59</v>
      </c>
      <c r="H132" s="27">
        <v>43</v>
      </c>
      <c r="I132" s="27">
        <f t="shared" si="4"/>
        <v>102</v>
      </c>
      <c r="J132" s="37">
        <f t="shared" si="5"/>
        <v>3.1481481481481482E-3</v>
      </c>
    </row>
    <row r="133" spans="1:10" ht="16">
      <c r="A133" s="26"/>
      <c r="B133" s="27" t="s">
        <v>595</v>
      </c>
      <c r="C133" s="81" t="s">
        <v>86</v>
      </c>
      <c r="D133" s="27" t="s">
        <v>934</v>
      </c>
      <c r="E133" s="27" t="s">
        <v>86</v>
      </c>
      <c r="F133" s="49" t="s">
        <v>88</v>
      </c>
      <c r="G133" s="26"/>
      <c r="H133" s="27"/>
      <c r="I133" s="27">
        <f t="shared" si="4"/>
        <v>0</v>
      </c>
      <c r="J133" s="37">
        <f t="shared" si="5"/>
        <v>0</v>
      </c>
    </row>
    <row r="134" spans="1:10" ht="16">
      <c r="A134" s="26"/>
      <c r="B134" s="27" t="s">
        <v>596</v>
      </c>
      <c r="C134" s="81" t="s">
        <v>934</v>
      </c>
      <c r="D134" s="27" t="s">
        <v>934</v>
      </c>
      <c r="E134" s="27" t="s">
        <v>83</v>
      </c>
      <c r="F134" s="49" t="s">
        <v>83</v>
      </c>
      <c r="G134" s="26">
        <v>2</v>
      </c>
      <c r="H134" s="27">
        <v>6</v>
      </c>
      <c r="I134" s="27">
        <f t="shared" si="4"/>
        <v>8</v>
      </c>
      <c r="J134" s="37">
        <f t="shared" si="5"/>
        <v>2.4691358024691359E-4</v>
      </c>
    </row>
    <row r="135" spans="1:10" ht="16">
      <c r="A135" s="26"/>
      <c r="B135" s="27" t="s">
        <v>597</v>
      </c>
      <c r="C135" s="81" t="s">
        <v>14</v>
      </c>
      <c r="D135" s="81" t="s">
        <v>938</v>
      </c>
      <c r="E135" s="27" t="s">
        <v>14</v>
      </c>
      <c r="F135" s="49" t="s">
        <v>14</v>
      </c>
      <c r="G135" s="26">
        <v>37</v>
      </c>
      <c r="H135" s="27">
        <v>10</v>
      </c>
      <c r="I135" s="27">
        <f t="shared" si="4"/>
        <v>47</v>
      </c>
      <c r="J135" s="37">
        <f t="shared" si="5"/>
        <v>1.4506172839506173E-3</v>
      </c>
    </row>
    <row r="136" spans="1:10" ht="16">
      <c r="A136" s="26"/>
      <c r="B136" s="27" t="s">
        <v>598</v>
      </c>
      <c r="C136" s="81" t="s">
        <v>934</v>
      </c>
      <c r="D136" s="27" t="s">
        <v>934</v>
      </c>
      <c r="E136" s="27" t="s">
        <v>83</v>
      </c>
      <c r="F136" s="49" t="s">
        <v>83</v>
      </c>
      <c r="G136" s="26">
        <v>29</v>
      </c>
      <c r="H136" s="27">
        <v>11</v>
      </c>
      <c r="I136" s="27">
        <f t="shared" si="4"/>
        <v>40</v>
      </c>
      <c r="J136" s="37">
        <f t="shared" si="5"/>
        <v>1.2345679012345679E-3</v>
      </c>
    </row>
    <row r="137" spans="1:10" ht="16">
      <c r="A137" s="26"/>
      <c r="B137" s="27" t="s">
        <v>599</v>
      </c>
      <c r="C137" s="81" t="s">
        <v>934</v>
      </c>
      <c r="D137" s="27" t="s">
        <v>934</v>
      </c>
      <c r="E137" s="27" t="s">
        <v>83</v>
      </c>
      <c r="F137" s="49" t="s">
        <v>83</v>
      </c>
      <c r="G137" s="26">
        <v>14</v>
      </c>
      <c r="H137" s="27">
        <v>9</v>
      </c>
      <c r="I137" s="27">
        <f t="shared" si="4"/>
        <v>23</v>
      </c>
      <c r="J137" s="37">
        <f t="shared" si="5"/>
        <v>7.0987654320987651E-4</v>
      </c>
    </row>
    <row r="138" spans="1:10" ht="16">
      <c r="A138" s="26"/>
      <c r="B138" s="27" t="s">
        <v>600</v>
      </c>
      <c r="C138" s="81" t="s">
        <v>934</v>
      </c>
      <c r="D138" s="27" t="s">
        <v>934</v>
      </c>
      <c r="E138" s="27" t="s">
        <v>83</v>
      </c>
      <c r="F138" s="49" t="s">
        <v>83</v>
      </c>
      <c r="G138" s="26">
        <v>41</v>
      </c>
      <c r="H138" s="27">
        <v>17</v>
      </c>
      <c r="I138" s="27">
        <f t="shared" si="4"/>
        <v>58</v>
      </c>
      <c r="J138" s="37">
        <f t="shared" si="5"/>
        <v>1.7901234567901235E-3</v>
      </c>
    </row>
    <row r="139" spans="1:10" ht="16">
      <c r="A139" s="28"/>
      <c r="B139" s="29" t="s">
        <v>601</v>
      </c>
      <c r="C139" s="83" t="s">
        <v>934</v>
      </c>
      <c r="D139" s="29" t="s">
        <v>934</v>
      </c>
      <c r="E139" s="29" t="s">
        <v>83</v>
      </c>
      <c r="F139" s="40" t="s">
        <v>83</v>
      </c>
      <c r="G139" s="28"/>
      <c r="H139" s="29"/>
      <c r="I139" s="29">
        <f t="shared" si="4"/>
        <v>0</v>
      </c>
      <c r="J139" s="37">
        <f t="shared" si="5"/>
        <v>0</v>
      </c>
    </row>
    <row r="140" spans="1:10" ht="16">
      <c r="A140" s="26" t="s">
        <v>602</v>
      </c>
      <c r="B140" s="27" t="s">
        <v>904</v>
      </c>
      <c r="C140" s="81" t="s">
        <v>935</v>
      </c>
      <c r="D140" s="27" t="s">
        <v>935</v>
      </c>
      <c r="E140" s="27" t="s">
        <v>85</v>
      </c>
      <c r="F140" s="45" t="s">
        <v>85</v>
      </c>
      <c r="G140" s="26">
        <v>13</v>
      </c>
      <c r="H140" s="27">
        <v>24</v>
      </c>
      <c r="I140" s="27">
        <f t="shared" si="4"/>
        <v>37</v>
      </c>
      <c r="J140" s="37">
        <f t="shared" si="5"/>
        <v>1.1419753086419754E-3</v>
      </c>
    </row>
    <row r="141" spans="1:10" ht="16">
      <c r="A141" s="26"/>
      <c r="B141" s="27" t="s">
        <v>604</v>
      </c>
      <c r="C141" s="81" t="s">
        <v>935</v>
      </c>
      <c r="D141" s="27" t="s">
        <v>935</v>
      </c>
      <c r="E141" s="27" t="s">
        <v>83</v>
      </c>
      <c r="F141" s="49" t="s">
        <v>83</v>
      </c>
      <c r="G141" s="26">
        <v>19</v>
      </c>
      <c r="H141" s="27">
        <v>15</v>
      </c>
      <c r="I141" s="27">
        <f t="shared" si="4"/>
        <v>34</v>
      </c>
      <c r="J141" s="37">
        <f t="shared" si="5"/>
        <v>1.0493827160493827E-3</v>
      </c>
    </row>
    <row r="142" spans="1:10" ht="16">
      <c r="A142" s="26"/>
      <c r="B142" s="27" t="s">
        <v>605</v>
      </c>
      <c r="C142" s="81" t="s">
        <v>935</v>
      </c>
      <c r="D142" s="27" t="s">
        <v>935</v>
      </c>
      <c r="E142" s="27" t="s">
        <v>85</v>
      </c>
      <c r="F142" s="49" t="s">
        <v>85</v>
      </c>
      <c r="G142" s="26">
        <v>13</v>
      </c>
      <c r="H142" s="27">
        <v>14</v>
      </c>
      <c r="I142" s="27">
        <f t="shared" si="4"/>
        <v>27</v>
      </c>
      <c r="J142" s="37">
        <f t="shared" si="5"/>
        <v>8.3333333333333339E-4</v>
      </c>
    </row>
    <row r="143" spans="1:10" ht="16">
      <c r="A143" s="26"/>
      <c r="B143" s="27" t="s">
        <v>503</v>
      </c>
      <c r="C143" s="81" t="s">
        <v>935</v>
      </c>
      <c r="D143" s="27" t="s">
        <v>935</v>
      </c>
      <c r="E143" s="27" t="s">
        <v>86</v>
      </c>
      <c r="F143" s="49" t="s">
        <v>88</v>
      </c>
      <c r="G143" s="26">
        <v>53</v>
      </c>
      <c r="H143" s="27">
        <v>54</v>
      </c>
      <c r="I143" s="27">
        <f t="shared" si="4"/>
        <v>107</v>
      </c>
      <c r="J143" s="37">
        <f t="shared" si="5"/>
        <v>3.3024691358024692E-3</v>
      </c>
    </row>
    <row r="144" spans="1:10" ht="16">
      <c r="A144" s="26"/>
      <c r="B144" s="27" t="s">
        <v>606</v>
      </c>
      <c r="C144" s="81" t="s">
        <v>935</v>
      </c>
      <c r="D144" s="27" t="s">
        <v>935</v>
      </c>
      <c r="E144" s="27" t="s">
        <v>83</v>
      </c>
      <c r="F144" s="49" t="s">
        <v>83</v>
      </c>
      <c r="G144" s="26">
        <v>42</v>
      </c>
      <c r="H144" s="27">
        <v>28</v>
      </c>
      <c r="I144" s="27">
        <f t="shared" si="4"/>
        <v>70</v>
      </c>
      <c r="J144" s="37">
        <f t="shared" si="5"/>
        <v>2.1604938271604936E-3</v>
      </c>
    </row>
    <row r="145" spans="1:10" ht="16">
      <c r="A145" s="26"/>
      <c r="B145" s="27" t="s">
        <v>607</v>
      </c>
      <c r="C145" s="81" t="s">
        <v>935</v>
      </c>
      <c r="D145" s="27" t="s">
        <v>935</v>
      </c>
      <c r="E145" s="27" t="s">
        <v>83</v>
      </c>
      <c r="F145" s="49" t="s">
        <v>83</v>
      </c>
      <c r="G145" s="26">
        <v>11</v>
      </c>
      <c r="H145" s="27">
        <v>2</v>
      </c>
      <c r="I145" s="27">
        <f t="shared" si="4"/>
        <v>13</v>
      </c>
      <c r="J145" s="37">
        <f t="shared" si="5"/>
        <v>4.0123456790123454E-4</v>
      </c>
    </row>
    <row r="146" spans="1:10" ht="16">
      <c r="A146" s="26"/>
      <c r="B146" s="27" t="s">
        <v>608</v>
      </c>
      <c r="C146" s="81" t="s">
        <v>935</v>
      </c>
      <c r="D146" s="27" t="s">
        <v>935</v>
      </c>
      <c r="E146" s="27" t="s">
        <v>83</v>
      </c>
      <c r="F146" s="49" t="s">
        <v>83</v>
      </c>
      <c r="G146" s="26"/>
      <c r="H146" s="27">
        <v>1</v>
      </c>
      <c r="I146" s="27">
        <f t="shared" si="4"/>
        <v>1</v>
      </c>
      <c r="J146" s="37">
        <f t="shared" si="5"/>
        <v>3.0864197530864198E-5</v>
      </c>
    </row>
    <row r="147" spans="1:10" ht="16">
      <c r="A147" s="28"/>
      <c r="B147" s="29" t="s">
        <v>609</v>
      </c>
      <c r="C147" s="83" t="s">
        <v>935</v>
      </c>
      <c r="D147" s="29" t="s">
        <v>935</v>
      </c>
      <c r="E147" s="29" t="s">
        <v>83</v>
      </c>
      <c r="F147" s="40" t="s">
        <v>83</v>
      </c>
      <c r="G147" s="28"/>
      <c r="H147" s="29"/>
      <c r="I147" s="29">
        <f t="shared" si="4"/>
        <v>0</v>
      </c>
      <c r="J147" s="37">
        <f t="shared" si="5"/>
        <v>0</v>
      </c>
    </row>
    <row r="148" spans="1:10" ht="16">
      <c r="A148" s="26" t="s">
        <v>890</v>
      </c>
      <c r="B148" s="27" t="s">
        <v>610</v>
      </c>
      <c r="C148" s="81" t="s">
        <v>942</v>
      </c>
      <c r="D148" s="27" t="s">
        <v>942</v>
      </c>
      <c r="E148" s="27" t="s">
        <v>67</v>
      </c>
      <c r="F148" s="45" t="s">
        <v>67</v>
      </c>
      <c r="G148" s="26">
        <v>47</v>
      </c>
      <c r="H148" s="27">
        <v>34</v>
      </c>
      <c r="I148" s="27">
        <f t="shared" si="4"/>
        <v>81</v>
      </c>
      <c r="J148" s="37">
        <f t="shared" si="5"/>
        <v>2.5000000000000001E-3</v>
      </c>
    </row>
    <row r="149" spans="1:10" ht="16">
      <c r="A149" s="26"/>
      <c r="B149" s="27" t="s">
        <v>611</v>
      </c>
      <c r="C149" s="81" t="s">
        <v>86</v>
      </c>
      <c r="D149" s="27" t="s">
        <v>86</v>
      </c>
      <c r="E149" s="27" t="s">
        <v>86</v>
      </c>
      <c r="F149" s="49" t="s">
        <v>88</v>
      </c>
      <c r="G149" s="26">
        <v>9</v>
      </c>
      <c r="H149" s="27">
        <v>4</v>
      </c>
      <c r="I149" s="27">
        <f t="shared" si="4"/>
        <v>13</v>
      </c>
      <c r="J149" s="37">
        <f t="shared" si="5"/>
        <v>4.0123456790123454E-4</v>
      </c>
    </row>
    <row r="150" spans="1:10" ht="16">
      <c r="A150" s="26"/>
      <c r="B150" s="27" t="s">
        <v>1260</v>
      </c>
      <c r="C150" s="81" t="s">
        <v>86</v>
      </c>
      <c r="D150" s="27" t="s">
        <v>86</v>
      </c>
      <c r="E150" s="27" t="s">
        <v>86</v>
      </c>
      <c r="F150" s="49" t="s">
        <v>88</v>
      </c>
      <c r="G150" s="26">
        <v>7</v>
      </c>
      <c r="H150" s="27">
        <v>4</v>
      </c>
      <c r="I150" s="27">
        <f t="shared" si="4"/>
        <v>11</v>
      </c>
      <c r="J150" s="37">
        <f t="shared" si="5"/>
        <v>3.3950617283950616E-4</v>
      </c>
    </row>
    <row r="151" spans="1:10" ht="16">
      <c r="A151" s="28"/>
      <c r="B151" s="29" t="s">
        <v>612</v>
      </c>
      <c r="C151" s="83" t="s">
        <v>83</v>
      </c>
      <c r="D151" s="29" t="s">
        <v>83</v>
      </c>
      <c r="E151" s="29" t="s">
        <v>83</v>
      </c>
      <c r="F151" s="40" t="s">
        <v>83</v>
      </c>
      <c r="G151" s="28">
        <v>10</v>
      </c>
      <c r="H151" s="29">
        <v>10</v>
      </c>
      <c r="I151" s="29">
        <f t="shared" si="4"/>
        <v>20</v>
      </c>
      <c r="J151" s="37">
        <f t="shared" si="5"/>
        <v>6.1728395061728394E-4</v>
      </c>
    </row>
    <row r="152" spans="1:10" ht="16">
      <c r="A152" s="26" t="s">
        <v>613</v>
      </c>
      <c r="B152" s="27" t="s">
        <v>614</v>
      </c>
      <c r="C152" s="81" t="s">
        <v>83</v>
      </c>
      <c r="D152" s="27" t="s">
        <v>83</v>
      </c>
      <c r="E152" s="27" t="s">
        <v>83</v>
      </c>
      <c r="F152" s="45" t="s">
        <v>83</v>
      </c>
      <c r="G152" s="26">
        <v>31</v>
      </c>
      <c r="H152" s="27">
        <v>8</v>
      </c>
      <c r="I152" s="27">
        <f t="shared" si="4"/>
        <v>39</v>
      </c>
      <c r="J152" s="37">
        <f t="shared" si="5"/>
        <v>1.2037037037037038E-3</v>
      </c>
    </row>
    <row r="153" spans="1:10" ht="16">
      <c r="A153" s="26"/>
      <c r="B153" s="27" t="s">
        <v>615</v>
      </c>
      <c r="C153" s="81" t="s">
        <v>83</v>
      </c>
      <c r="D153" s="27" t="s">
        <v>83</v>
      </c>
      <c r="E153" s="27" t="s">
        <v>83</v>
      </c>
      <c r="F153" s="49" t="s">
        <v>83</v>
      </c>
      <c r="G153" s="26"/>
      <c r="H153" s="27"/>
      <c r="I153" s="27">
        <f t="shared" si="4"/>
        <v>0</v>
      </c>
      <c r="J153" s="37">
        <f t="shared" si="5"/>
        <v>0</v>
      </c>
    </row>
    <row r="154" spans="1:10" ht="16">
      <c r="A154" s="26"/>
      <c r="B154" s="27" t="s">
        <v>616</v>
      </c>
      <c r="C154" s="81" t="s">
        <v>83</v>
      </c>
      <c r="D154" s="27" t="s">
        <v>83</v>
      </c>
      <c r="E154" s="27" t="s">
        <v>83</v>
      </c>
      <c r="F154" s="49" t="s">
        <v>83</v>
      </c>
      <c r="G154" s="26">
        <v>1</v>
      </c>
      <c r="H154" s="27"/>
      <c r="I154" s="27">
        <f t="shared" si="4"/>
        <v>1</v>
      </c>
      <c r="J154" s="37">
        <f t="shared" si="5"/>
        <v>3.0864197530864198E-5</v>
      </c>
    </row>
    <row r="155" spans="1:10" ht="16">
      <c r="A155" s="28"/>
      <c r="B155" s="29" t="s">
        <v>617</v>
      </c>
      <c r="C155" s="83" t="s">
        <v>83</v>
      </c>
      <c r="D155" s="29" t="s">
        <v>83</v>
      </c>
      <c r="E155" s="29" t="s">
        <v>83</v>
      </c>
      <c r="F155" s="40" t="s">
        <v>83</v>
      </c>
      <c r="G155" s="28">
        <v>2</v>
      </c>
      <c r="H155" s="29">
        <v>3</v>
      </c>
      <c r="I155" s="29">
        <f t="shared" si="4"/>
        <v>5</v>
      </c>
      <c r="J155" s="37">
        <f t="shared" si="5"/>
        <v>1.5432098765432098E-4</v>
      </c>
    </row>
    <row r="156" spans="1:10" ht="16">
      <c r="A156" s="26" t="s">
        <v>618</v>
      </c>
      <c r="B156" s="27" t="s">
        <v>76</v>
      </c>
      <c r="C156" s="81" t="s">
        <v>83</v>
      </c>
      <c r="D156" s="27" t="s">
        <v>83</v>
      </c>
      <c r="E156" s="27" t="s">
        <v>83</v>
      </c>
      <c r="F156" s="45" t="s">
        <v>83</v>
      </c>
      <c r="G156" s="26">
        <v>12</v>
      </c>
      <c r="H156" s="27">
        <v>10</v>
      </c>
      <c r="I156" s="27">
        <f t="shared" si="4"/>
        <v>22</v>
      </c>
      <c r="J156" s="37">
        <f t="shared" si="5"/>
        <v>6.7901234567901232E-4</v>
      </c>
    </row>
    <row r="157" spans="1:10" ht="16">
      <c r="A157" s="26"/>
      <c r="B157" s="27" t="s">
        <v>619</v>
      </c>
      <c r="C157" s="81" t="s">
        <v>14</v>
      </c>
      <c r="D157" s="27" t="s">
        <v>14</v>
      </c>
      <c r="E157" s="27" t="s">
        <v>14</v>
      </c>
      <c r="F157" s="49" t="s">
        <v>14</v>
      </c>
      <c r="G157" s="26">
        <v>97</v>
      </c>
      <c r="H157" s="27">
        <v>86</v>
      </c>
      <c r="I157" s="27">
        <f t="shared" si="4"/>
        <v>183</v>
      </c>
      <c r="J157" s="37">
        <f t="shared" si="5"/>
        <v>5.6481481481481478E-3</v>
      </c>
    </row>
    <row r="158" spans="1:10" ht="16">
      <c r="A158" s="28"/>
      <c r="B158" s="29" t="s">
        <v>322</v>
      </c>
      <c r="C158" s="83" t="s">
        <v>14</v>
      </c>
      <c r="D158" s="29" t="s">
        <v>14</v>
      </c>
      <c r="E158" s="29" t="s">
        <v>14</v>
      </c>
      <c r="F158" s="40" t="s">
        <v>14</v>
      </c>
      <c r="G158" s="28">
        <v>52</v>
      </c>
      <c r="H158" s="29">
        <v>37</v>
      </c>
      <c r="I158" s="29">
        <f t="shared" si="4"/>
        <v>89</v>
      </c>
      <c r="J158" s="37">
        <f t="shared" si="5"/>
        <v>2.7469135802469136E-3</v>
      </c>
    </row>
    <row r="159" spans="1:10" ht="16">
      <c r="A159" s="26" t="s">
        <v>620</v>
      </c>
      <c r="B159" s="27" t="s">
        <v>621</v>
      </c>
      <c r="C159" s="81" t="s">
        <v>935</v>
      </c>
      <c r="D159" s="27" t="s">
        <v>935</v>
      </c>
      <c r="E159" s="27" t="s">
        <v>83</v>
      </c>
      <c r="F159" s="45" t="s">
        <v>83</v>
      </c>
      <c r="G159" s="26">
        <v>391</v>
      </c>
      <c r="H159" s="27">
        <v>257</v>
      </c>
      <c r="I159" s="27">
        <f t="shared" si="4"/>
        <v>648</v>
      </c>
      <c r="J159" s="37">
        <f t="shared" si="5"/>
        <v>0.02</v>
      </c>
    </row>
    <row r="160" spans="1:10" ht="16">
      <c r="A160" s="26"/>
      <c r="B160" s="27" t="s">
        <v>622</v>
      </c>
      <c r="C160" s="81" t="s">
        <v>935</v>
      </c>
      <c r="D160" s="27" t="s">
        <v>935</v>
      </c>
      <c r="E160" s="27" t="s">
        <v>83</v>
      </c>
      <c r="F160" s="49" t="s">
        <v>83</v>
      </c>
      <c r="G160" s="26">
        <v>149</v>
      </c>
      <c r="H160" s="27">
        <v>83</v>
      </c>
      <c r="I160" s="27">
        <f t="shared" si="4"/>
        <v>232</v>
      </c>
      <c r="J160" s="37">
        <f t="shared" si="5"/>
        <v>7.1604938271604942E-3</v>
      </c>
    </row>
    <row r="161" spans="1:10" ht="16">
      <c r="A161" s="26"/>
      <c r="B161" s="27" t="s">
        <v>623</v>
      </c>
      <c r="C161" s="81" t="s">
        <v>935</v>
      </c>
      <c r="D161" s="27" t="s">
        <v>935</v>
      </c>
      <c r="E161" s="27" t="s">
        <v>85</v>
      </c>
      <c r="F161" s="49" t="s">
        <v>85</v>
      </c>
      <c r="G161" s="26" t="s">
        <v>912</v>
      </c>
      <c r="H161" s="27" t="s">
        <v>912</v>
      </c>
      <c r="I161" s="27">
        <v>110</v>
      </c>
      <c r="J161" s="37">
        <f t="shared" si="5"/>
        <v>3.3950617283950617E-3</v>
      </c>
    </row>
    <row r="162" spans="1:10" ht="16">
      <c r="A162" s="26"/>
      <c r="B162" s="27" t="s">
        <v>905</v>
      </c>
      <c r="C162" s="81" t="s">
        <v>935</v>
      </c>
      <c r="D162" s="27" t="s">
        <v>935</v>
      </c>
      <c r="E162" s="27" t="s">
        <v>83</v>
      </c>
      <c r="F162" s="49" t="s">
        <v>83</v>
      </c>
      <c r="G162" s="26" t="s">
        <v>912</v>
      </c>
      <c r="H162" s="27" t="s">
        <v>912</v>
      </c>
      <c r="I162" s="27">
        <v>68</v>
      </c>
      <c r="J162" s="37">
        <f t="shared" si="5"/>
        <v>2.0987654320987655E-3</v>
      </c>
    </row>
    <row r="163" spans="1:10" ht="16">
      <c r="A163" s="28"/>
      <c r="B163" s="29" t="s">
        <v>625</v>
      </c>
      <c r="C163" s="83" t="s">
        <v>935</v>
      </c>
      <c r="D163" s="29" t="s">
        <v>935</v>
      </c>
      <c r="E163" s="29" t="s">
        <v>85</v>
      </c>
      <c r="F163" s="40" t="s">
        <v>85</v>
      </c>
      <c r="G163" s="28" t="s">
        <v>912</v>
      </c>
      <c r="H163" s="29" t="s">
        <v>912</v>
      </c>
      <c r="I163" s="29">
        <v>5</v>
      </c>
      <c r="J163" s="37">
        <f t="shared" si="5"/>
        <v>1.5432098765432098E-4</v>
      </c>
    </row>
    <row r="164" spans="1:10" ht="16">
      <c r="A164" s="28" t="s">
        <v>13</v>
      </c>
      <c r="B164" s="29" t="s">
        <v>626</v>
      </c>
      <c r="C164" s="83" t="s">
        <v>14</v>
      </c>
      <c r="D164" s="29" t="s">
        <v>14</v>
      </c>
      <c r="E164" s="29" t="s">
        <v>14</v>
      </c>
      <c r="F164" s="43" t="s">
        <v>14</v>
      </c>
      <c r="G164" s="28" t="s">
        <v>912</v>
      </c>
      <c r="H164" s="29" t="s">
        <v>912</v>
      </c>
      <c r="I164" s="29">
        <v>551</v>
      </c>
      <c r="J164" s="37">
        <f t="shared" si="5"/>
        <v>1.7006172839506173E-2</v>
      </c>
    </row>
    <row r="165" spans="1:10" ht="16">
      <c r="A165" s="26" t="s">
        <v>627</v>
      </c>
      <c r="B165" s="27" t="s">
        <v>56</v>
      </c>
      <c r="C165" s="81" t="s">
        <v>63</v>
      </c>
      <c r="D165" s="27" t="s">
        <v>63</v>
      </c>
      <c r="E165" s="27" t="s">
        <v>85</v>
      </c>
      <c r="F165" s="45" t="s">
        <v>85</v>
      </c>
      <c r="G165" s="26" t="s">
        <v>912</v>
      </c>
      <c r="H165" s="27" t="s">
        <v>912</v>
      </c>
      <c r="I165" s="27">
        <v>124</v>
      </c>
      <c r="J165" s="37">
        <f t="shared" si="5"/>
        <v>3.8271604938271606E-3</v>
      </c>
    </row>
    <row r="166" spans="1:10" ht="16">
      <c r="A166" s="26"/>
      <c r="B166" s="27" t="s">
        <v>629</v>
      </c>
      <c r="C166" s="81" t="s">
        <v>63</v>
      </c>
      <c r="D166" s="27" t="s">
        <v>63</v>
      </c>
      <c r="E166" s="27" t="s">
        <v>85</v>
      </c>
      <c r="F166" s="49" t="s">
        <v>85</v>
      </c>
      <c r="G166" s="26" t="s">
        <v>912</v>
      </c>
      <c r="H166" s="27" t="s">
        <v>912</v>
      </c>
      <c r="I166" s="27">
        <v>80</v>
      </c>
      <c r="J166" s="37">
        <f t="shared" si="5"/>
        <v>2.4691358024691358E-3</v>
      </c>
    </row>
    <row r="167" spans="1:10" ht="16">
      <c r="A167" s="26"/>
      <c r="B167" s="27" t="s">
        <v>630</v>
      </c>
      <c r="C167" s="81" t="s">
        <v>63</v>
      </c>
      <c r="D167" s="27" t="s">
        <v>63</v>
      </c>
      <c r="E167" s="27" t="s">
        <v>85</v>
      </c>
      <c r="F167" s="49" t="s">
        <v>85</v>
      </c>
      <c r="G167" s="26" t="s">
        <v>912</v>
      </c>
      <c r="H167" s="27" t="s">
        <v>912</v>
      </c>
      <c r="I167" s="27">
        <v>60</v>
      </c>
      <c r="J167" s="37">
        <f t="shared" si="5"/>
        <v>1.8518518518518519E-3</v>
      </c>
    </row>
    <row r="168" spans="1:10" ht="16">
      <c r="A168" s="26"/>
      <c r="B168" s="27" t="s">
        <v>631</v>
      </c>
      <c r="C168" s="81" t="s">
        <v>63</v>
      </c>
      <c r="D168" s="27" t="s">
        <v>63</v>
      </c>
      <c r="E168" s="27" t="s">
        <v>85</v>
      </c>
      <c r="F168" s="49" t="s">
        <v>85</v>
      </c>
      <c r="G168" s="26" t="s">
        <v>912</v>
      </c>
      <c r="H168" s="27" t="s">
        <v>912</v>
      </c>
      <c r="I168" s="27">
        <v>36</v>
      </c>
      <c r="J168" s="37">
        <f t="shared" si="5"/>
        <v>1.1111111111111111E-3</v>
      </c>
    </row>
    <row r="169" spans="1:10" ht="16">
      <c r="A169" s="26"/>
      <c r="B169" s="27" t="s">
        <v>632</v>
      </c>
      <c r="C169" s="81" t="s">
        <v>63</v>
      </c>
      <c r="D169" s="27" t="s">
        <v>63</v>
      </c>
      <c r="E169" s="27" t="s">
        <v>85</v>
      </c>
      <c r="F169" s="49" t="s">
        <v>85</v>
      </c>
      <c r="G169" s="26" t="s">
        <v>912</v>
      </c>
      <c r="H169" s="27" t="s">
        <v>912</v>
      </c>
      <c r="I169" s="27">
        <v>303</v>
      </c>
      <c r="J169" s="37">
        <f t="shared" si="5"/>
        <v>9.3518518518518525E-3</v>
      </c>
    </row>
    <row r="170" spans="1:10" ht="16">
      <c r="A170" s="26"/>
      <c r="B170" s="27" t="s">
        <v>633</v>
      </c>
      <c r="C170" s="81" t="s">
        <v>63</v>
      </c>
      <c r="D170" s="27" t="s">
        <v>63</v>
      </c>
      <c r="E170" s="27" t="s">
        <v>85</v>
      </c>
      <c r="F170" s="49" t="s">
        <v>85</v>
      </c>
      <c r="G170" s="26">
        <v>36</v>
      </c>
      <c r="H170" s="27">
        <v>29</v>
      </c>
      <c r="I170" s="27">
        <f t="shared" si="4"/>
        <v>65</v>
      </c>
      <c r="J170" s="37">
        <f t="shared" si="5"/>
        <v>2.006172839506173E-3</v>
      </c>
    </row>
    <row r="171" spans="1:10" ht="16">
      <c r="A171" s="26"/>
      <c r="B171" s="27" t="s">
        <v>634</v>
      </c>
      <c r="C171" s="81" t="s">
        <v>63</v>
      </c>
      <c r="D171" s="27" t="s">
        <v>63</v>
      </c>
      <c r="E171" s="27" t="s">
        <v>85</v>
      </c>
      <c r="F171" s="49" t="s">
        <v>85</v>
      </c>
      <c r="G171" s="26">
        <v>3</v>
      </c>
      <c r="H171" s="27">
        <v>2</v>
      </c>
      <c r="I171" s="27">
        <f t="shared" si="4"/>
        <v>5</v>
      </c>
      <c r="J171" s="37">
        <f t="shared" si="5"/>
        <v>1.5432098765432098E-4</v>
      </c>
    </row>
    <row r="172" spans="1:10" ht="16">
      <c r="A172" s="26"/>
      <c r="B172" s="27" t="s">
        <v>635</v>
      </c>
      <c r="C172" s="81" t="s">
        <v>63</v>
      </c>
      <c r="D172" s="27" t="s">
        <v>63</v>
      </c>
      <c r="E172" s="27" t="s">
        <v>85</v>
      </c>
      <c r="F172" s="49" t="s">
        <v>85</v>
      </c>
      <c r="G172" s="26">
        <v>6</v>
      </c>
      <c r="H172" s="27">
        <v>9</v>
      </c>
      <c r="I172" s="27">
        <f t="shared" si="4"/>
        <v>15</v>
      </c>
      <c r="J172" s="37">
        <f t="shared" si="5"/>
        <v>4.6296296296296298E-4</v>
      </c>
    </row>
    <row r="173" spans="1:10" ht="16">
      <c r="A173" s="26"/>
      <c r="B173" s="27" t="s">
        <v>636</v>
      </c>
      <c r="C173" s="81" t="s">
        <v>63</v>
      </c>
      <c r="D173" s="27" t="s">
        <v>63</v>
      </c>
      <c r="E173" s="27" t="s">
        <v>85</v>
      </c>
      <c r="F173" s="49" t="s">
        <v>85</v>
      </c>
      <c r="G173" s="26">
        <v>4</v>
      </c>
      <c r="H173" s="27">
        <v>4</v>
      </c>
      <c r="I173" s="27">
        <f t="shared" si="4"/>
        <v>8</v>
      </c>
      <c r="J173" s="37">
        <f t="shared" si="5"/>
        <v>2.4691358024691359E-4</v>
      </c>
    </row>
    <row r="174" spans="1:10" ht="16">
      <c r="A174" s="26"/>
      <c r="B174" s="27" t="s">
        <v>637</v>
      </c>
      <c r="C174" s="81" t="s">
        <v>1764</v>
      </c>
      <c r="D174" s="27" t="s">
        <v>85</v>
      </c>
      <c r="E174" s="27" t="s">
        <v>85</v>
      </c>
      <c r="F174" s="49" t="s">
        <v>85</v>
      </c>
      <c r="G174" s="26">
        <v>9</v>
      </c>
      <c r="H174" s="27">
        <v>14</v>
      </c>
      <c r="I174" s="27">
        <f t="shared" si="4"/>
        <v>23</v>
      </c>
      <c r="J174" s="37">
        <f t="shared" si="5"/>
        <v>7.0987654320987651E-4</v>
      </c>
    </row>
    <row r="175" spans="1:10" ht="16">
      <c r="A175" s="26"/>
      <c r="B175" s="27" t="s">
        <v>638</v>
      </c>
      <c r="C175" s="81" t="s">
        <v>1764</v>
      </c>
      <c r="D175" s="27" t="s">
        <v>85</v>
      </c>
      <c r="E175" s="27" t="s">
        <v>85</v>
      </c>
      <c r="F175" s="49" t="s">
        <v>85</v>
      </c>
      <c r="G175" s="26">
        <v>32</v>
      </c>
      <c r="H175" s="27">
        <v>26</v>
      </c>
      <c r="I175" s="27">
        <f t="shared" si="4"/>
        <v>58</v>
      </c>
      <c r="J175" s="37">
        <f t="shared" si="5"/>
        <v>1.7901234567901235E-3</v>
      </c>
    </row>
    <row r="176" spans="1:10" ht="16">
      <c r="A176" s="26"/>
      <c r="B176" s="27" t="s">
        <v>639</v>
      </c>
      <c r="C176" s="81" t="s">
        <v>1764</v>
      </c>
      <c r="D176" s="27" t="s">
        <v>85</v>
      </c>
      <c r="E176" s="27" t="s">
        <v>85</v>
      </c>
      <c r="F176" s="49" t="s">
        <v>85</v>
      </c>
      <c r="G176" s="26">
        <v>14</v>
      </c>
      <c r="H176" s="27">
        <v>16</v>
      </c>
      <c r="I176" s="27">
        <f t="shared" si="4"/>
        <v>30</v>
      </c>
      <c r="J176" s="37">
        <f t="shared" si="5"/>
        <v>9.2592592592592596E-4</v>
      </c>
    </row>
    <row r="177" spans="1:10" ht="16">
      <c r="A177" s="26"/>
      <c r="B177" s="27" t="s">
        <v>640</v>
      </c>
      <c r="C177" s="81" t="s">
        <v>1764</v>
      </c>
      <c r="D177" s="27" t="s">
        <v>85</v>
      </c>
      <c r="E177" s="27" t="s">
        <v>85</v>
      </c>
      <c r="F177" s="49" t="s">
        <v>85</v>
      </c>
      <c r="G177" s="26">
        <v>79</v>
      </c>
      <c r="H177" s="27">
        <v>63</v>
      </c>
      <c r="I177" s="27">
        <f t="shared" si="4"/>
        <v>142</v>
      </c>
      <c r="J177" s="37">
        <f t="shared" si="5"/>
        <v>4.3827160493827158E-3</v>
      </c>
    </row>
    <row r="178" spans="1:10" ht="16">
      <c r="A178" s="26"/>
      <c r="B178" s="27" t="s">
        <v>641</v>
      </c>
      <c r="C178" s="81" t="s">
        <v>1764</v>
      </c>
      <c r="D178" s="27" t="s">
        <v>85</v>
      </c>
      <c r="E178" s="27" t="s">
        <v>85</v>
      </c>
      <c r="F178" s="49" t="s">
        <v>85</v>
      </c>
      <c r="G178" s="26">
        <v>58</v>
      </c>
      <c r="H178" s="27">
        <v>5</v>
      </c>
      <c r="I178" s="27">
        <f t="shared" si="4"/>
        <v>63</v>
      </c>
      <c r="J178" s="37">
        <f t="shared" si="5"/>
        <v>1.9444444444444444E-3</v>
      </c>
    </row>
    <row r="179" spans="1:10" ht="16">
      <c r="A179" s="26"/>
      <c r="B179" s="27" t="s">
        <v>353</v>
      </c>
      <c r="C179" s="81" t="s">
        <v>1764</v>
      </c>
      <c r="D179" s="27" t="s">
        <v>85</v>
      </c>
      <c r="E179" s="27" t="s">
        <v>85</v>
      </c>
      <c r="F179" s="49" t="s">
        <v>85</v>
      </c>
      <c r="G179" s="26">
        <v>117</v>
      </c>
      <c r="H179" s="27">
        <v>158</v>
      </c>
      <c r="I179" s="27">
        <f t="shared" si="4"/>
        <v>275</v>
      </c>
      <c r="J179" s="37">
        <f t="shared" si="5"/>
        <v>8.4876543209876538E-3</v>
      </c>
    </row>
    <row r="180" spans="1:10" ht="16">
      <c r="A180" s="26"/>
      <c r="B180" s="27" t="s">
        <v>642</v>
      </c>
      <c r="C180" s="81" t="s">
        <v>1764</v>
      </c>
      <c r="D180" s="27" t="s">
        <v>85</v>
      </c>
      <c r="E180" s="27" t="s">
        <v>85</v>
      </c>
      <c r="F180" s="49" t="s">
        <v>85</v>
      </c>
      <c r="G180" s="26">
        <v>26</v>
      </c>
      <c r="H180" s="27">
        <v>69</v>
      </c>
      <c r="I180" s="27">
        <f t="shared" si="4"/>
        <v>95</v>
      </c>
      <c r="J180" s="37">
        <f t="shared" si="5"/>
        <v>2.9320987654320989E-3</v>
      </c>
    </row>
    <row r="181" spans="1:10" ht="16">
      <c r="A181" s="26"/>
      <c r="B181" s="27" t="s">
        <v>643</v>
      </c>
      <c r="C181" s="81" t="s">
        <v>1764</v>
      </c>
      <c r="D181" s="27" t="s">
        <v>85</v>
      </c>
      <c r="E181" s="27" t="s">
        <v>85</v>
      </c>
      <c r="F181" s="49" t="s">
        <v>85</v>
      </c>
      <c r="G181" s="26">
        <v>2</v>
      </c>
      <c r="H181" s="27">
        <v>2</v>
      </c>
      <c r="I181" s="27">
        <f t="shared" si="4"/>
        <v>4</v>
      </c>
      <c r="J181" s="37">
        <f t="shared" si="5"/>
        <v>1.2345679012345679E-4</v>
      </c>
    </row>
    <row r="182" spans="1:10" ht="16">
      <c r="A182" s="26"/>
      <c r="B182" s="27" t="s">
        <v>644</v>
      </c>
      <c r="C182" s="81" t="s">
        <v>1764</v>
      </c>
      <c r="D182" s="27" t="s">
        <v>85</v>
      </c>
      <c r="E182" s="27" t="s">
        <v>85</v>
      </c>
      <c r="F182" s="49" t="s">
        <v>85</v>
      </c>
      <c r="G182" s="26">
        <v>198</v>
      </c>
      <c r="H182" s="27">
        <v>141</v>
      </c>
      <c r="I182" s="27">
        <f t="shared" si="4"/>
        <v>339</v>
      </c>
      <c r="J182" s="37">
        <f t="shared" si="5"/>
        <v>1.0462962962962962E-2</v>
      </c>
    </row>
    <row r="183" spans="1:10" ht="16">
      <c r="A183" s="26"/>
      <c r="B183" s="27" t="s">
        <v>645</v>
      </c>
      <c r="C183" s="81" t="s">
        <v>1764</v>
      </c>
      <c r="D183" s="27" t="s">
        <v>85</v>
      </c>
      <c r="E183" s="27" t="s">
        <v>85</v>
      </c>
      <c r="F183" s="49" t="s">
        <v>85</v>
      </c>
      <c r="G183" s="26">
        <v>2</v>
      </c>
      <c r="H183" s="27">
        <v>45</v>
      </c>
      <c r="I183" s="27">
        <f t="shared" si="4"/>
        <v>47</v>
      </c>
      <c r="J183" s="37">
        <f t="shared" si="5"/>
        <v>1.4506172839506173E-3</v>
      </c>
    </row>
    <row r="184" spans="1:10" ht="16">
      <c r="A184" s="26"/>
      <c r="B184" s="27" t="s">
        <v>646</v>
      </c>
      <c r="C184" s="81" t="s">
        <v>1764</v>
      </c>
      <c r="D184" s="27" t="s">
        <v>85</v>
      </c>
      <c r="E184" s="27" t="s">
        <v>85</v>
      </c>
      <c r="F184" s="49" t="s">
        <v>85</v>
      </c>
      <c r="G184" s="26">
        <v>7</v>
      </c>
      <c r="H184" s="27">
        <v>7</v>
      </c>
      <c r="I184" s="27">
        <f t="shared" si="4"/>
        <v>14</v>
      </c>
      <c r="J184" s="37">
        <f t="shared" si="5"/>
        <v>4.3209876543209879E-4</v>
      </c>
    </row>
    <row r="185" spans="1:10" ht="16">
      <c r="A185" s="26"/>
      <c r="B185" s="27" t="s">
        <v>647</v>
      </c>
      <c r="C185" s="81" t="s">
        <v>1764</v>
      </c>
      <c r="D185" s="27" t="s">
        <v>85</v>
      </c>
      <c r="E185" s="27" t="s">
        <v>85</v>
      </c>
      <c r="F185" s="49" t="s">
        <v>85</v>
      </c>
      <c r="G185" s="26">
        <v>36</v>
      </c>
      <c r="H185" s="27">
        <v>34</v>
      </c>
      <c r="I185" s="27">
        <f t="shared" si="4"/>
        <v>70</v>
      </c>
      <c r="J185" s="37">
        <f t="shared" si="5"/>
        <v>2.1604938271604936E-3</v>
      </c>
    </row>
    <row r="186" spans="1:10" ht="16">
      <c r="A186" s="26"/>
      <c r="B186" s="27" t="s">
        <v>906</v>
      </c>
      <c r="C186" s="81" t="s">
        <v>1764</v>
      </c>
      <c r="D186" s="27" t="s">
        <v>85</v>
      </c>
      <c r="E186" s="27" t="s">
        <v>85</v>
      </c>
      <c r="F186" s="49" t="s">
        <v>85</v>
      </c>
      <c r="G186" s="26">
        <v>139</v>
      </c>
      <c r="H186" s="27">
        <v>215</v>
      </c>
      <c r="I186" s="27">
        <f t="shared" si="4"/>
        <v>354</v>
      </c>
      <c r="J186" s="37">
        <f t="shared" si="5"/>
        <v>1.0925925925925926E-2</v>
      </c>
    </row>
    <row r="187" spans="1:10" ht="16">
      <c r="A187" s="26"/>
      <c r="B187" s="27" t="s">
        <v>907</v>
      </c>
      <c r="C187" s="81" t="s">
        <v>941</v>
      </c>
      <c r="D187" s="27" t="s">
        <v>941</v>
      </c>
      <c r="E187" s="27" t="s">
        <v>85</v>
      </c>
      <c r="F187" s="49" t="s">
        <v>85</v>
      </c>
      <c r="G187" s="26">
        <v>114</v>
      </c>
      <c r="H187" s="27">
        <v>30</v>
      </c>
      <c r="I187" s="27">
        <f t="shared" si="4"/>
        <v>144</v>
      </c>
      <c r="J187" s="37">
        <f t="shared" si="5"/>
        <v>4.4444444444444444E-3</v>
      </c>
    </row>
    <row r="188" spans="1:10" ht="16">
      <c r="A188" s="26"/>
      <c r="B188" s="27" t="s">
        <v>908</v>
      </c>
      <c r="C188" s="81" t="s">
        <v>941</v>
      </c>
      <c r="D188" s="27" t="s">
        <v>941</v>
      </c>
      <c r="E188" s="27" t="s">
        <v>85</v>
      </c>
      <c r="F188" s="49" t="s">
        <v>85</v>
      </c>
      <c r="G188" s="26">
        <v>50</v>
      </c>
      <c r="H188" s="27">
        <v>36</v>
      </c>
      <c r="I188" s="27">
        <f t="shared" si="4"/>
        <v>86</v>
      </c>
      <c r="J188" s="37">
        <f t="shared" si="5"/>
        <v>2.6543209876543211E-3</v>
      </c>
    </row>
    <row r="189" spans="1:10" ht="16">
      <c r="A189" s="26"/>
      <c r="B189" s="27" t="s">
        <v>909</v>
      </c>
      <c r="C189" s="81" t="s">
        <v>941</v>
      </c>
      <c r="D189" s="27" t="s">
        <v>941</v>
      </c>
      <c r="E189" s="27" t="s">
        <v>85</v>
      </c>
      <c r="F189" s="49" t="s">
        <v>85</v>
      </c>
      <c r="G189" s="26">
        <v>57</v>
      </c>
      <c r="H189" s="27">
        <v>88</v>
      </c>
      <c r="I189" s="27">
        <f t="shared" si="4"/>
        <v>145</v>
      </c>
      <c r="J189" s="37">
        <f t="shared" si="5"/>
        <v>4.4753086419753087E-3</v>
      </c>
    </row>
    <row r="190" spans="1:10" ht="16">
      <c r="A190" s="26"/>
      <c r="B190" s="27" t="s">
        <v>910</v>
      </c>
      <c r="C190" s="81" t="s">
        <v>1764</v>
      </c>
      <c r="D190" s="27" t="s">
        <v>85</v>
      </c>
      <c r="E190" s="27" t="s">
        <v>85</v>
      </c>
      <c r="F190" s="49" t="s">
        <v>85</v>
      </c>
      <c r="G190" s="26">
        <v>18</v>
      </c>
      <c r="H190" s="27">
        <v>18</v>
      </c>
      <c r="I190" s="27">
        <f t="shared" si="4"/>
        <v>36</v>
      </c>
      <c r="J190" s="37">
        <f t="shared" si="5"/>
        <v>1.1111111111111111E-3</v>
      </c>
    </row>
    <row r="191" spans="1:10" ht="16">
      <c r="A191" s="26"/>
      <c r="B191" s="27" t="s">
        <v>654</v>
      </c>
      <c r="C191" s="81" t="s">
        <v>1764</v>
      </c>
      <c r="D191" s="27" t="s">
        <v>85</v>
      </c>
      <c r="E191" s="27" t="s">
        <v>85</v>
      </c>
      <c r="F191" s="49" t="s">
        <v>85</v>
      </c>
      <c r="G191" s="26">
        <v>17</v>
      </c>
      <c r="H191" s="27">
        <v>36</v>
      </c>
      <c r="I191" s="27">
        <f t="shared" si="4"/>
        <v>53</v>
      </c>
      <c r="J191" s="37">
        <f t="shared" si="5"/>
        <v>1.6358024691358025E-3</v>
      </c>
    </row>
    <row r="192" spans="1:10" ht="16">
      <c r="A192" s="26"/>
      <c r="B192" s="27" t="s">
        <v>655</v>
      </c>
      <c r="C192" s="81" t="s">
        <v>1764</v>
      </c>
      <c r="D192" s="27" t="s">
        <v>85</v>
      </c>
      <c r="E192" s="27" t="s">
        <v>85</v>
      </c>
      <c r="F192" s="49" t="s">
        <v>85</v>
      </c>
      <c r="G192" s="26">
        <v>4</v>
      </c>
      <c r="H192" s="27">
        <v>2</v>
      </c>
      <c r="I192" s="27">
        <f t="shared" si="4"/>
        <v>6</v>
      </c>
      <c r="J192" s="37">
        <f t="shared" si="5"/>
        <v>1.8518518518518518E-4</v>
      </c>
    </row>
    <row r="193" spans="1:10" ht="16">
      <c r="A193" s="26"/>
      <c r="B193" s="27" t="s">
        <v>656</v>
      </c>
      <c r="C193" s="81" t="s">
        <v>1764</v>
      </c>
      <c r="D193" s="27" t="s">
        <v>85</v>
      </c>
      <c r="E193" s="27" t="s">
        <v>85</v>
      </c>
      <c r="F193" s="49" t="s">
        <v>85</v>
      </c>
      <c r="G193" s="26">
        <v>1</v>
      </c>
      <c r="H193" s="27">
        <v>5</v>
      </c>
      <c r="I193" s="27">
        <f t="shared" si="4"/>
        <v>6</v>
      </c>
      <c r="J193" s="37">
        <f t="shared" si="5"/>
        <v>1.8518518518518518E-4</v>
      </c>
    </row>
    <row r="194" spans="1:10" ht="16">
      <c r="A194" s="26"/>
      <c r="B194" s="27" t="s">
        <v>657</v>
      </c>
      <c r="C194" s="81" t="s">
        <v>1764</v>
      </c>
      <c r="D194" s="27" t="s">
        <v>85</v>
      </c>
      <c r="E194" s="27" t="s">
        <v>85</v>
      </c>
      <c r="F194" s="49" t="s">
        <v>85</v>
      </c>
      <c r="G194" s="26">
        <v>3</v>
      </c>
      <c r="H194" s="27">
        <v>22</v>
      </c>
      <c r="I194" s="27">
        <f t="shared" si="4"/>
        <v>25</v>
      </c>
      <c r="J194" s="37">
        <f t="shared" si="5"/>
        <v>7.716049382716049E-4</v>
      </c>
    </row>
    <row r="195" spans="1:10" ht="16">
      <c r="A195" s="26"/>
      <c r="B195" s="27" t="s">
        <v>658</v>
      </c>
      <c r="C195" s="81" t="s">
        <v>1764</v>
      </c>
      <c r="D195" s="27" t="s">
        <v>85</v>
      </c>
      <c r="E195" s="27" t="s">
        <v>85</v>
      </c>
      <c r="F195" s="49" t="s">
        <v>85</v>
      </c>
      <c r="G195" s="26"/>
      <c r="H195" s="27"/>
      <c r="I195" s="27">
        <f t="shared" ref="I195:I201" si="6">G195+H195</f>
        <v>0</v>
      </c>
      <c r="J195" s="37">
        <f t="shared" ref="J195:J205" si="7">(I195/J$1)</f>
        <v>0</v>
      </c>
    </row>
    <row r="196" spans="1:10" ht="16">
      <c r="A196" s="26"/>
      <c r="B196" s="27" t="s">
        <v>659</v>
      </c>
      <c r="C196" s="81" t="s">
        <v>1764</v>
      </c>
      <c r="D196" s="27" t="s">
        <v>85</v>
      </c>
      <c r="E196" s="27" t="s">
        <v>85</v>
      </c>
      <c r="F196" s="49" t="s">
        <v>85</v>
      </c>
      <c r="G196" s="26">
        <v>18</v>
      </c>
      <c r="H196" s="27">
        <v>25</v>
      </c>
      <c r="I196" s="27">
        <f t="shared" si="6"/>
        <v>43</v>
      </c>
      <c r="J196" s="37">
        <f t="shared" si="7"/>
        <v>1.3271604938271606E-3</v>
      </c>
    </row>
    <row r="197" spans="1:10" ht="16">
      <c r="A197" s="26"/>
      <c r="B197" s="27" t="s">
        <v>660</v>
      </c>
      <c r="C197" s="81" t="s">
        <v>1764</v>
      </c>
      <c r="D197" s="27" t="s">
        <v>85</v>
      </c>
      <c r="E197" s="27" t="s">
        <v>85</v>
      </c>
      <c r="F197" s="49" t="s">
        <v>85</v>
      </c>
      <c r="G197" s="26">
        <v>21</v>
      </c>
      <c r="H197" s="27">
        <v>11</v>
      </c>
      <c r="I197" s="27">
        <f t="shared" si="6"/>
        <v>32</v>
      </c>
      <c r="J197" s="37">
        <f t="shared" si="7"/>
        <v>9.8765432098765434E-4</v>
      </c>
    </row>
    <row r="198" spans="1:10" ht="16">
      <c r="A198" s="26"/>
      <c r="B198" s="27" t="s">
        <v>661</v>
      </c>
      <c r="C198" s="81" t="s">
        <v>1764</v>
      </c>
      <c r="D198" s="27" t="s">
        <v>85</v>
      </c>
      <c r="E198" s="27" t="s">
        <v>85</v>
      </c>
      <c r="F198" s="49" t="s">
        <v>85</v>
      </c>
      <c r="G198" s="26">
        <v>51</v>
      </c>
      <c r="H198" s="27">
        <v>108</v>
      </c>
      <c r="I198" s="27">
        <f t="shared" si="6"/>
        <v>159</v>
      </c>
      <c r="J198" s="37">
        <f t="shared" si="7"/>
        <v>4.9074074074074072E-3</v>
      </c>
    </row>
    <row r="199" spans="1:10" ht="16">
      <c r="A199" s="26"/>
      <c r="B199" s="27" t="s">
        <v>662</v>
      </c>
      <c r="C199" s="81" t="s">
        <v>54</v>
      </c>
      <c r="D199" s="27" t="s">
        <v>54</v>
      </c>
      <c r="E199" s="27" t="s">
        <v>85</v>
      </c>
      <c r="F199" s="49" t="s">
        <v>85</v>
      </c>
      <c r="G199" s="26">
        <v>82</v>
      </c>
      <c r="H199" s="27">
        <v>63</v>
      </c>
      <c r="I199" s="27">
        <f t="shared" si="6"/>
        <v>145</v>
      </c>
      <c r="J199" s="37">
        <f t="shared" si="7"/>
        <v>4.4753086419753087E-3</v>
      </c>
    </row>
    <row r="200" spans="1:10" ht="16">
      <c r="A200" s="26"/>
      <c r="B200" s="27" t="s">
        <v>663</v>
      </c>
      <c r="C200" s="81" t="s">
        <v>54</v>
      </c>
      <c r="D200" s="27" t="s">
        <v>54</v>
      </c>
      <c r="E200" s="27" t="s">
        <v>85</v>
      </c>
      <c r="F200" s="49" t="s">
        <v>85</v>
      </c>
      <c r="G200" s="26">
        <v>11</v>
      </c>
      <c r="H200" s="27">
        <v>22</v>
      </c>
      <c r="I200" s="27">
        <f t="shared" si="6"/>
        <v>33</v>
      </c>
      <c r="J200" s="37">
        <f t="shared" si="7"/>
        <v>1.0185185185185184E-3</v>
      </c>
    </row>
    <row r="201" spans="1:10" ht="16">
      <c r="A201" s="28"/>
      <c r="B201" s="29" t="s">
        <v>664</v>
      </c>
      <c r="C201" s="83" t="s">
        <v>54</v>
      </c>
      <c r="D201" s="29" t="s">
        <v>54</v>
      </c>
      <c r="E201" s="29" t="s">
        <v>85</v>
      </c>
      <c r="F201" s="40" t="s">
        <v>85</v>
      </c>
      <c r="G201" s="28">
        <v>53</v>
      </c>
      <c r="H201" s="29">
        <v>30</v>
      </c>
      <c r="I201" s="29">
        <f t="shared" si="6"/>
        <v>83</v>
      </c>
      <c r="J201" s="37">
        <f t="shared" si="7"/>
        <v>2.5617283950617282E-3</v>
      </c>
    </row>
    <row r="202" spans="1:10" ht="16">
      <c r="A202" s="26" t="s">
        <v>665</v>
      </c>
      <c r="B202" s="27" t="s">
        <v>911</v>
      </c>
      <c r="C202" s="81" t="s">
        <v>83</v>
      </c>
      <c r="D202" s="27" t="s">
        <v>83</v>
      </c>
      <c r="E202" s="27" t="s">
        <v>83</v>
      </c>
      <c r="F202" s="45" t="s">
        <v>83</v>
      </c>
      <c r="G202" s="26">
        <v>6</v>
      </c>
      <c r="H202" s="27">
        <v>17</v>
      </c>
      <c r="I202" s="27">
        <f>G202+H202</f>
        <v>23</v>
      </c>
      <c r="J202" s="37">
        <f t="shared" si="7"/>
        <v>7.0987654320987651E-4</v>
      </c>
    </row>
    <row r="203" spans="1:10" ht="16">
      <c r="A203" s="26"/>
      <c r="B203" s="27" t="s">
        <v>667</v>
      </c>
      <c r="C203" s="81" t="s">
        <v>83</v>
      </c>
      <c r="D203" s="27" t="s">
        <v>83</v>
      </c>
      <c r="E203" s="27" t="s">
        <v>83</v>
      </c>
      <c r="F203" s="49" t="s">
        <v>83</v>
      </c>
      <c r="G203" s="26"/>
      <c r="H203" s="27">
        <v>3</v>
      </c>
      <c r="I203" s="27">
        <f>G203+H203</f>
        <v>3</v>
      </c>
      <c r="J203" s="37">
        <f t="shared" si="7"/>
        <v>9.2592592592592588E-5</v>
      </c>
    </row>
    <row r="204" spans="1:10" ht="16">
      <c r="A204" s="26"/>
      <c r="B204" s="27" t="s">
        <v>668</v>
      </c>
      <c r="C204" s="81" t="s">
        <v>83</v>
      </c>
      <c r="D204" s="27" t="s">
        <v>83</v>
      </c>
      <c r="E204" s="27" t="s">
        <v>83</v>
      </c>
      <c r="F204" s="49" t="s">
        <v>83</v>
      </c>
      <c r="G204" s="26">
        <v>55</v>
      </c>
      <c r="H204" s="27">
        <v>88</v>
      </c>
      <c r="I204" s="27">
        <f>G204+H204</f>
        <v>143</v>
      </c>
      <c r="J204" s="37">
        <f t="shared" si="7"/>
        <v>4.4135802469135801E-3</v>
      </c>
    </row>
    <row r="205" spans="1:10" ht="16">
      <c r="A205" s="28"/>
      <c r="B205" s="29" t="s">
        <v>669</v>
      </c>
      <c r="C205" s="83" t="s">
        <v>83</v>
      </c>
      <c r="D205" s="29" t="s">
        <v>83</v>
      </c>
      <c r="E205" s="29" t="s">
        <v>83</v>
      </c>
      <c r="F205" s="40" t="s">
        <v>83</v>
      </c>
      <c r="G205" s="28">
        <v>9</v>
      </c>
      <c r="H205" s="29">
        <v>25</v>
      </c>
      <c r="I205" s="29">
        <f>G205+H205</f>
        <v>34</v>
      </c>
      <c r="J205" s="37">
        <f t="shared" si="7"/>
        <v>1.0493827160493827E-3</v>
      </c>
    </row>
  </sheetData>
  <phoneticPr fontId="20" type="noConversion"/>
  <conditionalFormatting sqref="F1">
    <cfRule type="containsText" dxfId="284" priority="10" operator="containsText" text="Cardiovascular">
      <formula>NOT(ISERROR(SEARCH("Cardiovascular",F1)))</formula>
    </cfRule>
  </conditionalFormatting>
  <conditionalFormatting sqref="F1">
    <cfRule type="containsText" dxfId="283" priority="6" operator="containsText" text="Injury">
      <formula>NOT(ISERROR(SEARCH("Injury",F1)))</formula>
    </cfRule>
    <cfRule type="containsText" dxfId="282" priority="7" operator="containsText" text="Other Chronic">
      <formula>NOT(ISERROR(SEARCH("Other Chronic",F1)))</formula>
    </cfRule>
    <cfRule type="containsText" dxfId="281" priority="8" operator="containsText" text="Communicable">
      <formula>NOT(ISERROR(SEARCH("Communicable",F1)))</formula>
    </cfRule>
    <cfRule type="containsText" dxfId="280" priority="9" operator="containsText" text="Cancer">
      <formula>NOT(ISERROR(SEARCH("Cancer",F1)))</formula>
    </cfRule>
  </conditionalFormatting>
  <conditionalFormatting sqref="F2:F74 F79:F1048576 F76:F77">
    <cfRule type="containsText" dxfId="279" priority="15" operator="containsText" text="Cardiovascular">
      <formula>NOT(ISERROR(SEARCH("Cardiovascular",F2)))</formula>
    </cfRule>
  </conditionalFormatting>
  <conditionalFormatting sqref="F2:F74 F79:F1048576 F76:F77">
    <cfRule type="containsText" dxfId="278" priority="11" operator="containsText" text="Injury">
      <formula>NOT(ISERROR(SEARCH("Injury",F2)))</formula>
    </cfRule>
    <cfRule type="containsText" dxfId="277" priority="12" operator="containsText" text="Other Chronic">
      <formula>NOT(ISERROR(SEARCH("Other Chronic",F2)))</formula>
    </cfRule>
    <cfRule type="containsText" dxfId="276" priority="13" operator="containsText" text="Communicable">
      <formula>NOT(ISERROR(SEARCH("Communicable",F2)))</formula>
    </cfRule>
    <cfRule type="containsText" dxfId="275" priority="14" operator="containsText" text="Cancer">
      <formula>NOT(ISERROR(SEARCH("Cancer",F2)))</formula>
    </cfRule>
  </conditionalFormatting>
  <conditionalFormatting sqref="F78">
    <cfRule type="containsText" dxfId="274" priority="5" operator="containsText" text="Cardiovascular">
      <formula>NOT(ISERROR(SEARCH("Cardiovascular",F78)))</formula>
    </cfRule>
  </conditionalFormatting>
  <conditionalFormatting sqref="F78">
    <cfRule type="containsText" dxfId="273" priority="1" operator="containsText" text="Injury">
      <formula>NOT(ISERROR(SEARCH("Injury",F78)))</formula>
    </cfRule>
    <cfRule type="containsText" dxfId="272" priority="2" operator="containsText" text="Other Chronic">
      <formula>NOT(ISERROR(SEARCH("Other Chronic",F78)))</formula>
    </cfRule>
    <cfRule type="containsText" dxfId="271" priority="3" operator="containsText" text="Communicable">
      <formula>NOT(ISERROR(SEARCH("Communicable",F78)))</formula>
    </cfRule>
    <cfRule type="containsText" dxfId="270" priority="4" operator="containsText" text="Cancer">
      <formula>NOT(ISERROR(SEARCH("Cancer",F78)))</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HN283"/>
  <sheetViews>
    <sheetView zoomScale="92" zoomScaleNormal="120" workbookViewId="0">
      <pane ySplit="1" topLeftCell="A2" activePane="bottomLeft" state="frozen"/>
      <selection pane="bottomLeft" sqref="A1:G1"/>
    </sheetView>
  </sheetViews>
  <sheetFormatPr baseColWidth="10" defaultRowHeight="15"/>
  <cols>
    <col min="1" max="2" width="50.83203125" style="88" customWidth="1"/>
    <col min="3" max="3" width="25.83203125" style="88" customWidth="1"/>
    <col min="4" max="4" width="25.83203125" style="49" customWidth="1"/>
    <col min="5" max="6" width="25.83203125" style="138" customWidth="1"/>
    <col min="7" max="8" width="10.83203125" style="88"/>
    <col min="9" max="9" width="14.6640625" style="88" bestFit="1" customWidth="1"/>
    <col min="10" max="10" width="12.6640625" style="88" bestFit="1" customWidth="1"/>
    <col min="11" max="11" width="13.1640625" style="88" bestFit="1" customWidth="1"/>
    <col min="12" max="20" width="2.1640625" style="88" bestFit="1" customWidth="1"/>
    <col min="21" max="78" width="3.1640625" style="88" bestFit="1" customWidth="1"/>
    <col min="79" max="181" width="4.1640625" style="88" bestFit="1" customWidth="1"/>
    <col min="182" max="216" width="5.1640625" style="88" bestFit="1" customWidth="1"/>
    <col min="217" max="220" width="6.1640625" style="88" bestFit="1" customWidth="1"/>
    <col min="221" max="221" width="6.33203125" style="88" bestFit="1" customWidth="1"/>
    <col min="222" max="222" width="10" style="88" bestFit="1" customWidth="1"/>
    <col min="223" max="16384" width="10.83203125" style="88"/>
  </cols>
  <sheetData>
    <row r="1" spans="1:222" ht="16">
      <c r="A1" s="43" t="s">
        <v>59</v>
      </c>
      <c r="B1" s="41" t="s">
        <v>60</v>
      </c>
      <c r="C1" s="40" t="s">
        <v>1606</v>
      </c>
      <c r="D1" s="40" t="s">
        <v>1607</v>
      </c>
      <c r="E1" s="138" t="s">
        <v>1608</v>
      </c>
      <c r="F1" s="43" t="s">
        <v>1605</v>
      </c>
      <c r="G1" s="41" t="s">
        <v>61</v>
      </c>
      <c r="H1" s="88">
        <f>SUM(G2:G283)</f>
        <v>214369</v>
      </c>
      <c r="I1" s="88" t="s">
        <v>1223</v>
      </c>
    </row>
    <row r="2" spans="1:222" ht="16">
      <c r="A2" s="49" t="s">
        <v>1033</v>
      </c>
      <c r="B2" s="45" t="s">
        <v>1034</v>
      </c>
      <c r="C2" s="91" t="s">
        <v>86</v>
      </c>
      <c r="D2" s="49" t="s">
        <v>86</v>
      </c>
      <c r="E2" s="91" t="s">
        <v>86</v>
      </c>
      <c r="F2" s="45" t="s">
        <v>88</v>
      </c>
      <c r="G2" s="48">
        <v>0</v>
      </c>
    </row>
    <row r="3" spans="1:222" ht="16">
      <c r="A3" s="49"/>
      <c r="B3" s="49" t="s">
        <v>1035</v>
      </c>
      <c r="C3" s="88" t="s">
        <v>86</v>
      </c>
      <c r="D3" s="49" t="s">
        <v>86</v>
      </c>
      <c r="E3" s="91" t="s">
        <v>86</v>
      </c>
      <c r="F3" s="49" t="s">
        <v>88</v>
      </c>
      <c r="G3" s="48">
        <v>4</v>
      </c>
    </row>
    <row r="4" spans="1:222" ht="32">
      <c r="A4" s="49"/>
      <c r="B4" s="49" t="s">
        <v>1036</v>
      </c>
      <c r="C4" s="88" t="s">
        <v>86</v>
      </c>
      <c r="D4" s="49" t="s">
        <v>86</v>
      </c>
      <c r="E4" s="91" t="s">
        <v>86</v>
      </c>
      <c r="F4" s="49" t="s">
        <v>88</v>
      </c>
      <c r="G4" s="48">
        <v>8</v>
      </c>
    </row>
    <row r="5" spans="1:222" ht="16">
      <c r="A5" s="49"/>
      <c r="B5" s="49" t="s">
        <v>1037</v>
      </c>
      <c r="C5" s="88" t="s">
        <v>86</v>
      </c>
      <c r="D5" s="49" t="s">
        <v>86</v>
      </c>
      <c r="E5" s="91" t="s">
        <v>86</v>
      </c>
      <c r="F5" s="49" t="s">
        <v>88</v>
      </c>
      <c r="G5" s="48">
        <v>2</v>
      </c>
    </row>
    <row r="6" spans="1:222" ht="16">
      <c r="A6" s="49"/>
      <c r="B6" s="49" t="s">
        <v>1038</v>
      </c>
      <c r="C6" s="88" t="s">
        <v>86</v>
      </c>
      <c r="D6" s="49" t="s">
        <v>86</v>
      </c>
      <c r="E6" s="91" t="s">
        <v>86</v>
      </c>
      <c r="F6" s="49" t="s">
        <v>88</v>
      </c>
      <c r="G6" s="48">
        <v>23</v>
      </c>
    </row>
    <row r="7" spans="1:222" ht="16">
      <c r="A7" s="49"/>
      <c r="B7" s="49" t="s">
        <v>1039</v>
      </c>
      <c r="C7" s="88" t="s">
        <v>86</v>
      </c>
      <c r="D7" s="49" t="s">
        <v>86</v>
      </c>
      <c r="E7" s="91" t="s">
        <v>86</v>
      </c>
      <c r="F7" s="49" t="s">
        <v>88</v>
      </c>
      <c r="G7" s="48">
        <v>25</v>
      </c>
    </row>
    <row r="8" spans="1:222" ht="16">
      <c r="A8" s="49"/>
      <c r="B8" s="49" t="s">
        <v>211</v>
      </c>
      <c r="C8" s="91" t="s">
        <v>64</v>
      </c>
      <c r="D8" s="49" t="s">
        <v>64</v>
      </c>
      <c r="E8" s="91" t="s">
        <v>64</v>
      </c>
      <c r="F8" s="49" t="s">
        <v>88</v>
      </c>
      <c r="G8" s="48">
        <v>163</v>
      </c>
    </row>
    <row r="9" spans="1:222" ht="16">
      <c r="A9" s="49"/>
      <c r="B9" s="49" t="s">
        <v>1040</v>
      </c>
      <c r="C9" s="91" t="s">
        <v>64</v>
      </c>
      <c r="D9" s="49" t="s">
        <v>64</v>
      </c>
      <c r="E9" s="91" t="s">
        <v>64</v>
      </c>
      <c r="F9" s="49" t="s">
        <v>88</v>
      </c>
      <c r="G9" s="48">
        <v>48</v>
      </c>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row>
    <row r="10" spans="1:222" ht="16">
      <c r="A10" s="49"/>
      <c r="B10" s="49" t="s">
        <v>698</v>
      </c>
      <c r="C10" s="80" t="s">
        <v>86</v>
      </c>
      <c r="D10" s="65" t="s">
        <v>86</v>
      </c>
      <c r="E10" s="80" t="s">
        <v>86</v>
      </c>
      <c r="F10" s="49" t="s">
        <v>88</v>
      </c>
      <c r="G10" s="48">
        <v>0</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row>
    <row r="11" spans="1:222" ht="16">
      <c r="A11" s="49"/>
      <c r="B11" s="49" t="s">
        <v>699</v>
      </c>
      <c r="C11" s="80" t="s">
        <v>86</v>
      </c>
      <c r="D11" s="65" t="s">
        <v>86</v>
      </c>
      <c r="E11" s="80" t="s">
        <v>86</v>
      </c>
      <c r="F11" s="49" t="s">
        <v>88</v>
      </c>
      <c r="G11" s="48">
        <v>0</v>
      </c>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row>
    <row r="12" spans="1:222" ht="16">
      <c r="A12" s="49"/>
      <c r="B12" s="49" t="s">
        <v>126</v>
      </c>
      <c r="C12" s="80" t="s">
        <v>86</v>
      </c>
      <c r="D12" s="65" t="s">
        <v>86</v>
      </c>
      <c r="E12" s="80" t="s">
        <v>86</v>
      </c>
      <c r="F12" s="49" t="s">
        <v>88</v>
      </c>
      <c r="G12" s="48">
        <v>1</v>
      </c>
      <c r="J12"/>
      <c r="K12"/>
      <c r="L12"/>
    </row>
    <row r="13" spans="1:222" ht="16">
      <c r="A13" s="49"/>
      <c r="B13" s="49" t="s">
        <v>1041</v>
      </c>
      <c r="C13" s="80" t="s">
        <v>86</v>
      </c>
      <c r="D13" s="65" t="s">
        <v>86</v>
      </c>
      <c r="E13" s="80" t="s">
        <v>86</v>
      </c>
      <c r="F13" s="49" t="s">
        <v>88</v>
      </c>
      <c r="G13" s="48">
        <v>3</v>
      </c>
      <c r="J13"/>
      <c r="K13"/>
      <c r="L13"/>
    </row>
    <row r="14" spans="1:222" ht="16">
      <c r="A14" s="49"/>
      <c r="B14" s="49" t="s">
        <v>1042</v>
      </c>
      <c r="C14" s="88" t="s">
        <v>30</v>
      </c>
      <c r="D14" s="49" t="s">
        <v>86</v>
      </c>
      <c r="E14" s="91" t="s">
        <v>86</v>
      </c>
      <c r="F14" s="49" t="s">
        <v>88</v>
      </c>
      <c r="G14" s="48">
        <v>45</v>
      </c>
      <c r="J14"/>
      <c r="K14"/>
      <c r="L14"/>
    </row>
    <row r="15" spans="1:222" ht="16">
      <c r="A15" s="49"/>
      <c r="B15" s="49" t="s">
        <v>131</v>
      </c>
      <c r="C15" s="80" t="s">
        <v>86</v>
      </c>
      <c r="D15" s="65" t="s">
        <v>86</v>
      </c>
      <c r="E15" s="80" t="s">
        <v>86</v>
      </c>
      <c r="F15" s="49" t="s">
        <v>88</v>
      </c>
      <c r="G15" s="48">
        <v>2</v>
      </c>
      <c r="J15"/>
      <c r="K15"/>
      <c r="L15"/>
    </row>
    <row r="16" spans="1:222" ht="16">
      <c r="A16" s="49"/>
      <c r="B16" s="49" t="s">
        <v>701</v>
      </c>
      <c r="C16" s="88" t="s">
        <v>86</v>
      </c>
      <c r="D16" s="49" t="s">
        <v>86</v>
      </c>
      <c r="E16" s="91" t="s">
        <v>86</v>
      </c>
      <c r="F16" s="49" t="s">
        <v>88</v>
      </c>
      <c r="G16" s="48">
        <v>644</v>
      </c>
      <c r="J16"/>
      <c r="K16"/>
      <c r="L16"/>
    </row>
    <row r="17" spans="1:12" ht="16">
      <c r="A17" s="49"/>
      <c r="B17" s="49" t="s">
        <v>1043</v>
      </c>
      <c r="C17" s="88" t="s">
        <v>86</v>
      </c>
      <c r="D17" s="49" t="s">
        <v>86</v>
      </c>
      <c r="E17" s="91" t="s">
        <v>86</v>
      </c>
      <c r="F17" s="49" t="s">
        <v>88</v>
      </c>
      <c r="G17" s="48">
        <v>121</v>
      </c>
      <c r="J17"/>
      <c r="K17"/>
      <c r="L17"/>
    </row>
    <row r="18" spans="1:12" ht="16">
      <c r="A18" s="49"/>
      <c r="B18" s="49" t="s">
        <v>133</v>
      </c>
      <c r="C18" s="88" t="s">
        <v>86</v>
      </c>
      <c r="D18" s="49" t="s">
        <v>86</v>
      </c>
      <c r="E18" s="91" t="s">
        <v>86</v>
      </c>
      <c r="F18" s="49" t="s">
        <v>88</v>
      </c>
      <c r="G18" s="48">
        <v>0</v>
      </c>
      <c r="J18"/>
      <c r="K18"/>
      <c r="L18"/>
    </row>
    <row r="19" spans="1:12" ht="16">
      <c r="A19" s="49"/>
      <c r="B19" s="49" t="s">
        <v>137</v>
      </c>
      <c r="C19" s="80" t="s">
        <v>86</v>
      </c>
      <c r="D19" s="65" t="s">
        <v>86</v>
      </c>
      <c r="E19" s="80" t="s">
        <v>86</v>
      </c>
      <c r="F19" s="49" t="s">
        <v>88</v>
      </c>
      <c r="G19" s="48">
        <v>0</v>
      </c>
      <c r="J19"/>
      <c r="K19"/>
      <c r="L19"/>
    </row>
    <row r="20" spans="1:12" ht="16">
      <c r="A20" s="49"/>
      <c r="B20" s="49" t="s">
        <v>138</v>
      </c>
      <c r="C20" s="80" t="s">
        <v>86</v>
      </c>
      <c r="D20" s="65" t="s">
        <v>86</v>
      </c>
      <c r="E20" s="80" t="s">
        <v>86</v>
      </c>
      <c r="F20" s="49" t="s">
        <v>88</v>
      </c>
      <c r="G20" s="48">
        <v>36</v>
      </c>
      <c r="J20"/>
      <c r="K20"/>
      <c r="L20"/>
    </row>
    <row r="21" spans="1:12" ht="16">
      <c r="A21" s="49"/>
      <c r="B21" s="49" t="s">
        <v>1044</v>
      </c>
      <c r="C21" s="88" t="s">
        <v>86</v>
      </c>
      <c r="D21" s="49" t="s">
        <v>86</v>
      </c>
      <c r="E21" s="91" t="s">
        <v>86</v>
      </c>
      <c r="F21" s="49" t="s">
        <v>88</v>
      </c>
      <c r="G21" s="48">
        <v>8</v>
      </c>
      <c r="J21"/>
      <c r="K21"/>
      <c r="L21"/>
    </row>
    <row r="22" spans="1:12" ht="16">
      <c r="A22" s="49"/>
      <c r="B22" s="49" t="s">
        <v>1045</v>
      </c>
      <c r="C22" s="88" t="s">
        <v>86</v>
      </c>
      <c r="D22" s="49" t="s">
        <v>86</v>
      </c>
      <c r="E22" s="91" t="s">
        <v>86</v>
      </c>
      <c r="F22" s="49" t="s">
        <v>88</v>
      </c>
      <c r="G22" s="48">
        <v>0</v>
      </c>
      <c r="J22"/>
      <c r="K22"/>
      <c r="L22"/>
    </row>
    <row r="23" spans="1:12" ht="16">
      <c r="A23" s="49"/>
      <c r="B23" s="49" t="s">
        <v>1046</v>
      </c>
      <c r="C23" s="88" t="s">
        <v>86</v>
      </c>
      <c r="D23" s="49" t="s">
        <v>86</v>
      </c>
      <c r="E23" s="91" t="s">
        <v>86</v>
      </c>
      <c r="F23" s="49" t="s">
        <v>88</v>
      </c>
      <c r="G23" s="48">
        <v>266</v>
      </c>
      <c r="J23"/>
      <c r="K23"/>
      <c r="L23"/>
    </row>
    <row r="24" spans="1:12" ht="16">
      <c r="A24" s="49"/>
      <c r="B24" s="49" t="s">
        <v>706</v>
      </c>
      <c r="C24" s="88" t="s">
        <v>86</v>
      </c>
      <c r="D24" s="49" t="s">
        <v>86</v>
      </c>
      <c r="E24" s="91" t="s">
        <v>86</v>
      </c>
      <c r="F24" s="49" t="s">
        <v>88</v>
      </c>
      <c r="G24" s="48">
        <v>5236</v>
      </c>
      <c r="J24"/>
      <c r="K24"/>
      <c r="L24"/>
    </row>
    <row r="25" spans="1:12" ht="16">
      <c r="A25" s="49"/>
      <c r="B25" s="49" t="s">
        <v>707</v>
      </c>
      <c r="C25" s="88" t="s">
        <v>86</v>
      </c>
      <c r="D25" s="49" t="s">
        <v>86</v>
      </c>
      <c r="E25" s="91" t="s">
        <v>86</v>
      </c>
      <c r="F25" s="49" t="s">
        <v>88</v>
      </c>
      <c r="G25" s="48">
        <v>1</v>
      </c>
      <c r="J25"/>
      <c r="K25"/>
      <c r="L25"/>
    </row>
    <row r="26" spans="1:12" ht="16">
      <c r="A26" s="49"/>
      <c r="B26" s="49" t="s">
        <v>143</v>
      </c>
      <c r="C26" s="91" t="s">
        <v>86</v>
      </c>
      <c r="D26" s="49" t="s">
        <v>86</v>
      </c>
      <c r="E26" s="91" t="s">
        <v>86</v>
      </c>
      <c r="F26" s="49" t="s">
        <v>88</v>
      </c>
      <c r="G26" s="48">
        <v>0</v>
      </c>
      <c r="J26"/>
      <c r="K26"/>
      <c r="L26"/>
    </row>
    <row r="27" spans="1:12" ht="16">
      <c r="A27" s="49"/>
      <c r="B27" s="49" t="s">
        <v>1047</v>
      </c>
      <c r="C27" s="88" t="s">
        <v>86</v>
      </c>
      <c r="D27" s="49" t="s">
        <v>86</v>
      </c>
      <c r="E27" s="91" t="s">
        <v>86</v>
      </c>
      <c r="F27" s="49" t="s">
        <v>88</v>
      </c>
      <c r="G27" s="48">
        <v>2</v>
      </c>
      <c r="J27"/>
      <c r="K27"/>
    </row>
    <row r="28" spans="1:12" ht="16">
      <c r="A28" s="49"/>
      <c r="B28" s="49" t="s">
        <v>1048</v>
      </c>
      <c r="C28" s="91" t="s">
        <v>495</v>
      </c>
      <c r="D28" s="49" t="s">
        <v>495</v>
      </c>
      <c r="E28" s="91" t="s">
        <v>86</v>
      </c>
      <c r="F28" s="49" t="s">
        <v>88</v>
      </c>
      <c r="G28" s="48">
        <v>2</v>
      </c>
      <c r="J28"/>
      <c r="K28"/>
    </row>
    <row r="29" spans="1:12" ht="16">
      <c r="A29" s="49"/>
      <c r="B29" s="49" t="s">
        <v>1049</v>
      </c>
      <c r="C29" s="91" t="s">
        <v>495</v>
      </c>
      <c r="D29" s="49" t="s">
        <v>495</v>
      </c>
      <c r="E29" s="91" t="s">
        <v>86</v>
      </c>
      <c r="F29" s="49" t="s">
        <v>88</v>
      </c>
      <c r="G29" s="48">
        <v>6</v>
      </c>
      <c r="J29"/>
      <c r="K29"/>
    </row>
    <row r="30" spans="1:12" ht="16">
      <c r="A30" s="49"/>
      <c r="B30" s="49" t="s">
        <v>712</v>
      </c>
      <c r="C30" s="91" t="s">
        <v>495</v>
      </c>
      <c r="D30" s="49" t="s">
        <v>495</v>
      </c>
      <c r="E30" s="91" t="s">
        <v>86</v>
      </c>
      <c r="F30" s="49" t="s">
        <v>88</v>
      </c>
      <c r="G30" s="48">
        <v>1</v>
      </c>
      <c r="J30"/>
      <c r="K30"/>
    </row>
    <row r="31" spans="1:12" ht="16">
      <c r="A31" s="49"/>
      <c r="B31" s="49" t="s">
        <v>713</v>
      </c>
      <c r="C31" s="88" t="s">
        <v>86</v>
      </c>
      <c r="D31" s="49" t="s">
        <v>86</v>
      </c>
      <c r="E31" s="91" t="s">
        <v>86</v>
      </c>
      <c r="F31" s="49" t="s">
        <v>88</v>
      </c>
      <c r="G31" s="48">
        <v>1</v>
      </c>
      <c r="J31"/>
      <c r="K31"/>
    </row>
    <row r="32" spans="1:12" ht="16">
      <c r="A32" s="49"/>
      <c r="B32" s="49" t="s">
        <v>1050</v>
      </c>
      <c r="C32" s="88" t="s">
        <v>86</v>
      </c>
      <c r="D32" s="49" t="s">
        <v>86</v>
      </c>
      <c r="E32" s="91" t="s">
        <v>86</v>
      </c>
      <c r="F32" s="49" t="s">
        <v>88</v>
      </c>
      <c r="G32" s="48">
        <v>0</v>
      </c>
      <c r="J32"/>
      <c r="K32"/>
    </row>
    <row r="33" spans="1:11" ht="16">
      <c r="A33" s="49"/>
      <c r="B33" s="49" t="s">
        <v>514</v>
      </c>
      <c r="C33" s="88" t="s">
        <v>86</v>
      </c>
      <c r="D33" s="49" t="s">
        <v>86</v>
      </c>
      <c r="E33" s="91" t="s">
        <v>86</v>
      </c>
      <c r="F33" s="49" t="s">
        <v>88</v>
      </c>
      <c r="G33" s="48">
        <v>270</v>
      </c>
      <c r="J33"/>
      <c r="K33"/>
    </row>
    <row r="34" spans="1:11" ht="16">
      <c r="A34" s="49"/>
      <c r="B34" s="49" t="s">
        <v>1051</v>
      </c>
      <c r="C34" s="88" t="s">
        <v>86</v>
      </c>
      <c r="D34" s="49" t="s">
        <v>86</v>
      </c>
      <c r="E34" s="91" t="s">
        <v>86</v>
      </c>
      <c r="F34" s="49" t="s">
        <v>88</v>
      </c>
      <c r="G34" s="48">
        <v>10</v>
      </c>
      <c r="J34"/>
      <c r="K34"/>
    </row>
    <row r="35" spans="1:11" ht="16">
      <c r="A35" s="49"/>
      <c r="B35" s="49" t="s">
        <v>1052</v>
      </c>
      <c r="C35" s="88" t="s">
        <v>64</v>
      </c>
      <c r="D35" s="49" t="s">
        <v>64</v>
      </c>
      <c r="E35" s="91" t="s">
        <v>64</v>
      </c>
      <c r="F35" s="49" t="s">
        <v>88</v>
      </c>
      <c r="G35" s="48">
        <v>15</v>
      </c>
      <c r="J35"/>
      <c r="K35"/>
    </row>
    <row r="36" spans="1:11" ht="16">
      <c r="A36" s="49"/>
      <c r="B36" s="49" t="s">
        <v>134</v>
      </c>
      <c r="C36" s="88" t="s">
        <v>86</v>
      </c>
      <c r="D36" s="49" t="s">
        <v>86</v>
      </c>
      <c r="E36" s="91" t="s">
        <v>86</v>
      </c>
      <c r="F36" s="49" t="s">
        <v>88</v>
      </c>
      <c r="G36" s="48">
        <v>20</v>
      </c>
      <c r="J36"/>
      <c r="K36"/>
    </row>
    <row r="37" spans="1:11" ht="32">
      <c r="A37" s="40"/>
      <c r="B37" s="40" t="s">
        <v>1053</v>
      </c>
      <c r="C37" s="68" t="s">
        <v>86</v>
      </c>
      <c r="D37" s="40" t="s">
        <v>86</v>
      </c>
      <c r="E37" s="90" t="s">
        <v>86</v>
      </c>
      <c r="F37" s="40" t="s">
        <v>88</v>
      </c>
      <c r="G37" s="39">
        <v>127</v>
      </c>
      <c r="J37"/>
      <c r="K37"/>
    </row>
    <row r="38" spans="1:11" ht="16">
      <c r="A38" s="49" t="s">
        <v>98</v>
      </c>
      <c r="B38" s="49" t="s">
        <v>719</v>
      </c>
      <c r="C38" s="94" t="s">
        <v>930</v>
      </c>
      <c r="D38" s="95" t="s">
        <v>930</v>
      </c>
      <c r="E38" s="101" t="s">
        <v>930</v>
      </c>
      <c r="F38" s="45" t="s">
        <v>24</v>
      </c>
      <c r="G38" s="48">
        <v>9</v>
      </c>
      <c r="J38"/>
      <c r="K38"/>
    </row>
    <row r="39" spans="1:11" ht="16">
      <c r="A39" s="49"/>
      <c r="B39" s="49" t="s">
        <v>720</v>
      </c>
      <c r="C39" s="94" t="s">
        <v>930</v>
      </c>
      <c r="D39" s="95" t="s">
        <v>930</v>
      </c>
      <c r="E39" s="101" t="s">
        <v>930</v>
      </c>
      <c r="F39" s="49" t="s">
        <v>24</v>
      </c>
      <c r="G39" s="48">
        <v>230</v>
      </c>
      <c r="J39"/>
      <c r="K39"/>
    </row>
    <row r="40" spans="1:11" ht="16">
      <c r="A40" s="49"/>
      <c r="B40" s="49" t="s">
        <v>722</v>
      </c>
      <c r="C40" s="94" t="s">
        <v>930</v>
      </c>
      <c r="D40" s="95" t="s">
        <v>930</v>
      </c>
      <c r="E40" s="101" t="s">
        <v>930</v>
      </c>
      <c r="F40" s="49" t="s">
        <v>24</v>
      </c>
      <c r="G40" s="48">
        <v>399</v>
      </c>
      <c r="J40"/>
      <c r="K40"/>
    </row>
    <row r="41" spans="1:11" ht="32">
      <c r="A41" s="49"/>
      <c r="B41" s="49" t="s">
        <v>1054</v>
      </c>
      <c r="C41" s="94" t="s">
        <v>930</v>
      </c>
      <c r="D41" s="95" t="s">
        <v>930</v>
      </c>
      <c r="E41" s="101" t="s">
        <v>930</v>
      </c>
      <c r="F41" s="49" t="s">
        <v>24</v>
      </c>
      <c r="G41" s="48">
        <v>250</v>
      </c>
      <c r="J41"/>
      <c r="K41"/>
    </row>
    <row r="42" spans="1:11" ht="16">
      <c r="A42" s="49"/>
      <c r="B42" s="49" t="s">
        <v>723</v>
      </c>
      <c r="C42" s="88" t="s">
        <v>930</v>
      </c>
      <c r="D42" s="49" t="s">
        <v>930</v>
      </c>
      <c r="E42" s="91" t="s">
        <v>930</v>
      </c>
      <c r="F42" s="49" t="s">
        <v>24</v>
      </c>
      <c r="G42" s="48">
        <v>894</v>
      </c>
      <c r="J42"/>
      <c r="K42"/>
    </row>
    <row r="43" spans="1:11" ht="16">
      <c r="A43" s="49"/>
      <c r="B43" s="49" t="s">
        <v>724</v>
      </c>
      <c r="C43" s="88" t="s">
        <v>1218</v>
      </c>
      <c r="D43" s="49" t="s">
        <v>1218</v>
      </c>
      <c r="E43" s="91" t="s">
        <v>930</v>
      </c>
      <c r="F43" s="49" t="s">
        <v>24</v>
      </c>
      <c r="G43" s="48">
        <v>1593</v>
      </c>
      <c r="J43"/>
      <c r="K43"/>
    </row>
    <row r="44" spans="1:11" ht="16">
      <c r="A44" s="49"/>
      <c r="B44" s="49" t="s">
        <v>725</v>
      </c>
      <c r="C44" s="66" t="s">
        <v>1219</v>
      </c>
      <c r="D44" s="65" t="s">
        <v>1219</v>
      </c>
      <c r="E44" s="91" t="s">
        <v>930</v>
      </c>
      <c r="F44" s="49" t="s">
        <v>24</v>
      </c>
      <c r="G44" s="48">
        <v>122</v>
      </c>
      <c r="J44"/>
      <c r="K44"/>
    </row>
    <row r="45" spans="1:11" ht="32">
      <c r="A45" s="49"/>
      <c r="B45" s="49" t="s">
        <v>1055</v>
      </c>
      <c r="C45" s="88" t="s">
        <v>1219</v>
      </c>
      <c r="D45" s="49" t="s">
        <v>1219</v>
      </c>
      <c r="E45" s="91" t="s">
        <v>930</v>
      </c>
      <c r="F45" s="49" t="s">
        <v>24</v>
      </c>
      <c r="G45" s="48">
        <v>46</v>
      </c>
      <c r="J45"/>
      <c r="K45"/>
    </row>
    <row r="46" spans="1:11" ht="16">
      <c r="A46" s="49"/>
      <c r="B46" s="49" t="s">
        <v>728</v>
      </c>
      <c r="C46" s="88" t="s">
        <v>1219</v>
      </c>
      <c r="D46" s="49" t="s">
        <v>1219</v>
      </c>
      <c r="E46" s="91" t="s">
        <v>930</v>
      </c>
      <c r="F46" s="49" t="s">
        <v>24</v>
      </c>
      <c r="G46" s="48">
        <v>85</v>
      </c>
      <c r="J46"/>
      <c r="K46"/>
    </row>
    <row r="47" spans="1:11" ht="16">
      <c r="A47" s="49"/>
      <c r="B47" s="49" t="s">
        <v>729</v>
      </c>
      <c r="C47" s="88" t="s">
        <v>1219</v>
      </c>
      <c r="D47" s="49" t="s">
        <v>1219</v>
      </c>
      <c r="E47" s="91" t="s">
        <v>930</v>
      </c>
      <c r="F47" s="49" t="s">
        <v>24</v>
      </c>
      <c r="G47" s="48">
        <v>241</v>
      </c>
      <c r="J47"/>
      <c r="K47"/>
    </row>
    <row r="48" spans="1:11" ht="16">
      <c r="A48" s="49"/>
      <c r="B48" s="49" t="s">
        <v>726</v>
      </c>
      <c r="C48" s="88" t="s">
        <v>1219</v>
      </c>
      <c r="D48" s="49" t="s">
        <v>1219</v>
      </c>
      <c r="E48" s="91" t="s">
        <v>930</v>
      </c>
      <c r="F48" s="49" t="s">
        <v>24</v>
      </c>
      <c r="G48" s="48">
        <v>454</v>
      </c>
      <c r="J48"/>
      <c r="K48"/>
    </row>
    <row r="49" spans="1:11" ht="16">
      <c r="A49" s="49"/>
      <c r="B49" s="49" t="s">
        <v>1056</v>
      </c>
      <c r="C49" s="88" t="s">
        <v>1219</v>
      </c>
      <c r="D49" s="49" t="s">
        <v>1219</v>
      </c>
      <c r="E49" s="91" t="s">
        <v>930</v>
      </c>
      <c r="F49" s="49" t="s">
        <v>24</v>
      </c>
      <c r="G49" s="48">
        <v>3475</v>
      </c>
      <c r="J49"/>
      <c r="K49"/>
    </row>
    <row r="50" spans="1:11" ht="32">
      <c r="A50" s="49"/>
      <c r="B50" s="49" t="s">
        <v>1057</v>
      </c>
      <c r="C50" s="66" t="s">
        <v>1219</v>
      </c>
      <c r="D50" s="65" t="s">
        <v>1219</v>
      </c>
      <c r="E50" s="91" t="s">
        <v>930</v>
      </c>
      <c r="F50" s="49" t="s">
        <v>24</v>
      </c>
      <c r="G50" s="48">
        <v>844</v>
      </c>
      <c r="J50"/>
      <c r="K50"/>
    </row>
    <row r="51" spans="1:11" ht="16">
      <c r="A51" s="49"/>
      <c r="B51" s="49" t="s">
        <v>1058</v>
      </c>
      <c r="C51" s="88" t="s">
        <v>1218</v>
      </c>
      <c r="D51" s="49" t="s">
        <v>1218</v>
      </c>
      <c r="E51" s="91" t="s">
        <v>930</v>
      </c>
      <c r="F51" s="49" t="s">
        <v>24</v>
      </c>
      <c r="G51" s="48">
        <v>546</v>
      </c>
      <c r="J51"/>
      <c r="K51"/>
    </row>
    <row r="52" spans="1:11" ht="16">
      <c r="A52" s="49"/>
      <c r="B52" s="49" t="s">
        <v>1059</v>
      </c>
      <c r="C52" s="88" t="s">
        <v>1218</v>
      </c>
      <c r="D52" s="49" t="s">
        <v>1218</v>
      </c>
      <c r="E52" s="91" t="s">
        <v>930</v>
      </c>
      <c r="F52" s="49" t="s">
        <v>24</v>
      </c>
      <c r="G52" s="48">
        <v>168</v>
      </c>
      <c r="J52"/>
      <c r="K52"/>
    </row>
    <row r="53" spans="1:11" ht="32">
      <c r="A53" s="49"/>
      <c r="B53" s="49" t="s">
        <v>1060</v>
      </c>
      <c r="C53" s="88" t="s">
        <v>1218</v>
      </c>
      <c r="D53" s="49" t="s">
        <v>1218</v>
      </c>
      <c r="E53" s="91" t="s">
        <v>930</v>
      </c>
      <c r="F53" s="49" t="s">
        <v>24</v>
      </c>
      <c r="G53" s="48">
        <v>274</v>
      </c>
      <c r="J53"/>
      <c r="K53"/>
    </row>
    <row r="54" spans="1:11" ht="16">
      <c r="A54" s="49"/>
      <c r="B54" s="49" t="s">
        <v>1061</v>
      </c>
      <c r="C54" s="88" t="s">
        <v>930</v>
      </c>
      <c r="D54" s="49" t="s">
        <v>930</v>
      </c>
      <c r="E54" s="91" t="s">
        <v>930</v>
      </c>
      <c r="F54" s="49" t="s">
        <v>24</v>
      </c>
      <c r="G54" s="48">
        <v>351</v>
      </c>
      <c r="J54"/>
      <c r="K54"/>
    </row>
    <row r="55" spans="1:11" ht="16">
      <c r="A55" s="49"/>
      <c r="B55" s="49" t="s">
        <v>735</v>
      </c>
      <c r="C55" s="88" t="s">
        <v>1215</v>
      </c>
      <c r="D55" s="49" t="s">
        <v>1218</v>
      </c>
      <c r="E55" s="91" t="s">
        <v>930</v>
      </c>
      <c r="F55" s="49" t="s">
        <v>24</v>
      </c>
      <c r="G55" s="48">
        <v>2537</v>
      </c>
      <c r="J55"/>
      <c r="K55"/>
    </row>
    <row r="56" spans="1:11" ht="48">
      <c r="A56" s="49"/>
      <c r="B56" s="49" t="s">
        <v>1062</v>
      </c>
      <c r="C56" s="88" t="s">
        <v>930</v>
      </c>
      <c r="D56" s="49" t="s">
        <v>930</v>
      </c>
      <c r="E56" s="91" t="s">
        <v>930</v>
      </c>
      <c r="F56" s="49" t="s">
        <v>24</v>
      </c>
      <c r="G56" s="48">
        <v>141</v>
      </c>
      <c r="J56"/>
      <c r="K56"/>
    </row>
    <row r="57" spans="1:11" ht="16">
      <c r="A57" s="49"/>
      <c r="B57" s="49" t="s">
        <v>737</v>
      </c>
      <c r="C57" s="88" t="s">
        <v>1026</v>
      </c>
      <c r="D57" s="49" t="s">
        <v>1026</v>
      </c>
      <c r="E57" s="91" t="s">
        <v>1026</v>
      </c>
      <c r="F57" s="49" t="s">
        <v>24</v>
      </c>
      <c r="G57" s="48">
        <v>315</v>
      </c>
      <c r="J57"/>
      <c r="K57"/>
    </row>
    <row r="58" spans="1:11" ht="16">
      <c r="A58" s="49"/>
      <c r="B58" s="49" t="s">
        <v>738</v>
      </c>
      <c r="C58" s="88" t="s">
        <v>1026</v>
      </c>
      <c r="D58" s="49" t="s">
        <v>1026</v>
      </c>
      <c r="E58" s="91" t="s">
        <v>1026</v>
      </c>
      <c r="F58" s="49" t="s">
        <v>24</v>
      </c>
      <c r="G58" s="48">
        <v>13306</v>
      </c>
      <c r="J58"/>
      <c r="K58"/>
    </row>
    <row r="59" spans="1:11" ht="32">
      <c r="A59" s="49"/>
      <c r="B59" s="49" t="s">
        <v>1063</v>
      </c>
      <c r="C59" s="88" t="s">
        <v>1026</v>
      </c>
      <c r="D59" s="49" t="s">
        <v>1026</v>
      </c>
      <c r="E59" s="91" t="s">
        <v>1026</v>
      </c>
      <c r="F59" s="49" t="s">
        <v>24</v>
      </c>
      <c r="G59" s="48">
        <v>137</v>
      </c>
      <c r="J59"/>
      <c r="K59"/>
    </row>
    <row r="60" spans="1:11" ht="16">
      <c r="A60" s="49"/>
      <c r="B60" s="49" t="s">
        <v>1064</v>
      </c>
      <c r="C60" s="51" t="s">
        <v>930</v>
      </c>
      <c r="D60" s="65" t="s">
        <v>930</v>
      </c>
      <c r="E60" s="80" t="s">
        <v>930</v>
      </c>
      <c r="F60" s="49" t="s">
        <v>24</v>
      </c>
      <c r="G60" s="48">
        <v>95</v>
      </c>
      <c r="J60"/>
      <c r="K60"/>
    </row>
    <row r="61" spans="1:11" ht="16">
      <c r="A61" s="49"/>
      <c r="B61" s="49" t="s">
        <v>741</v>
      </c>
      <c r="C61" s="51" t="s">
        <v>930</v>
      </c>
      <c r="D61" s="65" t="s">
        <v>930</v>
      </c>
      <c r="E61" s="80" t="s">
        <v>930</v>
      </c>
      <c r="F61" s="49" t="s">
        <v>24</v>
      </c>
      <c r="G61" s="48">
        <v>342</v>
      </c>
      <c r="J61"/>
      <c r="K61"/>
    </row>
    <row r="62" spans="1:11" ht="16">
      <c r="A62" s="49"/>
      <c r="B62" s="49" t="s">
        <v>1065</v>
      </c>
      <c r="C62" s="51" t="s">
        <v>930</v>
      </c>
      <c r="D62" s="65" t="s">
        <v>930</v>
      </c>
      <c r="E62" s="80" t="s">
        <v>930</v>
      </c>
      <c r="F62" s="49" t="s">
        <v>24</v>
      </c>
      <c r="G62" s="48">
        <v>784</v>
      </c>
      <c r="J62"/>
      <c r="K62"/>
    </row>
    <row r="63" spans="1:11" ht="16">
      <c r="A63" s="49"/>
      <c r="B63" s="49" t="s">
        <v>1066</v>
      </c>
      <c r="C63" s="51" t="s">
        <v>930</v>
      </c>
      <c r="D63" s="65" t="s">
        <v>930</v>
      </c>
      <c r="E63" s="80" t="s">
        <v>930</v>
      </c>
      <c r="F63" s="49" t="s">
        <v>24</v>
      </c>
      <c r="G63" s="48">
        <v>188</v>
      </c>
      <c r="J63"/>
      <c r="K63"/>
    </row>
    <row r="64" spans="1:11" ht="16">
      <c r="A64" s="49"/>
      <c r="B64" s="49" t="s">
        <v>1067</v>
      </c>
      <c r="C64" s="88" t="s">
        <v>932</v>
      </c>
      <c r="D64" s="49" t="s">
        <v>932</v>
      </c>
      <c r="E64" s="91" t="s">
        <v>932</v>
      </c>
      <c r="F64" s="49" t="s">
        <v>24</v>
      </c>
      <c r="G64" s="48">
        <v>4300</v>
      </c>
      <c r="J64"/>
      <c r="K64"/>
    </row>
    <row r="65" spans="1:11" ht="16">
      <c r="A65" s="49"/>
      <c r="B65" s="49" t="s">
        <v>1068</v>
      </c>
      <c r="C65" s="88" t="s">
        <v>932</v>
      </c>
      <c r="D65" s="49" t="s">
        <v>932</v>
      </c>
      <c r="E65" s="91" t="s">
        <v>932</v>
      </c>
      <c r="F65" s="49" t="s">
        <v>24</v>
      </c>
      <c r="G65" s="48">
        <v>18</v>
      </c>
      <c r="J65"/>
      <c r="K65"/>
    </row>
    <row r="66" spans="1:11" ht="16">
      <c r="A66" s="49"/>
      <c r="B66" s="49" t="s">
        <v>744</v>
      </c>
      <c r="C66" s="51" t="s">
        <v>930</v>
      </c>
      <c r="D66" s="65" t="s">
        <v>930</v>
      </c>
      <c r="E66" s="80" t="s">
        <v>930</v>
      </c>
      <c r="F66" s="49" t="s">
        <v>24</v>
      </c>
      <c r="G66" s="48">
        <v>468</v>
      </c>
      <c r="J66"/>
      <c r="K66"/>
    </row>
    <row r="67" spans="1:11" ht="16">
      <c r="A67" s="49"/>
      <c r="B67" s="49" t="s">
        <v>745</v>
      </c>
      <c r="C67" s="51" t="s">
        <v>930</v>
      </c>
      <c r="D67" s="65" t="s">
        <v>930</v>
      </c>
      <c r="E67" s="80" t="s">
        <v>930</v>
      </c>
      <c r="F67" s="49" t="s">
        <v>24</v>
      </c>
      <c r="G67" s="48">
        <v>571</v>
      </c>
      <c r="J67"/>
      <c r="K67"/>
    </row>
    <row r="68" spans="1:11" ht="16">
      <c r="A68" s="49"/>
      <c r="B68" s="49" t="s">
        <v>1069</v>
      </c>
      <c r="C68" s="51" t="s">
        <v>930</v>
      </c>
      <c r="D68" s="65" t="s">
        <v>930</v>
      </c>
      <c r="E68" s="80" t="s">
        <v>930</v>
      </c>
      <c r="F68" s="49" t="s">
        <v>24</v>
      </c>
      <c r="G68" s="48">
        <v>1338</v>
      </c>
      <c r="J68"/>
      <c r="K68"/>
    </row>
    <row r="69" spans="1:11" ht="32">
      <c r="A69" s="49"/>
      <c r="B69" s="49" t="s">
        <v>747</v>
      </c>
      <c r="C69" s="51" t="s">
        <v>930</v>
      </c>
      <c r="D69" s="65" t="s">
        <v>930</v>
      </c>
      <c r="E69" s="80" t="s">
        <v>930</v>
      </c>
      <c r="F69" s="49" t="s">
        <v>24</v>
      </c>
      <c r="G69" s="48">
        <v>88</v>
      </c>
      <c r="J69"/>
      <c r="K69"/>
    </row>
    <row r="70" spans="1:11" ht="16">
      <c r="A70" s="49"/>
      <c r="B70" s="49" t="s">
        <v>748</v>
      </c>
      <c r="C70" s="66" t="s">
        <v>1027</v>
      </c>
      <c r="D70" s="65" t="s">
        <v>930</v>
      </c>
      <c r="E70" s="80" t="s">
        <v>930</v>
      </c>
      <c r="F70" s="49" t="s">
        <v>24</v>
      </c>
      <c r="G70" s="48">
        <v>3002</v>
      </c>
      <c r="J70"/>
      <c r="K70"/>
    </row>
    <row r="71" spans="1:11" ht="16">
      <c r="A71" s="49"/>
      <c r="B71" s="49" t="s">
        <v>1070</v>
      </c>
      <c r="C71" s="51" t="s">
        <v>930</v>
      </c>
      <c r="D71" s="65" t="s">
        <v>930</v>
      </c>
      <c r="E71" s="80" t="s">
        <v>930</v>
      </c>
      <c r="F71" s="49" t="s">
        <v>24</v>
      </c>
      <c r="G71" s="48">
        <v>53</v>
      </c>
      <c r="J71"/>
      <c r="K71"/>
    </row>
    <row r="72" spans="1:11" ht="16">
      <c r="A72" s="49"/>
      <c r="B72" s="49" t="s">
        <v>1071</v>
      </c>
      <c r="C72" s="51" t="s">
        <v>930</v>
      </c>
      <c r="D72" s="65" t="s">
        <v>930</v>
      </c>
      <c r="E72" s="80" t="s">
        <v>930</v>
      </c>
      <c r="F72" s="49" t="s">
        <v>24</v>
      </c>
      <c r="G72" s="48">
        <v>11</v>
      </c>
      <c r="J72"/>
      <c r="K72"/>
    </row>
    <row r="73" spans="1:11" ht="16">
      <c r="A73" s="49"/>
      <c r="B73" s="49" t="s">
        <v>750</v>
      </c>
      <c r="C73" s="51" t="s">
        <v>930</v>
      </c>
      <c r="D73" s="65" t="s">
        <v>930</v>
      </c>
      <c r="E73" s="80" t="s">
        <v>930</v>
      </c>
      <c r="F73" s="49" t="s">
        <v>24</v>
      </c>
      <c r="G73" s="48">
        <v>960</v>
      </c>
      <c r="J73"/>
      <c r="K73"/>
    </row>
    <row r="74" spans="1:11" ht="32">
      <c r="A74" s="49"/>
      <c r="B74" s="49" t="s">
        <v>1072</v>
      </c>
      <c r="C74" s="51" t="s">
        <v>930</v>
      </c>
      <c r="D74" s="65" t="s">
        <v>930</v>
      </c>
      <c r="E74" s="80" t="s">
        <v>930</v>
      </c>
      <c r="F74" s="49" t="s">
        <v>24</v>
      </c>
      <c r="G74" s="48">
        <v>950</v>
      </c>
      <c r="J74"/>
      <c r="K74"/>
    </row>
    <row r="75" spans="1:11" ht="16">
      <c r="A75" s="49"/>
      <c r="B75" s="49" t="s">
        <v>752</v>
      </c>
      <c r="C75" s="51" t="s">
        <v>930</v>
      </c>
      <c r="D75" s="65" t="s">
        <v>930</v>
      </c>
      <c r="E75" s="80" t="s">
        <v>930</v>
      </c>
      <c r="F75" s="49" t="s">
        <v>24</v>
      </c>
      <c r="G75" s="48">
        <v>22</v>
      </c>
      <c r="J75"/>
      <c r="K75"/>
    </row>
    <row r="76" spans="1:11" ht="16">
      <c r="A76" s="49"/>
      <c r="B76" s="49" t="s">
        <v>1073</v>
      </c>
      <c r="C76" s="88" t="s">
        <v>931</v>
      </c>
      <c r="D76" s="49" t="s">
        <v>930</v>
      </c>
      <c r="E76" s="91" t="s">
        <v>930</v>
      </c>
      <c r="F76" s="49" t="s">
        <v>24</v>
      </c>
      <c r="G76" s="48">
        <v>1163</v>
      </c>
      <c r="J76"/>
      <c r="K76"/>
    </row>
    <row r="77" spans="1:11" ht="32">
      <c r="A77" s="49"/>
      <c r="B77" s="49" t="s">
        <v>1074</v>
      </c>
      <c r="C77" s="51" t="s">
        <v>930</v>
      </c>
      <c r="D77" s="65" t="s">
        <v>930</v>
      </c>
      <c r="E77" s="80" t="s">
        <v>930</v>
      </c>
      <c r="F77" s="49" t="s">
        <v>24</v>
      </c>
      <c r="G77" s="48">
        <v>31</v>
      </c>
      <c r="J77"/>
      <c r="K77"/>
    </row>
    <row r="78" spans="1:11" ht="32">
      <c r="A78" s="49"/>
      <c r="B78" s="49" t="s">
        <v>1075</v>
      </c>
      <c r="C78" s="51" t="s">
        <v>930</v>
      </c>
      <c r="D78" s="65" t="s">
        <v>930</v>
      </c>
      <c r="E78" s="80" t="s">
        <v>930</v>
      </c>
      <c r="F78" s="49" t="s">
        <v>24</v>
      </c>
      <c r="G78" s="48">
        <v>171</v>
      </c>
      <c r="J78"/>
      <c r="K78"/>
    </row>
    <row r="79" spans="1:11" ht="16">
      <c r="A79" s="49"/>
      <c r="B79" s="49" t="s">
        <v>1076</v>
      </c>
      <c r="C79" s="88" t="s">
        <v>930</v>
      </c>
      <c r="D79" s="49" t="s">
        <v>930</v>
      </c>
      <c r="E79" s="91" t="s">
        <v>930</v>
      </c>
      <c r="F79" s="49" t="s">
        <v>24</v>
      </c>
      <c r="G79" s="48">
        <v>3181</v>
      </c>
      <c r="J79"/>
      <c r="K79"/>
    </row>
    <row r="80" spans="1:11" ht="16">
      <c r="A80" s="49"/>
      <c r="B80" s="49" t="s">
        <v>259</v>
      </c>
      <c r="C80" s="51" t="s">
        <v>930</v>
      </c>
      <c r="D80" s="65" t="s">
        <v>930</v>
      </c>
      <c r="E80" s="80" t="s">
        <v>930</v>
      </c>
      <c r="F80" s="49" t="s">
        <v>24</v>
      </c>
      <c r="G80" s="48">
        <v>211</v>
      </c>
      <c r="J80"/>
      <c r="K80"/>
    </row>
    <row r="81" spans="1:11" ht="16">
      <c r="A81" s="49"/>
      <c r="B81" s="49" t="s">
        <v>260</v>
      </c>
      <c r="C81" s="88" t="s">
        <v>930</v>
      </c>
      <c r="D81" s="49" t="s">
        <v>930</v>
      </c>
      <c r="E81" s="91" t="s">
        <v>930</v>
      </c>
      <c r="F81" s="49" t="s">
        <v>24</v>
      </c>
      <c r="G81" s="48">
        <v>172</v>
      </c>
      <c r="J81"/>
      <c r="K81"/>
    </row>
    <row r="82" spans="1:11" ht="16">
      <c r="A82" s="49"/>
      <c r="B82" s="49" t="s">
        <v>1214</v>
      </c>
      <c r="C82" s="88" t="s">
        <v>930</v>
      </c>
      <c r="D82" s="49" t="s">
        <v>930</v>
      </c>
      <c r="E82" s="91" t="s">
        <v>930</v>
      </c>
      <c r="F82" s="49" t="s">
        <v>24</v>
      </c>
      <c r="G82" s="48">
        <v>1594</v>
      </c>
      <c r="J82"/>
      <c r="K82"/>
    </row>
    <row r="83" spans="1:11" ht="16">
      <c r="A83" s="49"/>
      <c r="B83" s="49" t="s">
        <v>1077</v>
      </c>
      <c r="C83" s="88" t="s">
        <v>930</v>
      </c>
      <c r="D83" s="49" t="s">
        <v>930</v>
      </c>
      <c r="E83" s="91" t="s">
        <v>930</v>
      </c>
      <c r="F83" s="49" t="s">
        <v>24</v>
      </c>
      <c r="G83" s="48">
        <v>866</v>
      </c>
      <c r="J83"/>
      <c r="K83"/>
    </row>
    <row r="84" spans="1:11" ht="16">
      <c r="A84" s="49"/>
      <c r="B84" s="49" t="s">
        <v>1078</v>
      </c>
      <c r="C84" s="91" t="s">
        <v>536</v>
      </c>
      <c r="D84" s="49" t="s">
        <v>536</v>
      </c>
      <c r="E84" s="91" t="s">
        <v>930</v>
      </c>
      <c r="F84" s="49" t="s">
        <v>24</v>
      </c>
      <c r="G84" s="48">
        <v>602</v>
      </c>
      <c r="J84"/>
      <c r="K84"/>
    </row>
    <row r="85" spans="1:11" ht="16">
      <c r="A85" s="49"/>
      <c r="B85" s="49" t="s">
        <v>757</v>
      </c>
      <c r="C85" s="91" t="s">
        <v>536</v>
      </c>
      <c r="D85" s="49" t="s">
        <v>536</v>
      </c>
      <c r="E85" s="91" t="s">
        <v>930</v>
      </c>
      <c r="F85" s="49" t="s">
        <v>24</v>
      </c>
      <c r="G85" s="48">
        <v>824</v>
      </c>
      <c r="J85"/>
      <c r="K85"/>
    </row>
    <row r="86" spans="1:11" ht="16">
      <c r="A86" s="49"/>
      <c r="B86" s="49" t="s">
        <v>758</v>
      </c>
      <c r="C86" s="91" t="s">
        <v>536</v>
      </c>
      <c r="D86" s="49" t="s">
        <v>536</v>
      </c>
      <c r="E86" s="91" t="s">
        <v>930</v>
      </c>
      <c r="F86" s="49" t="s">
        <v>24</v>
      </c>
      <c r="G86" s="48">
        <v>27</v>
      </c>
      <c r="J86"/>
      <c r="K86"/>
    </row>
    <row r="87" spans="1:11" ht="16">
      <c r="A87" s="49"/>
      <c r="B87" s="49" t="s">
        <v>759</v>
      </c>
      <c r="C87" s="88" t="s">
        <v>536</v>
      </c>
      <c r="D87" s="49" t="s">
        <v>536</v>
      </c>
      <c r="E87" s="91" t="s">
        <v>930</v>
      </c>
      <c r="F87" s="49" t="s">
        <v>24</v>
      </c>
      <c r="G87" s="48">
        <v>537</v>
      </c>
      <c r="J87"/>
      <c r="K87"/>
    </row>
    <row r="88" spans="1:11" ht="16">
      <c r="A88" s="49"/>
      <c r="B88" s="49" t="s">
        <v>262</v>
      </c>
      <c r="C88" s="88" t="s">
        <v>14</v>
      </c>
      <c r="D88" s="49" t="s">
        <v>938</v>
      </c>
      <c r="E88" s="91" t="s">
        <v>14</v>
      </c>
      <c r="F88" s="49" t="s">
        <v>14</v>
      </c>
      <c r="G88" s="48">
        <v>8</v>
      </c>
      <c r="J88"/>
      <c r="K88"/>
    </row>
    <row r="89" spans="1:11" ht="32">
      <c r="A89" s="49"/>
      <c r="B89" s="49" t="s">
        <v>763</v>
      </c>
      <c r="C89" s="88" t="s">
        <v>14</v>
      </c>
      <c r="D89" s="49" t="s">
        <v>938</v>
      </c>
      <c r="E89" s="91" t="s">
        <v>14</v>
      </c>
      <c r="F89" s="49" t="s">
        <v>14</v>
      </c>
      <c r="G89" s="48">
        <v>96</v>
      </c>
      <c r="J89"/>
      <c r="K89"/>
    </row>
    <row r="90" spans="1:11" ht="16">
      <c r="A90" s="49"/>
      <c r="B90" s="49" t="s">
        <v>1079</v>
      </c>
      <c r="C90" s="88" t="s">
        <v>14</v>
      </c>
      <c r="D90" s="49" t="s">
        <v>938</v>
      </c>
      <c r="E90" s="91" t="s">
        <v>14</v>
      </c>
      <c r="F90" s="49" t="s">
        <v>14</v>
      </c>
      <c r="G90" s="48">
        <v>74</v>
      </c>
      <c r="J90"/>
      <c r="K90"/>
    </row>
    <row r="91" spans="1:11" ht="16">
      <c r="A91" s="49"/>
      <c r="B91" s="49" t="s">
        <v>1080</v>
      </c>
      <c r="C91" s="88" t="s">
        <v>930</v>
      </c>
      <c r="D91" s="49" t="s">
        <v>930</v>
      </c>
      <c r="E91" s="91" t="s">
        <v>930</v>
      </c>
      <c r="F91" s="49" t="s">
        <v>24</v>
      </c>
      <c r="G91" s="48">
        <v>1</v>
      </c>
      <c r="J91"/>
      <c r="K91"/>
    </row>
    <row r="92" spans="1:11" ht="16">
      <c r="A92" s="49"/>
      <c r="B92" s="49" t="s">
        <v>1081</v>
      </c>
      <c r="C92" s="88" t="s">
        <v>930</v>
      </c>
      <c r="D92" s="49" t="s">
        <v>930</v>
      </c>
      <c r="E92" s="91" t="s">
        <v>930</v>
      </c>
      <c r="F92" s="49" t="s">
        <v>24</v>
      </c>
      <c r="G92" s="48">
        <v>0</v>
      </c>
      <c r="J92"/>
      <c r="K92"/>
    </row>
    <row r="93" spans="1:11" ht="16">
      <c r="A93" s="49"/>
      <c r="B93" s="49" t="s">
        <v>1082</v>
      </c>
      <c r="C93" s="88" t="s">
        <v>930</v>
      </c>
      <c r="D93" s="49" t="s">
        <v>930</v>
      </c>
      <c r="E93" s="91" t="s">
        <v>930</v>
      </c>
      <c r="F93" s="49" t="s">
        <v>24</v>
      </c>
      <c r="G93" s="48">
        <v>139</v>
      </c>
      <c r="J93"/>
      <c r="K93"/>
    </row>
    <row r="94" spans="1:11" ht="16">
      <c r="A94" s="40"/>
      <c r="B94" s="40" t="s">
        <v>1083</v>
      </c>
      <c r="C94" s="68" t="s">
        <v>930</v>
      </c>
      <c r="D94" s="40" t="s">
        <v>930</v>
      </c>
      <c r="E94" s="90" t="s">
        <v>930</v>
      </c>
      <c r="F94" s="40" t="s">
        <v>24</v>
      </c>
      <c r="G94" s="39">
        <v>352</v>
      </c>
      <c r="J94"/>
      <c r="K94"/>
    </row>
    <row r="95" spans="1:11" ht="32">
      <c r="A95" s="49" t="s">
        <v>1089</v>
      </c>
      <c r="B95" s="49" t="s">
        <v>1084</v>
      </c>
      <c r="C95" s="94" t="s">
        <v>83</v>
      </c>
      <c r="D95" s="95" t="s">
        <v>83</v>
      </c>
      <c r="E95" s="101" t="s">
        <v>83</v>
      </c>
      <c r="F95" s="45" t="s">
        <v>83</v>
      </c>
      <c r="G95" s="48">
        <v>45</v>
      </c>
      <c r="J95"/>
      <c r="K95"/>
    </row>
    <row r="96" spans="1:11" ht="16">
      <c r="A96" s="49"/>
      <c r="B96" s="49" t="s">
        <v>158</v>
      </c>
      <c r="C96" s="88" t="s">
        <v>1726</v>
      </c>
      <c r="D96" s="49" t="s">
        <v>21</v>
      </c>
      <c r="E96" s="91" t="s">
        <v>14</v>
      </c>
      <c r="F96" s="49" t="s">
        <v>14</v>
      </c>
      <c r="G96" s="48">
        <v>3376</v>
      </c>
      <c r="J96"/>
      <c r="K96"/>
    </row>
    <row r="97" spans="1:11" ht="16">
      <c r="A97" s="49"/>
      <c r="B97" s="49" t="s">
        <v>1085</v>
      </c>
      <c r="C97" s="94" t="s">
        <v>83</v>
      </c>
      <c r="D97" s="95" t="s">
        <v>83</v>
      </c>
      <c r="E97" s="101" t="s">
        <v>83</v>
      </c>
      <c r="F97" s="49" t="s">
        <v>83</v>
      </c>
      <c r="G97" s="48">
        <v>20</v>
      </c>
      <c r="J97"/>
      <c r="K97"/>
    </row>
    <row r="98" spans="1:11" ht="16">
      <c r="A98" s="49"/>
      <c r="B98" s="49" t="s">
        <v>1086</v>
      </c>
      <c r="C98" s="94" t="s">
        <v>83</v>
      </c>
      <c r="D98" s="95" t="s">
        <v>83</v>
      </c>
      <c r="E98" s="101" t="s">
        <v>83</v>
      </c>
      <c r="F98" s="49" t="s">
        <v>83</v>
      </c>
      <c r="G98" s="48">
        <v>1</v>
      </c>
      <c r="J98"/>
      <c r="K98"/>
    </row>
    <row r="99" spans="1:11" ht="16">
      <c r="A99" s="49"/>
      <c r="B99" s="49" t="s">
        <v>160</v>
      </c>
      <c r="C99" s="94" t="s">
        <v>83</v>
      </c>
      <c r="D99" s="95" t="s">
        <v>83</v>
      </c>
      <c r="E99" s="101" t="s">
        <v>83</v>
      </c>
      <c r="F99" s="49" t="s">
        <v>83</v>
      </c>
      <c r="G99" s="48">
        <v>22</v>
      </c>
      <c r="J99"/>
      <c r="K99"/>
    </row>
    <row r="100" spans="1:11" ht="16">
      <c r="A100" s="49"/>
      <c r="B100" s="49" t="s">
        <v>944</v>
      </c>
      <c r="C100" s="88" t="s">
        <v>14</v>
      </c>
      <c r="D100" s="49" t="s">
        <v>14</v>
      </c>
      <c r="E100" s="91" t="s">
        <v>14</v>
      </c>
      <c r="F100" s="49" t="s">
        <v>14</v>
      </c>
      <c r="G100" s="48">
        <v>38</v>
      </c>
      <c r="J100"/>
      <c r="K100"/>
    </row>
    <row r="101" spans="1:11" ht="16">
      <c r="A101" s="49"/>
      <c r="B101" s="49" t="s">
        <v>1087</v>
      </c>
      <c r="C101" s="94" t="s">
        <v>14</v>
      </c>
      <c r="D101" s="95" t="s">
        <v>14</v>
      </c>
      <c r="E101" s="101" t="s">
        <v>14</v>
      </c>
      <c r="F101" s="49" t="s">
        <v>14</v>
      </c>
      <c r="G101" s="48">
        <v>81</v>
      </c>
      <c r="J101"/>
      <c r="K101"/>
    </row>
    <row r="102" spans="1:11" ht="32">
      <c r="A102" s="49"/>
      <c r="B102" s="49" t="s">
        <v>1088</v>
      </c>
      <c r="C102" s="94" t="s">
        <v>83</v>
      </c>
      <c r="D102" s="95" t="s">
        <v>83</v>
      </c>
      <c r="E102" s="101" t="s">
        <v>83</v>
      </c>
      <c r="F102" s="49" t="s">
        <v>83</v>
      </c>
      <c r="G102" s="48">
        <v>818</v>
      </c>
      <c r="J102"/>
      <c r="K102"/>
    </row>
    <row r="103" spans="1:11" ht="16">
      <c r="A103" s="49"/>
      <c r="B103" s="49" t="s">
        <v>1090</v>
      </c>
      <c r="C103" s="91" t="s">
        <v>937</v>
      </c>
      <c r="D103" s="49" t="s">
        <v>83</v>
      </c>
      <c r="E103" s="91" t="s">
        <v>83</v>
      </c>
      <c r="F103" s="49" t="s">
        <v>83</v>
      </c>
      <c r="G103" s="48">
        <v>18</v>
      </c>
      <c r="J103"/>
      <c r="K103"/>
    </row>
    <row r="104" spans="1:11" ht="16">
      <c r="A104" s="49"/>
      <c r="B104" s="49" t="s">
        <v>1091</v>
      </c>
      <c r="C104" s="91" t="s">
        <v>937</v>
      </c>
      <c r="D104" s="49" t="s">
        <v>83</v>
      </c>
      <c r="E104" s="91" t="s">
        <v>83</v>
      </c>
      <c r="F104" s="49" t="s">
        <v>83</v>
      </c>
      <c r="G104" s="48">
        <v>121</v>
      </c>
      <c r="J104"/>
      <c r="K104"/>
    </row>
    <row r="105" spans="1:11" ht="16">
      <c r="A105" s="40"/>
      <c r="B105" s="40" t="s">
        <v>1092</v>
      </c>
      <c r="C105" s="90" t="s">
        <v>937</v>
      </c>
      <c r="D105" s="40" t="s">
        <v>83</v>
      </c>
      <c r="E105" s="90" t="s">
        <v>83</v>
      </c>
      <c r="F105" s="40" t="s">
        <v>83</v>
      </c>
      <c r="G105" s="39">
        <v>11</v>
      </c>
      <c r="J105"/>
      <c r="K105"/>
    </row>
    <row r="106" spans="1:11" ht="16">
      <c r="A106" s="49" t="s">
        <v>1093</v>
      </c>
      <c r="B106" s="49" t="s">
        <v>772</v>
      </c>
      <c r="C106" s="91" t="s">
        <v>14</v>
      </c>
      <c r="D106" s="49" t="s">
        <v>14</v>
      </c>
      <c r="E106" s="91" t="s">
        <v>14</v>
      </c>
      <c r="F106" s="45" t="s">
        <v>14</v>
      </c>
      <c r="G106" s="48">
        <v>12</v>
      </c>
      <c r="J106"/>
      <c r="K106"/>
    </row>
    <row r="107" spans="1:11" ht="16">
      <c r="A107" s="49"/>
      <c r="B107" s="49" t="s">
        <v>773</v>
      </c>
      <c r="C107" s="91" t="s">
        <v>14</v>
      </c>
      <c r="D107" s="49" t="s">
        <v>14</v>
      </c>
      <c r="E107" s="91" t="s">
        <v>14</v>
      </c>
      <c r="F107" s="49" t="s">
        <v>14</v>
      </c>
      <c r="G107" s="48">
        <v>80</v>
      </c>
      <c r="J107"/>
      <c r="K107"/>
    </row>
    <row r="108" spans="1:11" ht="16">
      <c r="A108" s="49"/>
      <c r="B108" s="49" t="s">
        <v>1094</v>
      </c>
      <c r="C108" s="91" t="s">
        <v>14</v>
      </c>
      <c r="D108" s="49" t="s">
        <v>14</v>
      </c>
      <c r="E108" s="91" t="s">
        <v>14</v>
      </c>
      <c r="F108" s="49" t="s">
        <v>14</v>
      </c>
      <c r="G108" s="48">
        <v>99</v>
      </c>
      <c r="J108"/>
      <c r="K108"/>
    </row>
    <row r="109" spans="1:11" ht="16">
      <c r="A109" s="49"/>
      <c r="B109" s="49" t="s">
        <v>775</v>
      </c>
      <c r="C109" s="91" t="s">
        <v>14</v>
      </c>
      <c r="D109" s="49" t="s">
        <v>14</v>
      </c>
      <c r="E109" s="91" t="s">
        <v>14</v>
      </c>
      <c r="F109" s="49" t="s">
        <v>14</v>
      </c>
      <c r="G109" s="48">
        <v>84</v>
      </c>
      <c r="J109"/>
      <c r="K109"/>
    </row>
    <row r="110" spans="1:11" ht="16">
      <c r="A110" s="49"/>
      <c r="B110" s="49" t="s">
        <v>164</v>
      </c>
      <c r="C110" s="91" t="s">
        <v>83</v>
      </c>
      <c r="D110" s="49" t="s">
        <v>83</v>
      </c>
      <c r="E110" s="91" t="s">
        <v>83</v>
      </c>
      <c r="F110" s="49" t="s">
        <v>83</v>
      </c>
      <c r="G110" s="48">
        <v>64</v>
      </c>
      <c r="J110"/>
      <c r="K110"/>
    </row>
    <row r="111" spans="1:11" ht="16">
      <c r="A111" s="40"/>
      <c r="B111" s="40" t="s">
        <v>165</v>
      </c>
      <c r="C111" s="90" t="s">
        <v>83</v>
      </c>
      <c r="D111" s="40" t="s">
        <v>83</v>
      </c>
      <c r="E111" s="90" t="s">
        <v>83</v>
      </c>
      <c r="F111" s="40" t="s">
        <v>83</v>
      </c>
      <c r="G111" s="39">
        <v>392</v>
      </c>
      <c r="J111"/>
      <c r="K111"/>
    </row>
    <row r="112" spans="1:11" ht="16">
      <c r="A112" s="49" t="s">
        <v>682</v>
      </c>
      <c r="B112" s="49" t="s">
        <v>1095</v>
      </c>
      <c r="C112" s="91" t="s">
        <v>14</v>
      </c>
      <c r="D112" s="49" t="s">
        <v>14</v>
      </c>
      <c r="E112" s="91" t="s">
        <v>14</v>
      </c>
      <c r="F112" s="45" t="s">
        <v>14</v>
      </c>
      <c r="G112" s="48">
        <v>848</v>
      </c>
      <c r="J112"/>
      <c r="K112"/>
    </row>
    <row r="113" spans="1:11" ht="16">
      <c r="A113" s="49"/>
      <c r="B113" s="49" t="s">
        <v>778</v>
      </c>
      <c r="C113" s="91" t="s">
        <v>5</v>
      </c>
      <c r="D113" s="49" t="s">
        <v>5</v>
      </c>
      <c r="E113" s="91" t="s">
        <v>14</v>
      </c>
      <c r="F113" s="49" t="s">
        <v>14</v>
      </c>
      <c r="G113" s="48">
        <v>44</v>
      </c>
      <c r="J113"/>
      <c r="K113"/>
    </row>
    <row r="114" spans="1:11" ht="16">
      <c r="A114" s="49"/>
      <c r="B114" s="49" t="s">
        <v>777</v>
      </c>
      <c r="C114" s="91" t="s">
        <v>14</v>
      </c>
      <c r="D114" s="49" t="s">
        <v>14</v>
      </c>
      <c r="E114" s="91" t="s">
        <v>14</v>
      </c>
      <c r="F114" s="49" t="s">
        <v>14</v>
      </c>
      <c r="G114" s="48">
        <v>249</v>
      </c>
      <c r="J114"/>
      <c r="K114"/>
    </row>
    <row r="115" spans="1:11" ht="16">
      <c r="A115" s="49"/>
      <c r="B115" s="49" t="s">
        <v>1096</v>
      </c>
      <c r="C115" s="88" t="s">
        <v>5</v>
      </c>
      <c r="D115" s="49" t="s">
        <v>5</v>
      </c>
      <c r="E115" s="91" t="s">
        <v>14</v>
      </c>
      <c r="F115" s="49" t="s">
        <v>14</v>
      </c>
      <c r="G115" s="48">
        <v>469</v>
      </c>
      <c r="J115"/>
      <c r="K115"/>
    </row>
    <row r="116" spans="1:11" ht="16">
      <c r="A116" s="49"/>
      <c r="B116" s="49" t="s">
        <v>1097</v>
      </c>
      <c r="C116" s="88" t="s">
        <v>14</v>
      </c>
      <c r="D116" s="49" t="s">
        <v>14</v>
      </c>
      <c r="E116" s="91" t="s">
        <v>14</v>
      </c>
      <c r="F116" s="49" t="s">
        <v>14</v>
      </c>
      <c r="G116" s="48">
        <v>160</v>
      </c>
      <c r="J116"/>
      <c r="K116"/>
    </row>
    <row r="117" spans="1:11" ht="16">
      <c r="A117" s="49"/>
      <c r="B117" s="49" t="s">
        <v>1098</v>
      </c>
      <c r="C117" s="88" t="s">
        <v>14</v>
      </c>
      <c r="D117" s="49" t="s">
        <v>14</v>
      </c>
      <c r="E117" s="91" t="s">
        <v>14</v>
      </c>
      <c r="F117" s="49" t="s">
        <v>14</v>
      </c>
      <c r="G117" s="48">
        <v>543</v>
      </c>
      <c r="J117"/>
      <c r="K117"/>
    </row>
    <row r="118" spans="1:11" ht="16">
      <c r="A118" s="40"/>
      <c r="B118" s="40" t="s">
        <v>780</v>
      </c>
      <c r="C118" s="68" t="s">
        <v>14</v>
      </c>
      <c r="D118" s="40" t="s">
        <v>14</v>
      </c>
      <c r="E118" s="90" t="s">
        <v>14</v>
      </c>
      <c r="F118" s="40" t="s">
        <v>14</v>
      </c>
      <c r="G118" s="39">
        <v>37</v>
      </c>
      <c r="J118"/>
      <c r="K118"/>
    </row>
    <row r="119" spans="1:11" ht="16">
      <c r="A119" s="49" t="s">
        <v>102</v>
      </c>
      <c r="B119" s="49" t="s">
        <v>30</v>
      </c>
      <c r="C119" s="88" t="s">
        <v>30</v>
      </c>
      <c r="D119" s="49" t="s">
        <v>86</v>
      </c>
      <c r="E119" s="91" t="s">
        <v>86</v>
      </c>
      <c r="F119" s="45" t="s">
        <v>88</v>
      </c>
      <c r="G119" s="48">
        <v>129</v>
      </c>
      <c r="J119"/>
      <c r="K119"/>
    </row>
    <row r="120" spans="1:11" ht="16">
      <c r="A120" s="49"/>
      <c r="B120" s="49" t="s">
        <v>1099</v>
      </c>
      <c r="C120" s="91" t="s">
        <v>84</v>
      </c>
      <c r="D120" s="49" t="s">
        <v>84</v>
      </c>
      <c r="E120" s="91" t="s">
        <v>84</v>
      </c>
      <c r="F120" s="49" t="s">
        <v>14</v>
      </c>
      <c r="G120" s="48">
        <v>753</v>
      </c>
      <c r="J120"/>
      <c r="K120"/>
    </row>
    <row r="121" spans="1:11" ht="32">
      <c r="A121" s="49"/>
      <c r="B121" s="49" t="s">
        <v>1100</v>
      </c>
      <c r="C121" s="88" t="s">
        <v>84</v>
      </c>
      <c r="D121" s="49" t="s">
        <v>84</v>
      </c>
      <c r="E121" s="91" t="s">
        <v>84</v>
      </c>
      <c r="F121" s="49" t="s">
        <v>14</v>
      </c>
      <c r="G121" s="48">
        <v>1832</v>
      </c>
      <c r="J121"/>
      <c r="K121"/>
    </row>
    <row r="122" spans="1:11" ht="16">
      <c r="A122" s="49"/>
      <c r="B122" s="49" t="s">
        <v>172</v>
      </c>
      <c r="C122" s="91" t="s">
        <v>84</v>
      </c>
      <c r="D122" s="49" t="s">
        <v>84</v>
      </c>
      <c r="E122" s="91" t="s">
        <v>84</v>
      </c>
      <c r="F122" s="49" t="s">
        <v>14</v>
      </c>
      <c r="G122" s="48">
        <v>157</v>
      </c>
      <c r="J122"/>
      <c r="K122"/>
    </row>
    <row r="123" spans="1:11" ht="16">
      <c r="A123" s="49"/>
      <c r="B123" s="49" t="s">
        <v>1101</v>
      </c>
      <c r="C123" s="91" t="s">
        <v>84</v>
      </c>
      <c r="D123" s="49" t="s">
        <v>84</v>
      </c>
      <c r="E123" s="91" t="s">
        <v>84</v>
      </c>
      <c r="F123" s="49" t="s">
        <v>14</v>
      </c>
      <c r="G123" s="48">
        <v>70</v>
      </c>
      <c r="J123"/>
      <c r="K123"/>
    </row>
    <row r="124" spans="1:11" ht="16">
      <c r="A124" s="49"/>
      <c r="B124" s="49" t="s">
        <v>34</v>
      </c>
      <c r="C124" s="129" t="s">
        <v>84</v>
      </c>
      <c r="D124" s="129" t="s">
        <v>84</v>
      </c>
      <c r="E124" s="129" t="s">
        <v>84</v>
      </c>
      <c r="F124" s="180" t="s">
        <v>14</v>
      </c>
      <c r="G124" s="48">
        <v>136</v>
      </c>
      <c r="J124"/>
      <c r="K124"/>
    </row>
    <row r="125" spans="1:11" ht="16">
      <c r="A125" s="49"/>
      <c r="B125" s="49" t="s">
        <v>555</v>
      </c>
      <c r="C125" s="91" t="s">
        <v>84</v>
      </c>
      <c r="D125" s="49" t="s">
        <v>84</v>
      </c>
      <c r="E125" s="91" t="s">
        <v>84</v>
      </c>
      <c r="F125" s="49" t="s">
        <v>83</v>
      </c>
      <c r="G125" s="48">
        <v>543</v>
      </c>
      <c r="J125"/>
      <c r="K125"/>
    </row>
    <row r="126" spans="1:11" ht="16">
      <c r="A126" s="49"/>
      <c r="B126" s="49" t="s">
        <v>1102</v>
      </c>
      <c r="C126" s="88" t="s">
        <v>83</v>
      </c>
      <c r="D126" s="49" t="s">
        <v>83</v>
      </c>
      <c r="E126" s="91" t="s">
        <v>83</v>
      </c>
      <c r="F126" s="49" t="s">
        <v>83</v>
      </c>
      <c r="G126" s="48">
        <v>2</v>
      </c>
      <c r="J126"/>
      <c r="K126"/>
    </row>
    <row r="127" spans="1:11" ht="16">
      <c r="A127" s="40"/>
      <c r="B127" s="40" t="s">
        <v>1103</v>
      </c>
      <c r="C127" s="68" t="s">
        <v>83</v>
      </c>
      <c r="D127" s="40" t="s">
        <v>83</v>
      </c>
      <c r="E127" s="90" t="s">
        <v>83</v>
      </c>
      <c r="F127" s="40" t="s">
        <v>83</v>
      </c>
      <c r="G127" s="39">
        <v>8</v>
      </c>
      <c r="J127"/>
      <c r="K127"/>
    </row>
    <row r="128" spans="1:11" ht="16">
      <c r="A128" s="49" t="s">
        <v>103</v>
      </c>
      <c r="B128" s="49" t="s">
        <v>1104</v>
      </c>
      <c r="C128" s="91" t="s">
        <v>942</v>
      </c>
      <c r="D128" s="49" t="s">
        <v>942</v>
      </c>
      <c r="E128" s="91" t="s">
        <v>67</v>
      </c>
      <c r="F128" s="45" t="s">
        <v>67</v>
      </c>
      <c r="G128" s="48">
        <v>11</v>
      </c>
      <c r="J128"/>
      <c r="K128"/>
    </row>
    <row r="129" spans="1:11" ht="16">
      <c r="A129" s="49"/>
      <c r="B129" s="49" t="s">
        <v>1105</v>
      </c>
      <c r="C129" s="91" t="s">
        <v>942</v>
      </c>
      <c r="D129" s="49" t="s">
        <v>942</v>
      </c>
      <c r="E129" s="91" t="s">
        <v>67</v>
      </c>
      <c r="F129" s="49" t="s">
        <v>67</v>
      </c>
      <c r="G129" s="48">
        <v>349</v>
      </c>
      <c r="J129"/>
      <c r="K129"/>
    </row>
    <row r="130" spans="1:11" ht="16">
      <c r="A130" s="49"/>
      <c r="B130" s="49" t="s">
        <v>1106</v>
      </c>
      <c r="C130" s="91" t="s">
        <v>942</v>
      </c>
      <c r="D130" s="49" t="s">
        <v>942</v>
      </c>
      <c r="E130" s="91" t="s">
        <v>67</v>
      </c>
      <c r="F130" s="49" t="s">
        <v>67</v>
      </c>
      <c r="G130" s="48">
        <v>32</v>
      </c>
      <c r="J130"/>
      <c r="K130"/>
    </row>
    <row r="131" spans="1:11" ht="16">
      <c r="A131" s="49"/>
      <c r="B131" s="49" t="s">
        <v>1107</v>
      </c>
      <c r="C131" s="91" t="s">
        <v>942</v>
      </c>
      <c r="D131" s="49" t="s">
        <v>942</v>
      </c>
      <c r="E131" s="91" t="s">
        <v>67</v>
      </c>
      <c r="F131" s="49" t="s">
        <v>67</v>
      </c>
      <c r="G131" s="48">
        <v>160</v>
      </c>
      <c r="J131"/>
      <c r="K131"/>
    </row>
    <row r="132" spans="1:11" ht="16">
      <c r="A132" s="49"/>
      <c r="B132" s="49" t="s">
        <v>1108</v>
      </c>
      <c r="C132" s="91" t="s">
        <v>942</v>
      </c>
      <c r="D132" s="49" t="s">
        <v>942</v>
      </c>
      <c r="E132" s="91" t="s">
        <v>67</v>
      </c>
      <c r="F132" s="49" t="s">
        <v>67</v>
      </c>
      <c r="G132" s="48">
        <v>159</v>
      </c>
      <c r="J132"/>
      <c r="K132"/>
    </row>
    <row r="133" spans="1:11" ht="16">
      <c r="A133" s="49"/>
      <c r="B133" s="49" t="s">
        <v>996</v>
      </c>
      <c r="C133" s="91" t="s">
        <v>1225</v>
      </c>
      <c r="D133" s="49" t="s">
        <v>1225</v>
      </c>
      <c r="E133" s="91" t="s">
        <v>67</v>
      </c>
      <c r="F133" s="49" t="s">
        <v>67</v>
      </c>
      <c r="G133" s="48">
        <v>418</v>
      </c>
      <c r="J133"/>
      <c r="K133"/>
    </row>
    <row r="134" spans="1:11" ht="16">
      <c r="A134" s="49"/>
      <c r="B134" s="49" t="s">
        <v>789</v>
      </c>
      <c r="C134" s="91" t="s">
        <v>1225</v>
      </c>
      <c r="D134" s="49" t="s">
        <v>1225</v>
      </c>
      <c r="E134" s="91" t="s">
        <v>67</v>
      </c>
      <c r="F134" s="49" t="s">
        <v>67</v>
      </c>
      <c r="G134" s="48">
        <v>2462</v>
      </c>
      <c r="J134"/>
      <c r="K134"/>
    </row>
    <row r="135" spans="1:11" ht="16">
      <c r="A135" s="49"/>
      <c r="B135" s="49" t="s">
        <v>790</v>
      </c>
      <c r="C135" s="91" t="s">
        <v>1225</v>
      </c>
      <c r="D135" s="49" t="s">
        <v>1225</v>
      </c>
      <c r="E135" s="91" t="s">
        <v>67</v>
      </c>
      <c r="F135" s="49" t="s">
        <v>67</v>
      </c>
      <c r="G135" s="48">
        <v>521</v>
      </c>
      <c r="J135"/>
      <c r="K135"/>
    </row>
    <row r="136" spans="1:11" ht="16">
      <c r="A136" s="49"/>
      <c r="B136" s="49" t="s">
        <v>791</v>
      </c>
      <c r="C136" s="91" t="s">
        <v>1225</v>
      </c>
      <c r="D136" s="49" t="s">
        <v>1225</v>
      </c>
      <c r="E136" s="91" t="s">
        <v>67</v>
      </c>
      <c r="F136" s="49" t="s">
        <v>67</v>
      </c>
      <c r="G136" s="48">
        <v>261</v>
      </c>
      <c r="J136"/>
      <c r="K136"/>
    </row>
    <row r="137" spans="1:11" ht="16">
      <c r="A137" s="49"/>
      <c r="B137" s="49" t="s">
        <v>792</v>
      </c>
      <c r="C137" s="91" t="s">
        <v>1224</v>
      </c>
      <c r="D137" s="49" t="s">
        <v>1224</v>
      </c>
      <c r="E137" s="91" t="s">
        <v>67</v>
      </c>
      <c r="F137" s="49" t="s">
        <v>67</v>
      </c>
      <c r="G137" s="48">
        <v>18577</v>
      </c>
      <c r="J137"/>
      <c r="K137"/>
    </row>
    <row r="138" spans="1:11" ht="16">
      <c r="A138" s="49"/>
      <c r="B138" s="49" t="s">
        <v>1109</v>
      </c>
      <c r="C138" s="91" t="s">
        <v>1224</v>
      </c>
      <c r="D138" s="49" t="s">
        <v>1224</v>
      </c>
      <c r="E138" s="91" t="s">
        <v>67</v>
      </c>
      <c r="F138" s="49" t="s">
        <v>67</v>
      </c>
      <c r="G138" s="48">
        <v>143</v>
      </c>
      <c r="J138"/>
      <c r="K138"/>
    </row>
    <row r="139" spans="1:11" ht="16">
      <c r="A139" s="49"/>
      <c r="B139" s="49" t="s">
        <v>560</v>
      </c>
      <c r="C139" s="91" t="s">
        <v>1224</v>
      </c>
      <c r="D139" s="49" t="s">
        <v>1224</v>
      </c>
      <c r="E139" s="91" t="s">
        <v>67</v>
      </c>
      <c r="F139" s="49" t="s">
        <v>67</v>
      </c>
      <c r="G139" s="48">
        <v>53</v>
      </c>
      <c r="J139"/>
      <c r="K139"/>
    </row>
    <row r="140" spans="1:11" ht="32">
      <c r="A140" s="49"/>
      <c r="B140" s="49" t="s">
        <v>1110</v>
      </c>
      <c r="C140" s="91" t="s">
        <v>1224</v>
      </c>
      <c r="D140" s="49" t="s">
        <v>1224</v>
      </c>
      <c r="E140" s="91" t="s">
        <v>67</v>
      </c>
      <c r="F140" s="49" t="s">
        <v>67</v>
      </c>
      <c r="G140" s="48">
        <v>27608</v>
      </c>
      <c r="J140"/>
      <c r="K140"/>
    </row>
    <row r="141" spans="1:11" ht="16">
      <c r="A141" s="49"/>
      <c r="B141" s="49" t="s">
        <v>1111</v>
      </c>
      <c r="C141" s="91" t="s">
        <v>942</v>
      </c>
      <c r="D141" s="49" t="s">
        <v>942</v>
      </c>
      <c r="E141" s="91" t="s">
        <v>67</v>
      </c>
      <c r="F141" s="49" t="s">
        <v>67</v>
      </c>
      <c r="G141" s="48">
        <v>748</v>
      </c>
      <c r="J141"/>
      <c r="K141"/>
    </row>
    <row r="142" spans="1:11" ht="16">
      <c r="A142" s="49"/>
      <c r="B142" s="49" t="s">
        <v>284</v>
      </c>
      <c r="C142" s="91" t="s">
        <v>942</v>
      </c>
      <c r="D142" s="49" t="s">
        <v>942</v>
      </c>
      <c r="E142" s="91" t="s">
        <v>67</v>
      </c>
      <c r="F142" s="49" t="s">
        <v>67</v>
      </c>
      <c r="G142" s="48">
        <v>94</v>
      </c>
      <c r="J142"/>
      <c r="K142"/>
    </row>
    <row r="143" spans="1:11" ht="32">
      <c r="A143" s="49"/>
      <c r="B143" s="49" t="s">
        <v>1112</v>
      </c>
      <c r="C143" s="91" t="s">
        <v>942</v>
      </c>
      <c r="D143" s="49" t="s">
        <v>942</v>
      </c>
      <c r="E143" s="91" t="s">
        <v>67</v>
      </c>
      <c r="F143" s="49" t="s">
        <v>67</v>
      </c>
      <c r="G143" s="48">
        <v>99</v>
      </c>
      <c r="J143"/>
      <c r="K143"/>
    </row>
    <row r="144" spans="1:11" ht="16">
      <c r="A144" s="49"/>
      <c r="B144" s="49" t="s">
        <v>1113</v>
      </c>
      <c r="C144" s="91" t="s">
        <v>942</v>
      </c>
      <c r="D144" s="49" t="s">
        <v>942</v>
      </c>
      <c r="E144" s="91" t="s">
        <v>67</v>
      </c>
      <c r="F144" s="49" t="s">
        <v>67</v>
      </c>
      <c r="G144" s="48">
        <v>249</v>
      </c>
      <c r="J144"/>
      <c r="K144"/>
    </row>
    <row r="145" spans="1:11" ht="16">
      <c r="A145" s="49"/>
      <c r="B145" s="49" t="s">
        <v>1114</v>
      </c>
      <c r="C145" s="91" t="s">
        <v>942</v>
      </c>
      <c r="D145" s="49" t="s">
        <v>942</v>
      </c>
      <c r="E145" s="91" t="s">
        <v>67</v>
      </c>
      <c r="F145" s="49" t="s">
        <v>67</v>
      </c>
      <c r="G145" s="48">
        <v>910</v>
      </c>
      <c r="J145"/>
      <c r="K145"/>
    </row>
    <row r="146" spans="1:11" ht="16">
      <c r="A146" s="49"/>
      <c r="B146" s="49" t="s">
        <v>1115</v>
      </c>
      <c r="C146" s="91" t="s">
        <v>942</v>
      </c>
      <c r="D146" s="49" t="s">
        <v>942</v>
      </c>
      <c r="E146" s="91" t="s">
        <v>67</v>
      </c>
      <c r="F146" s="49" t="s">
        <v>67</v>
      </c>
      <c r="G146" s="48">
        <v>271</v>
      </c>
      <c r="J146"/>
      <c r="K146"/>
    </row>
    <row r="147" spans="1:11" ht="16">
      <c r="A147" s="49"/>
      <c r="B147" s="49" t="s">
        <v>1116</v>
      </c>
      <c r="C147" s="91" t="s">
        <v>942</v>
      </c>
      <c r="D147" s="49" t="s">
        <v>942</v>
      </c>
      <c r="E147" s="91" t="s">
        <v>67</v>
      </c>
      <c r="F147" s="49" t="s">
        <v>67</v>
      </c>
      <c r="G147" s="48">
        <v>1955</v>
      </c>
      <c r="J147"/>
      <c r="K147"/>
    </row>
    <row r="148" spans="1:11" ht="16">
      <c r="A148" s="49"/>
      <c r="B148" s="49" t="s">
        <v>1117</v>
      </c>
      <c r="C148" s="91" t="s">
        <v>942</v>
      </c>
      <c r="D148" s="49" t="s">
        <v>942</v>
      </c>
      <c r="E148" s="91" t="s">
        <v>67</v>
      </c>
      <c r="F148" s="49" t="s">
        <v>67</v>
      </c>
      <c r="G148" s="48">
        <v>91</v>
      </c>
      <c r="J148"/>
      <c r="K148"/>
    </row>
    <row r="149" spans="1:11" ht="16">
      <c r="A149" s="49"/>
      <c r="B149" s="49" t="s">
        <v>1118</v>
      </c>
      <c r="C149" s="91" t="s">
        <v>942</v>
      </c>
      <c r="D149" s="49" t="s">
        <v>942</v>
      </c>
      <c r="E149" s="91" t="s">
        <v>67</v>
      </c>
      <c r="F149" s="49" t="s">
        <v>67</v>
      </c>
      <c r="G149" s="48">
        <v>13328</v>
      </c>
      <c r="J149"/>
      <c r="K149"/>
    </row>
    <row r="150" spans="1:11" ht="16">
      <c r="A150" s="49"/>
      <c r="B150" s="49" t="s">
        <v>913</v>
      </c>
      <c r="C150" s="91" t="s">
        <v>29</v>
      </c>
      <c r="D150" s="49" t="s">
        <v>29</v>
      </c>
      <c r="E150" s="91" t="s">
        <v>67</v>
      </c>
      <c r="F150" s="49" t="s">
        <v>67</v>
      </c>
      <c r="G150" s="48">
        <v>771</v>
      </c>
      <c r="J150"/>
      <c r="K150"/>
    </row>
    <row r="151" spans="1:11" ht="16">
      <c r="A151" s="49"/>
      <c r="B151" s="49" t="s">
        <v>1119</v>
      </c>
      <c r="C151" s="91" t="s">
        <v>29</v>
      </c>
      <c r="D151" s="49" t="s">
        <v>29</v>
      </c>
      <c r="E151" s="91" t="s">
        <v>67</v>
      </c>
      <c r="F151" s="49" t="s">
        <v>67</v>
      </c>
      <c r="G151" s="48">
        <v>2157</v>
      </c>
      <c r="J151"/>
      <c r="K151"/>
    </row>
    <row r="152" spans="1:11" ht="16">
      <c r="A152" s="49"/>
      <c r="B152" s="49" t="s">
        <v>1120</v>
      </c>
      <c r="C152" s="88" t="s">
        <v>29</v>
      </c>
      <c r="D152" s="49" t="s">
        <v>29</v>
      </c>
      <c r="E152" s="91" t="s">
        <v>67</v>
      </c>
      <c r="F152" s="49" t="s">
        <v>67</v>
      </c>
      <c r="G152" s="48">
        <v>132</v>
      </c>
      <c r="J152"/>
      <c r="K152"/>
    </row>
    <row r="153" spans="1:11" ht="32">
      <c r="A153" s="49"/>
      <c r="B153" s="49" t="s">
        <v>1121</v>
      </c>
      <c r="C153" s="91" t="s">
        <v>29</v>
      </c>
      <c r="D153" s="49" t="s">
        <v>29</v>
      </c>
      <c r="E153" s="91" t="s">
        <v>67</v>
      </c>
      <c r="F153" s="49" t="s">
        <v>67</v>
      </c>
      <c r="G153" s="48">
        <v>2022</v>
      </c>
      <c r="J153"/>
      <c r="K153"/>
    </row>
    <row r="154" spans="1:11" ht="16">
      <c r="A154" s="49"/>
      <c r="B154" s="49" t="s">
        <v>915</v>
      </c>
      <c r="C154" s="91" t="s">
        <v>29</v>
      </c>
      <c r="D154" s="49" t="s">
        <v>29</v>
      </c>
      <c r="E154" s="91" t="s">
        <v>67</v>
      </c>
      <c r="F154" s="49" t="s">
        <v>67</v>
      </c>
      <c r="G154" s="48">
        <v>89</v>
      </c>
      <c r="J154"/>
      <c r="K154"/>
    </row>
    <row r="155" spans="1:11" ht="16">
      <c r="A155" s="49"/>
      <c r="B155" s="49" t="s">
        <v>917</v>
      </c>
      <c r="C155" s="88" t="s">
        <v>942</v>
      </c>
      <c r="D155" s="49" t="s">
        <v>942</v>
      </c>
      <c r="E155" s="91" t="s">
        <v>67</v>
      </c>
      <c r="F155" s="49" t="s">
        <v>67</v>
      </c>
      <c r="G155" s="48">
        <v>8016</v>
      </c>
      <c r="J155"/>
      <c r="K155"/>
    </row>
    <row r="156" spans="1:11" ht="16">
      <c r="A156" s="49"/>
      <c r="B156" s="49" t="s">
        <v>1122</v>
      </c>
      <c r="C156" s="88" t="s">
        <v>942</v>
      </c>
      <c r="D156" s="49" t="s">
        <v>942</v>
      </c>
      <c r="E156" s="91" t="s">
        <v>67</v>
      </c>
      <c r="F156" s="49" t="s">
        <v>67</v>
      </c>
      <c r="G156" s="48">
        <v>2298</v>
      </c>
      <c r="J156"/>
      <c r="K156"/>
    </row>
    <row r="157" spans="1:11" ht="16">
      <c r="A157" s="49"/>
      <c r="B157" s="49" t="s">
        <v>1123</v>
      </c>
      <c r="C157" s="88" t="s">
        <v>942</v>
      </c>
      <c r="D157" s="49" t="s">
        <v>942</v>
      </c>
      <c r="E157" s="91" t="s">
        <v>67</v>
      </c>
      <c r="F157" s="49" t="s">
        <v>67</v>
      </c>
      <c r="G157" s="48">
        <v>2065</v>
      </c>
      <c r="J157"/>
      <c r="K157"/>
    </row>
    <row r="158" spans="1:11" ht="16">
      <c r="A158" s="49"/>
      <c r="B158" s="49" t="s">
        <v>1124</v>
      </c>
      <c r="C158" s="88" t="s">
        <v>942</v>
      </c>
      <c r="D158" s="49" t="s">
        <v>942</v>
      </c>
      <c r="E158" s="91" t="s">
        <v>67</v>
      </c>
      <c r="F158" s="49" t="s">
        <v>67</v>
      </c>
      <c r="G158" s="48">
        <v>1644</v>
      </c>
      <c r="J158"/>
      <c r="K158"/>
    </row>
    <row r="159" spans="1:11" ht="16">
      <c r="A159" s="49"/>
      <c r="B159" s="49" t="s">
        <v>804</v>
      </c>
      <c r="C159" s="88" t="s">
        <v>942</v>
      </c>
      <c r="D159" s="49" t="s">
        <v>942</v>
      </c>
      <c r="E159" s="91" t="s">
        <v>67</v>
      </c>
      <c r="F159" s="49" t="s">
        <v>67</v>
      </c>
      <c r="G159" s="48">
        <v>613</v>
      </c>
      <c r="J159"/>
      <c r="K159"/>
    </row>
    <row r="160" spans="1:11" ht="32">
      <c r="A160" s="49"/>
      <c r="B160" s="49" t="s">
        <v>1125</v>
      </c>
      <c r="C160" s="88" t="s">
        <v>942</v>
      </c>
      <c r="D160" s="49" t="s">
        <v>942</v>
      </c>
      <c r="E160" s="91" t="s">
        <v>67</v>
      </c>
      <c r="F160" s="49" t="s">
        <v>67</v>
      </c>
      <c r="G160" s="48">
        <v>279</v>
      </c>
      <c r="J160"/>
      <c r="K160"/>
    </row>
    <row r="161" spans="1:11" ht="32">
      <c r="A161" s="40"/>
      <c r="B161" s="40" t="s">
        <v>1126</v>
      </c>
      <c r="C161" s="68" t="s">
        <v>942</v>
      </c>
      <c r="D161" s="40" t="s">
        <v>942</v>
      </c>
      <c r="E161" s="90" t="s">
        <v>67</v>
      </c>
      <c r="F161" s="40" t="s">
        <v>67</v>
      </c>
      <c r="G161" s="39">
        <v>121</v>
      </c>
      <c r="J161"/>
      <c r="K161"/>
    </row>
    <row r="162" spans="1:11" ht="16">
      <c r="A162" s="49" t="s">
        <v>104</v>
      </c>
      <c r="B162" s="49" t="s">
        <v>185</v>
      </c>
      <c r="C162" s="88" t="s">
        <v>86</v>
      </c>
      <c r="D162" s="49" t="s">
        <v>86</v>
      </c>
      <c r="E162" s="91" t="s">
        <v>86</v>
      </c>
      <c r="F162" s="45" t="s">
        <v>88</v>
      </c>
      <c r="G162" s="48">
        <v>26</v>
      </c>
      <c r="J162"/>
      <c r="K162"/>
    </row>
    <row r="163" spans="1:11" ht="16">
      <c r="A163" s="49"/>
      <c r="B163" s="49" t="s">
        <v>1127</v>
      </c>
      <c r="C163" s="88" t="s">
        <v>1217</v>
      </c>
      <c r="D163" s="49" t="s">
        <v>1217</v>
      </c>
      <c r="E163" s="91" t="s">
        <v>1217</v>
      </c>
      <c r="F163" s="49" t="s">
        <v>83</v>
      </c>
      <c r="G163" s="48">
        <v>42</v>
      </c>
      <c r="J163"/>
      <c r="K163"/>
    </row>
    <row r="164" spans="1:11" ht="16">
      <c r="A164" s="49"/>
      <c r="B164" s="49" t="s">
        <v>807</v>
      </c>
      <c r="C164" s="88" t="s">
        <v>1217</v>
      </c>
      <c r="D164" s="49" t="s">
        <v>1217</v>
      </c>
      <c r="E164" s="91" t="s">
        <v>1217</v>
      </c>
      <c r="F164" s="49" t="s">
        <v>83</v>
      </c>
      <c r="G164" s="48">
        <v>78</v>
      </c>
      <c r="J164"/>
      <c r="K164"/>
    </row>
    <row r="165" spans="1:11" ht="16">
      <c r="A165" s="49"/>
      <c r="B165" s="49" t="s">
        <v>808</v>
      </c>
      <c r="C165" s="88" t="s">
        <v>82</v>
      </c>
      <c r="D165" s="49" t="s">
        <v>82</v>
      </c>
      <c r="E165" s="91" t="s">
        <v>82</v>
      </c>
      <c r="F165" s="49" t="s">
        <v>88</v>
      </c>
      <c r="G165" s="48">
        <v>133</v>
      </c>
      <c r="J165"/>
      <c r="K165"/>
    </row>
    <row r="166" spans="1:11" ht="16">
      <c r="A166" s="49"/>
      <c r="B166" s="49" t="s">
        <v>1128</v>
      </c>
      <c r="C166" s="88" t="s">
        <v>82</v>
      </c>
      <c r="D166" s="49" t="s">
        <v>82</v>
      </c>
      <c r="E166" s="91" t="s">
        <v>82</v>
      </c>
      <c r="F166" s="49" t="s">
        <v>88</v>
      </c>
      <c r="G166" s="48">
        <v>771</v>
      </c>
      <c r="J166"/>
      <c r="K166"/>
    </row>
    <row r="167" spans="1:11" ht="16">
      <c r="A167" s="49"/>
      <c r="B167" s="49" t="s">
        <v>1129</v>
      </c>
      <c r="C167" s="88" t="s">
        <v>82</v>
      </c>
      <c r="D167" s="49" t="s">
        <v>82</v>
      </c>
      <c r="E167" s="91" t="s">
        <v>82</v>
      </c>
      <c r="F167" s="49" t="s">
        <v>88</v>
      </c>
      <c r="G167" s="48">
        <v>985</v>
      </c>
      <c r="J167"/>
      <c r="K167"/>
    </row>
    <row r="168" spans="1:11" ht="16">
      <c r="A168" s="49"/>
      <c r="B168" s="49" t="s">
        <v>1130</v>
      </c>
      <c r="C168" s="88" t="s">
        <v>82</v>
      </c>
      <c r="D168" s="49" t="s">
        <v>82</v>
      </c>
      <c r="E168" s="91" t="s">
        <v>82</v>
      </c>
      <c r="F168" s="49" t="s">
        <v>88</v>
      </c>
      <c r="G168" s="48">
        <v>7647</v>
      </c>
      <c r="J168"/>
      <c r="K168"/>
    </row>
    <row r="169" spans="1:11" ht="16">
      <c r="A169" s="49"/>
      <c r="B169" s="49" t="s">
        <v>186</v>
      </c>
      <c r="C169" s="88" t="s">
        <v>186</v>
      </c>
      <c r="D169" s="49" t="s">
        <v>86</v>
      </c>
      <c r="E169" s="91" t="s">
        <v>186</v>
      </c>
      <c r="F169" s="49" t="s">
        <v>88</v>
      </c>
      <c r="G169" s="48">
        <v>156</v>
      </c>
      <c r="J169"/>
      <c r="K169"/>
    </row>
    <row r="170" spans="1:11" ht="16">
      <c r="A170" s="49"/>
      <c r="B170" s="49" t="s">
        <v>1131</v>
      </c>
      <c r="C170" s="88" t="s">
        <v>1217</v>
      </c>
      <c r="D170" s="49" t="s">
        <v>1217</v>
      </c>
      <c r="E170" s="91" t="s">
        <v>1217</v>
      </c>
      <c r="F170" s="49" t="s">
        <v>83</v>
      </c>
      <c r="G170" s="48">
        <v>84</v>
      </c>
      <c r="J170"/>
      <c r="K170"/>
    </row>
    <row r="171" spans="1:11" ht="16">
      <c r="A171" s="49"/>
      <c r="B171" s="49" t="s">
        <v>567</v>
      </c>
      <c r="C171" s="88" t="s">
        <v>14</v>
      </c>
      <c r="D171" s="49" t="s">
        <v>14</v>
      </c>
      <c r="E171" s="91" t="s">
        <v>1217</v>
      </c>
      <c r="F171" s="49" t="s">
        <v>14</v>
      </c>
      <c r="G171" s="48">
        <v>400</v>
      </c>
      <c r="J171"/>
      <c r="K171"/>
    </row>
    <row r="172" spans="1:11" ht="16">
      <c r="A172" s="49"/>
      <c r="B172" s="49" t="s">
        <v>814</v>
      </c>
      <c r="C172" s="88" t="s">
        <v>14</v>
      </c>
      <c r="D172" s="49" t="s">
        <v>14</v>
      </c>
      <c r="E172" s="91" t="s">
        <v>1217</v>
      </c>
      <c r="F172" s="49" t="s">
        <v>14</v>
      </c>
      <c r="G172" s="48">
        <v>2020</v>
      </c>
      <c r="J172"/>
      <c r="K172"/>
    </row>
    <row r="173" spans="1:11" ht="16">
      <c r="A173" s="49"/>
      <c r="B173" s="49" t="s">
        <v>68</v>
      </c>
      <c r="C173" s="88" t="s">
        <v>14</v>
      </c>
      <c r="D173" s="49" t="s">
        <v>14</v>
      </c>
      <c r="E173" s="91" t="s">
        <v>1217</v>
      </c>
      <c r="F173" s="49" t="s">
        <v>14</v>
      </c>
      <c r="G173" s="48">
        <v>555</v>
      </c>
      <c r="J173"/>
      <c r="K173"/>
    </row>
    <row r="174" spans="1:11" ht="16">
      <c r="A174" s="49"/>
      <c r="B174" s="49" t="s">
        <v>1216</v>
      </c>
      <c r="C174" s="88" t="s">
        <v>14</v>
      </c>
      <c r="D174" s="49" t="s">
        <v>14</v>
      </c>
      <c r="E174" s="91" t="s">
        <v>1217</v>
      </c>
      <c r="F174" s="49" t="s">
        <v>14</v>
      </c>
      <c r="G174" s="48">
        <v>116</v>
      </c>
      <c r="J174"/>
      <c r="K174"/>
    </row>
    <row r="175" spans="1:11" ht="16">
      <c r="A175" s="49"/>
      <c r="B175" s="49" t="s">
        <v>1132</v>
      </c>
      <c r="C175" s="88" t="s">
        <v>14</v>
      </c>
      <c r="D175" s="49" t="s">
        <v>14</v>
      </c>
      <c r="E175" s="91" t="s">
        <v>1217</v>
      </c>
      <c r="F175" s="49" t="s">
        <v>14</v>
      </c>
      <c r="G175" s="48">
        <v>6470</v>
      </c>
      <c r="J175"/>
      <c r="K175"/>
    </row>
    <row r="176" spans="1:11" ht="16">
      <c r="A176" s="49"/>
      <c r="B176" s="49" t="s">
        <v>1133</v>
      </c>
      <c r="C176" s="88" t="s">
        <v>82</v>
      </c>
      <c r="D176" s="49" t="s">
        <v>82</v>
      </c>
      <c r="E176" s="91" t="s">
        <v>82</v>
      </c>
      <c r="F176" s="49" t="s">
        <v>85</v>
      </c>
      <c r="G176" s="48">
        <v>482</v>
      </c>
      <c r="J176"/>
      <c r="K176"/>
    </row>
    <row r="177" spans="1:11" ht="16">
      <c r="A177" s="49"/>
      <c r="B177" s="49" t="s">
        <v>1134</v>
      </c>
      <c r="C177" s="88" t="s">
        <v>1217</v>
      </c>
      <c r="D177" s="49" t="s">
        <v>1217</v>
      </c>
      <c r="E177" s="91" t="s">
        <v>1217</v>
      </c>
      <c r="F177" s="49" t="s">
        <v>83</v>
      </c>
      <c r="G177" s="48">
        <v>102</v>
      </c>
      <c r="J177"/>
      <c r="K177"/>
    </row>
    <row r="178" spans="1:11" ht="16">
      <c r="A178" s="49"/>
      <c r="B178" s="49" t="s">
        <v>191</v>
      </c>
      <c r="C178" s="88" t="s">
        <v>1217</v>
      </c>
      <c r="D178" s="49" t="s">
        <v>1217</v>
      </c>
      <c r="E178" s="91" t="s">
        <v>1217</v>
      </c>
      <c r="F178" s="49" t="s">
        <v>83</v>
      </c>
      <c r="G178" s="48">
        <v>52</v>
      </c>
      <c r="J178"/>
      <c r="K178"/>
    </row>
    <row r="179" spans="1:11" ht="16">
      <c r="A179" s="40"/>
      <c r="B179" s="40" t="s">
        <v>1135</v>
      </c>
      <c r="C179" s="68" t="s">
        <v>1217</v>
      </c>
      <c r="D179" s="40" t="s">
        <v>1217</v>
      </c>
      <c r="E179" s="90" t="s">
        <v>1217</v>
      </c>
      <c r="F179" s="40" t="s">
        <v>83</v>
      </c>
      <c r="G179" s="39">
        <v>1322</v>
      </c>
      <c r="J179"/>
      <c r="K179"/>
    </row>
    <row r="180" spans="1:11" ht="16">
      <c r="A180" s="49" t="s">
        <v>105</v>
      </c>
      <c r="B180" s="49" t="s">
        <v>1136</v>
      </c>
      <c r="C180" s="88" t="s">
        <v>945</v>
      </c>
      <c r="D180" s="49" t="s">
        <v>945</v>
      </c>
      <c r="E180" s="91" t="s">
        <v>83</v>
      </c>
      <c r="F180" s="45" t="s">
        <v>83</v>
      </c>
      <c r="G180" s="48">
        <v>7</v>
      </c>
      <c r="J180"/>
      <c r="K180"/>
    </row>
    <row r="181" spans="1:11" ht="16">
      <c r="A181" s="49"/>
      <c r="B181" s="49" t="s">
        <v>1137</v>
      </c>
      <c r="C181" s="94" t="s">
        <v>945</v>
      </c>
      <c r="D181" s="95" t="s">
        <v>945</v>
      </c>
      <c r="E181" s="101" t="s">
        <v>83</v>
      </c>
      <c r="F181" s="49" t="s">
        <v>83</v>
      </c>
      <c r="G181" s="48">
        <v>254</v>
      </c>
      <c r="J181"/>
      <c r="K181"/>
    </row>
    <row r="182" spans="1:11" ht="16">
      <c r="A182" s="49"/>
      <c r="B182" s="49" t="s">
        <v>1138</v>
      </c>
      <c r="C182" s="94" t="s">
        <v>945</v>
      </c>
      <c r="D182" s="95" t="s">
        <v>945</v>
      </c>
      <c r="E182" s="101" t="s">
        <v>83</v>
      </c>
      <c r="F182" s="49" t="s">
        <v>83</v>
      </c>
      <c r="G182" s="48">
        <v>286</v>
      </c>
      <c r="J182"/>
      <c r="K182"/>
    </row>
    <row r="183" spans="1:11" ht="16">
      <c r="A183" s="49"/>
      <c r="B183" s="49" t="s">
        <v>820</v>
      </c>
      <c r="C183" s="94" t="s">
        <v>945</v>
      </c>
      <c r="D183" s="95" t="s">
        <v>945</v>
      </c>
      <c r="E183" s="101" t="s">
        <v>83</v>
      </c>
      <c r="F183" s="49" t="s">
        <v>83</v>
      </c>
      <c r="G183" s="48">
        <v>267</v>
      </c>
      <c r="J183"/>
      <c r="K183"/>
    </row>
    <row r="184" spans="1:11" ht="16">
      <c r="A184" s="49"/>
      <c r="B184" s="49" t="s">
        <v>368</v>
      </c>
      <c r="C184" s="94" t="s">
        <v>945</v>
      </c>
      <c r="D184" s="95" t="s">
        <v>945</v>
      </c>
      <c r="E184" s="101" t="s">
        <v>83</v>
      </c>
      <c r="F184" s="49" t="s">
        <v>83</v>
      </c>
      <c r="G184" s="48">
        <v>84</v>
      </c>
      <c r="J184"/>
      <c r="K184"/>
    </row>
    <row r="185" spans="1:11" ht="16">
      <c r="A185" s="49"/>
      <c r="B185" s="49" t="s">
        <v>1139</v>
      </c>
      <c r="C185" s="94" t="s">
        <v>945</v>
      </c>
      <c r="D185" s="95" t="s">
        <v>945</v>
      </c>
      <c r="E185" s="101" t="s">
        <v>83</v>
      </c>
      <c r="F185" s="49" t="s">
        <v>83</v>
      </c>
      <c r="G185" s="48">
        <v>61</v>
      </c>
      <c r="J185"/>
      <c r="K185"/>
    </row>
    <row r="186" spans="1:11" ht="32">
      <c r="A186" s="49"/>
      <c r="B186" s="49" t="s">
        <v>1140</v>
      </c>
      <c r="C186" s="94" t="s">
        <v>945</v>
      </c>
      <c r="D186" s="95" t="s">
        <v>945</v>
      </c>
      <c r="E186" s="101" t="s">
        <v>83</v>
      </c>
      <c r="F186" s="49" t="s">
        <v>83</v>
      </c>
      <c r="G186" s="48">
        <v>472</v>
      </c>
      <c r="J186"/>
      <c r="K186"/>
    </row>
    <row r="187" spans="1:11" ht="16">
      <c r="A187" s="49"/>
      <c r="B187" s="49" t="s">
        <v>1141</v>
      </c>
      <c r="C187" s="88" t="s">
        <v>14</v>
      </c>
      <c r="D187" s="49" t="s">
        <v>14</v>
      </c>
      <c r="E187" s="91" t="s">
        <v>14</v>
      </c>
      <c r="F187" s="49" t="s">
        <v>14</v>
      </c>
      <c r="G187" s="48">
        <v>63</v>
      </c>
      <c r="J187"/>
      <c r="K187"/>
    </row>
    <row r="188" spans="1:11" ht="16">
      <c r="A188" s="49"/>
      <c r="B188" s="49" t="s">
        <v>1142</v>
      </c>
      <c r="C188" s="88" t="s">
        <v>945</v>
      </c>
      <c r="D188" s="49" t="s">
        <v>945</v>
      </c>
      <c r="E188" s="91" t="s">
        <v>83</v>
      </c>
      <c r="F188" s="49" t="s">
        <v>83</v>
      </c>
      <c r="G188" s="48">
        <v>817</v>
      </c>
      <c r="J188"/>
      <c r="K188"/>
    </row>
    <row r="189" spans="1:11" ht="16">
      <c r="A189" s="49"/>
      <c r="B189" s="49" t="s">
        <v>822</v>
      </c>
      <c r="C189" s="88" t="s">
        <v>14</v>
      </c>
      <c r="D189" s="49" t="s">
        <v>14</v>
      </c>
      <c r="E189" s="91" t="s">
        <v>14</v>
      </c>
      <c r="F189" s="49" t="s">
        <v>14</v>
      </c>
      <c r="G189" s="48">
        <v>292</v>
      </c>
      <c r="J189"/>
      <c r="K189"/>
    </row>
    <row r="190" spans="1:11" ht="16">
      <c r="A190" s="49"/>
      <c r="B190" s="49" t="s">
        <v>1143</v>
      </c>
      <c r="C190" s="88" t="s">
        <v>1028</v>
      </c>
      <c r="D190" s="49" t="s">
        <v>5</v>
      </c>
      <c r="E190" s="91" t="s">
        <v>14</v>
      </c>
      <c r="F190" s="49" t="s">
        <v>14</v>
      </c>
      <c r="G190" s="48">
        <v>2420</v>
      </c>
      <c r="J190"/>
      <c r="K190"/>
    </row>
    <row r="191" spans="1:11" ht="16">
      <c r="A191" s="49"/>
      <c r="B191" s="49" t="s">
        <v>1144</v>
      </c>
      <c r="C191" s="88" t="s">
        <v>86</v>
      </c>
      <c r="D191" s="49" t="s">
        <v>86</v>
      </c>
      <c r="E191" s="91" t="s">
        <v>86</v>
      </c>
      <c r="F191" s="49" t="s">
        <v>88</v>
      </c>
      <c r="G191" s="48">
        <v>128</v>
      </c>
      <c r="J191"/>
      <c r="K191"/>
    </row>
    <row r="192" spans="1:11" ht="32">
      <c r="A192" s="49"/>
      <c r="B192" s="49" t="s">
        <v>1145</v>
      </c>
      <c r="C192" s="88" t="s">
        <v>1028</v>
      </c>
      <c r="D192" s="49" t="s">
        <v>1028</v>
      </c>
      <c r="E192" s="91" t="s">
        <v>14</v>
      </c>
      <c r="F192" s="49" t="s">
        <v>14</v>
      </c>
      <c r="G192" s="48">
        <v>1343</v>
      </c>
      <c r="J192"/>
      <c r="K192"/>
    </row>
    <row r="193" spans="1:11" ht="16">
      <c r="A193" s="49"/>
      <c r="B193" s="49" t="s">
        <v>1146</v>
      </c>
      <c r="C193" s="88" t="s">
        <v>1028</v>
      </c>
      <c r="D193" s="49" t="s">
        <v>1028</v>
      </c>
      <c r="E193" s="91" t="s">
        <v>14</v>
      </c>
      <c r="F193" s="49" t="s">
        <v>14</v>
      </c>
      <c r="G193" s="48">
        <v>273</v>
      </c>
      <c r="J193"/>
      <c r="K193"/>
    </row>
    <row r="194" spans="1:11" ht="16">
      <c r="A194" s="40"/>
      <c r="B194" s="40" t="s">
        <v>1147</v>
      </c>
      <c r="C194" s="68" t="s">
        <v>945</v>
      </c>
      <c r="D194" s="40" t="s">
        <v>945</v>
      </c>
      <c r="E194" s="90" t="s">
        <v>83</v>
      </c>
      <c r="F194" s="40" t="s">
        <v>83</v>
      </c>
      <c r="G194" s="39">
        <v>1471</v>
      </c>
      <c r="J194"/>
      <c r="K194"/>
    </row>
    <row r="195" spans="1:11" ht="16">
      <c r="A195" s="49" t="s">
        <v>1148</v>
      </c>
      <c r="B195" s="49" t="s">
        <v>1149</v>
      </c>
      <c r="C195" s="88" t="s">
        <v>1726</v>
      </c>
      <c r="D195" s="49" t="s">
        <v>933</v>
      </c>
      <c r="E195" s="91" t="s">
        <v>14</v>
      </c>
      <c r="F195" s="45" t="s">
        <v>14</v>
      </c>
      <c r="G195" s="48">
        <v>8</v>
      </c>
      <c r="J195"/>
      <c r="K195"/>
    </row>
    <row r="196" spans="1:11" ht="16">
      <c r="A196" s="49"/>
      <c r="B196" s="49" t="s">
        <v>828</v>
      </c>
      <c r="C196" s="88" t="s">
        <v>1726</v>
      </c>
      <c r="D196" s="49" t="s">
        <v>933</v>
      </c>
      <c r="E196" s="91" t="s">
        <v>14</v>
      </c>
      <c r="F196" s="49" t="s">
        <v>14</v>
      </c>
      <c r="G196" s="48">
        <v>14</v>
      </c>
      <c r="J196"/>
      <c r="K196"/>
    </row>
    <row r="197" spans="1:11" ht="32">
      <c r="A197" s="49"/>
      <c r="B197" s="49" t="s">
        <v>1150</v>
      </c>
      <c r="C197" s="88" t="s">
        <v>1726</v>
      </c>
      <c r="D197" s="49" t="s">
        <v>933</v>
      </c>
      <c r="E197" s="91" t="s">
        <v>14</v>
      </c>
      <c r="F197" s="49" t="s">
        <v>14</v>
      </c>
      <c r="G197" s="48">
        <v>149</v>
      </c>
      <c r="J197"/>
      <c r="K197"/>
    </row>
    <row r="198" spans="1:11" ht="32">
      <c r="A198" s="49"/>
      <c r="B198" s="49" t="s">
        <v>1151</v>
      </c>
      <c r="C198" s="88" t="s">
        <v>1726</v>
      </c>
      <c r="D198" s="49" t="s">
        <v>933</v>
      </c>
      <c r="E198" s="91" t="s">
        <v>14</v>
      </c>
      <c r="F198" s="49" t="s">
        <v>14</v>
      </c>
      <c r="G198" s="48">
        <v>1351</v>
      </c>
      <c r="J198"/>
      <c r="K198"/>
    </row>
    <row r="199" spans="1:11" ht="16">
      <c r="A199" s="49"/>
      <c r="B199" s="49" t="s">
        <v>202</v>
      </c>
      <c r="C199" s="88" t="s">
        <v>86</v>
      </c>
      <c r="D199" s="49" t="s">
        <v>933</v>
      </c>
      <c r="E199" s="91" t="s">
        <v>86</v>
      </c>
      <c r="F199" s="49" t="s">
        <v>88</v>
      </c>
      <c r="G199" s="48">
        <v>198</v>
      </c>
      <c r="J199"/>
      <c r="K199"/>
    </row>
    <row r="200" spans="1:11" ht="16">
      <c r="A200" s="49"/>
      <c r="B200" s="49" t="s">
        <v>1152</v>
      </c>
      <c r="C200" s="91" t="s">
        <v>934</v>
      </c>
      <c r="D200" s="49" t="s">
        <v>934</v>
      </c>
      <c r="E200" s="91" t="s">
        <v>83</v>
      </c>
      <c r="F200" s="49" t="s">
        <v>83</v>
      </c>
      <c r="G200" s="48">
        <v>33</v>
      </c>
      <c r="J200"/>
      <c r="K200"/>
    </row>
    <row r="201" spans="1:11" ht="16">
      <c r="A201" s="49"/>
      <c r="B201" s="49" t="s">
        <v>1153</v>
      </c>
      <c r="C201" s="91" t="s">
        <v>934</v>
      </c>
      <c r="D201" s="49" t="s">
        <v>934</v>
      </c>
      <c r="E201" s="91" t="s">
        <v>83</v>
      </c>
      <c r="F201" s="49" t="s">
        <v>83</v>
      </c>
      <c r="G201" s="48">
        <v>1593</v>
      </c>
      <c r="J201"/>
      <c r="K201"/>
    </row>
    <row r="202" spans="1:11" ht="16">
      <c r="A202" s="49"/>
      <c r="B202" s="49" t="s">
        <v>205</v>
      </c>
      <c r="C202" s="91" t="s">
        <v>934</v>
      </c>
      <c r="D202" s="49" t="s">
        <v>934</v>
      </c>
      <c r="E202" s="91" t="s">
        <v>14</v>
      </c>
      <c r="F202" s="49" t="s">
        <v>14</v>
      </c>
      <c r="G202" s="48">
        <v>66</v>
      </c>
      <c r="J202"/>
      <c r="K202"/>
    </row>
    <row r="203" spans="1:11" ht="16">
      <c r="A203" s="49"/>
      <c r="B203" s="49" t="s">
        <v>206</v>
      </c>
      <c r="C203" s="91" t="s">
        <v>934</v>
      </c>
      <c r="D203" s="49" t="s">
        <v>934</v>
      </c>
      <c r="E203" s="91" t="s">
        <v>83</v>
      </c>
      <c r="F203" s="49" t="s">
        <v>83</v>
      </c>
      <c r="G203" s="48">
        <v>30</v>
      </c>
      <c r="J203"/>
      <c r="K203"/>
    </row>
    <row r="204" spans="1:11" ht="16">
      <c r="A204" s="49"/>
      <c r="B204" s="49" t="s">
        <v>207</v>
      </c>
      <c r="C204" s="91" t="s">
        <v>934</v>
      </c>
      <c r="D204" s="49" t="s">
        <v>934</v>
      </c>
      <c r="E204" s="91" t="s">
        <v>83</v>
      </c>
      <c r="F204" s="49" t="s">
        <v>83</v>
      </c>
      <c r="G204" s="48">
        <v>0</v>
      </c>
      <c r="J204"/>
      <c r="K204"/>
    </row>
    <row r="205" spans="1:11" ht="16">
      <c r="A205" s="40"/>
      <c r="B205" s="40" t="s">
        <v>1154</v>
      </c>
      <c r="C205" s="90" t="s">
        <v>934</v>
      </c>
      <c r="D205" s="40" t="s">
        <v>934</v>
      </c>
      <c r="E205" s="90" t="s">
        <v>83</v>
      </c>
      <c r="F205" s="40" t="s">
        <v>83</v>
      </c>
      <c r="G205" s="39">
        <v>30</v>
      </c>
      <c r="J205"/>
      <c r="K205"/>
    </row>
    <row r="206" spans="1:11" ht="16">
      <c r="A206" s="49" t="s">
        <v>685</v>
      </c>
      <c r="B206" s="49" t="s">
        <v>307</v>
      </c>
      <c r="C206" s="89" t="s">
        <v>935</v>
      </c>
      <c r="D206" s="45" t="s">
        <v>935</v>
      </c>
      <c r="E206" s="89" t="s">
        <v>83</v>
      </c>
      <c r="F206" s="45" t="s">
        <v>83</v>
      </c>
      <c r="G206" s="48">
        <v>5</v>
      </c>
      <c r="J206"/>
      <c r="K206"/>
    </row>
    <row r="207" spans="1:11" ht="16">
      <c r="A207" s="49"/>
      <c r="B207" s="49" t="s">
        <v>834</v>
      </c>
      <c r="C207" s="91" t="s">
        <v>935</v>
      </c>
      <c r="D207" s="49" t="s">
        <v>935</v>
      </c>
      <c r="E207" s="91" t="s">
        <v>83</v>
      </c>
      <c r="F207" s="49" t="s">
        <v>83</v>
      </c>
      <c r="G207" s="48">
        <v>0</v>
      </c>
      <c r="J207"/>
      <c r="K207"/>
    </row>
    <row r="208" spans="1:11" ht="16">
      <c r="A208" s="49"/>
      <c r="B208" s="49" t="s">
        <v>1155</v>
      </c>
      <c r="C208" s="91" t="s">
        <v>935</v>
      </c>
      <c r="D208" s="49" t="s">
        <v>935</v>
      </c>
      <c r="E208" s="91" t="s">
        <v>83</v>
      </c>
      <c r="F208" s="49" t="s">
        <v>83</v>
      </c>
      <c r="G208" s="48">
        <v>0</v>
      </c>
      <c r="J208"/>
      <c r="K208"/>
    </row>
    <row r="209" spans="1:11" ht="16">
      <c r="A209" s="49"/>
      <c r="B209" s="49" t="s">
        <v>1156</v>
      </c>
      <c r="C209" s="91" t="s">
        <v>935</v>
      </c>
      <c r="D209" s="49" t="s">
        <v>935</v>
      </c>
      <c r="E209" s="91" t="s">
        <v>83</v>
      </c>
      <c r="F209" s="49" t="s">
        <v>83</v>
      </c>
      <c r="G209" s="48">
        <v>1</v>
      </c>
      <c r="J209"/>
      <c r="K209"/>
    </row>
    <row r="210" spans="1:11" ht="16">
      <c r="A210" s="49"/>
      <c r="B210" s="49" t="s">
        <v>1157</v>
      </c>
      <c r="C210" s="91" t="s">
        <v>935</v>
      </c>
      <c r="D210" s="49" t="s">
        <v>935</v>
      </c>
      <c r="E210" s="91" t="s">
        <v>83</v>
      </c>
      <c r="F210" s="49" t="s">
        <v>83</v>
      </c>
      <c r="G210" s="48">
        <v>1</v>
      </c>
      <c r="J210"/>
      <c r="K210"/>
    </row>
    <row r="211" spans="1:11" ht="16">
      <c r="A211" s="49"/>
      <c r="B211" s="49" t="s">
        <v>306</v>
      </c>
      <c r="C211" s="91" t="s">
        <v>935</v>
      </c>
      <c r="D211" s="49" t="s">
        <v>935</v>
      </c>
      <c r="E211" s="91" t="s">
        <v>83</v>
      </c>
      <c r="F211" s="49" t="s">
        <v>83</v>
      </c>
      <c r="G211" s="48">
        <v>9</v>
      </c>
      <c r="J211"/>
      <c r="K211"/>
    </row>
    <row r="212" spans="1:11" ht="16">
      <c r="A212" s="49"/>
      <c r="B212" s="49" t="s">
        <v>1158</v>
      </c>
      <c r="C212" s="91" t="s">
        <v>935</v>
      </c>
      <c r="D212" s="49" t="s">
        <v>935</v>
      </c>
      <c r="E212" s="91" t="s">
        <v>86</v>
      </c>
      <c r="F212" s="49" t="s">
        <v>88</v>
      </c>
      <c r="G212" s="48">
        <v>16</v>
      </c>
      <c r="J212"/>
      <c r="K212"/>
    </row>
    <row r="213" spans="1:11" ht="16">
      <c r="A213" s="49"/>
      <c r="B213" s="49" t="s">
        <v>1159</v>
      </c>
      <c r="C213" s="91" t="s">
        <v>935</v>
      </c>
      <c r="D213" s="49" t="s">
        <v>935</v>
      </c>
      <c r="E213" s="91" t="s">
        <v>83</v>
      </c>
      <c r="F213" s="49" t="s">
        <v>83</v>
      </c>
      <c r="G213" s="48">
        <v>0</v>
      </c>
      <c r="J213"/>
      <c r="K213"/>
    </row>
    <row r="214" spans="1:11" ht="16">
      <c r="A214" s="49"/>
      <c r="B214" s="49" t="s">
        <v>1160</v>
      </c>
      <c r="C214" s="91" t="s">
        <v>935</v>
      </c>
      <c r="D214" s="49" t="s">
        <v>935</v>
      </c>
      <c r="E214" s="91" t="s">
        <v>83</v>
      </c>
      <c r="F214" s="49" t="s">
        <v>83</v>
      </c>
      <c r="G214" s="48">
        <v>17</v>
      </c>
      <c r="J214"/>
      <c r="K214"/>
    </row>
    <row r="215" spans="1:11" ht="16">
      <c r="A215" s="49"/>
      <c r="B215" s="49" t="s">
        <v>1161</v>
      </c>
      <c r="C215" s="91" t="s">
        <v>935</v>
      </c>
      <c r="D215" s="49" t="s">
        <v>935</v>
      </c>
      <c r="E215" s="91" t="s">
        <v>83</v>
      </c>
      <c r="F215" s="49" t="s">
        <v>83</v>
      </c>
      <c r="G215" s="48">
        <v>6</v>
      </c>
      <c r="J215"/>
      <c r="K215"/>
    </row>
    <row r="216" spans="1:11" ht="16">
      <c r="A216" s="49"/>
      <c r="B216" s="49" t="s">
        <v>1162</v>
      </c>
      <c r="C216" s="91" t="s">
        <v>935</v>
      </c>
      <c r="D216" s="49" t="s">
        <v>935</v>
      </c>
      <c r="E216" s="91" t="s">
        <v>83</v>
      </c>
      <c r="F216" s="49" t="s">
        <v>83</v>
      </c>
      <c r="G216" s="48">
        <v>0</v>
      </c>
      <c r="J216"/>
      <c r="K216"/>
    </row>
    <row r="217" spans="1:11" ht="16">
      <c r="A217" s="40"/>
      <c r="B217" s="40" t="s">
        <v>1163</v>
      </c>
      <c r="C217" s="90" t="s">
        <v>935</v>
      </c>
      <c r="D217" s="40" t="s">
        <v>935</v>
      </c>
      <c r="E217" s="90" t="s">
        <v>83</v>
      </c>
      <c r="F217" s="40" t="s">
        <v>83</v>
      </c>
      <c r="G217" s="39">
        <v>0</v>
      </c>
      <c r="J217"/>
      <c r="K217"/>
    </row>
    <row r="218" spans="1:11" ht="16">
      <c r="A218" s="49" t="s">
        <v>686</v>
      </c>
      <c r="B218" s="49" t="s">
        <v>312</v>
      </c>
      <c r="C218" s="138" t="s">
        <v>86</v>
      </c>
      <c r="D218" s="49" t="s">
        <v>86</v>
      </c>
      <c r="E218" s="91" t="s">
        <v>86</v>
      </c>
      <c r="F218" s="45" t="s">
        <v>88</v>
      </c>
      <c r="G218" s="48">
        <v>50</v>
      </c>
      <c r="J218"/>
      <c r="K218"/>
    </row>
    <row r="219" spans="1:11" ht="16">
      <c r="A219" s="40"/>
      <c r="B219" s="40" t="s">
        <v>1164</v>
      </c>
      <c r="C219" s="68" t="s">
        <v>83</v>
      </c>
      <c r="D219" s="40" t="s">
        <v>83</v>
      </c>
      <c r="E219" s="90" t="s">
        <v>83</v>
      </c>
      <c r="F219" s="40" t="s">
        <v>83</v>
      </c>
      <c r="G219" s="39">
        <v>122</v>
      </c>
      <c r="J219"/>
      <c r="K219"/>
    </row>
    <row r="220" spans="1:11" ht="16">
      <c r="A220" s="49" t="s">
        <v>687</v>
      </c>
      <c r="B220" s="49" t="s">
        <v>1165</v>
      </c>
      <c r="C220" s="88" t="s">
        <v>14</v>
      </c>
      <c r="D220" s="49" t="s">
        <v>14</v>
      </c>
      <c r="E220" s="91" t="s">
        <v>14</v>
      </c>
      <c r="F220" s="45" t="s">
        <v>14</v>
      </c>
      <c r="G220" s="48">
        <v>117</v>
      </c>
      <c r="J220"/>
      <c r="K220"/>
    </row>
    <row r="221" spans="1:11" ht="16">
      <c r="A221" s="49"/>
      <c r="B221" s="49" t="s">
        <v>1166</v>
      </c>
      <c r="C221" s="91" t="s">
        <v>14</v>
      </c>
      <c r="D221" s="49" t="s">
        <v>14</v>
      </c>
      <c r="E221" s="91" t="s">
        <v>14</v>
      </c>
      <c r="F221" s="49" t="s">
        <v>14</v>
      </c>
      <c r="G221" s="48">
        <v>334</v>
      </c>
      <c r="J221"/>
      <c r="K221"/>
    </row>
    <row r="222" spans="1:11" ht="16">
      <c r="A222" s="49"/>
      <c r="B222" s="49" t="s">
        <v>1167</v>
      </c>
      <c r="C222" s="91" t="s">
        <v>14</v>
      </c>
      <c r="D222" s="49" t="s">
        <v>14</v>
      </c>
      <c r="E222" s="91" t="s">
        <v>14</v>
      </c>
      <c r="F222" s="49" t="s">
        <v>14</v>
      </c>
      <c r="G222" s="48">
        <v>28</v>
      </c>
    </row>
    <row r="223" spans="1:11" ht="16">
      <c r="A223" s="49"/>
      <c r="B223" s="49" t="s">
        <v>1168</v>
      </c>
      <c r="C223" s="91" t="s">
        <v>14</v>
      </c>
      <c r="D223" s="49" t="s">
        <v>14</v>
      </c>
      <c r="E223" s="91" t="s">
        <v>14</v>
      </c>
      <c r="F223" s="49" t="s">
        <v>14</v>
      </c>
      <c r="G223" s="48">
        <v>56</v>
      </c>
    </row>
    <row r="224" spans="1:11" ht="32">
      <c r="A224" s="40"/>
      <c r="B224" s="40" t="s">
        <v>1169</v>
      </c>
      <c r="C224" s="90" t="s">
        <v>14</v>
      </c>
      <c r="D224" s="40" t="s">
        <v>14</v>
      </c>
      <c r="E224" s="90" t="s">
        <v>14</v>
      </c>
      <c r="F224" s="40" t="s">
        <v>14</v>
      </c>
      <c r="G224" s="39">
        <v>133</v>
      </c>
    </row>
    <row r="225" spans="1:7" ht="16">
      <c r="A225" s="49" t="s">
        <v>688</v>
      </c>
      <c r="B225" s="49" t="s">
        <v>1170</v>
      </c>
      <c r="C225" s="94" t="s">
        <v>14</v>
      </c>
      <c r="D225" s="95" t="s">
        <v>14</v>
      </c>
      <c r="E225" s="101" t="s">
        <v>14</v>
      </c>
      <c r="F225" s="45" t="s">
        <v>14</v>
      </c>
      <c r="G225" s="48">
        <v>29</v>
      </c>
    </row>
    <row r="226" spans="1:7" ht="16">
      <c r="A226" s="49"/>
      <c r="B226" s="49" t="s">
        <v>1171</v>
      </c>
      <c r="C226" s="94" t="s">
        <v>14</v>
      </c>
      <c r="D226" s="95" t="s">
        <v>14</v>
      </c>
      <c r="E226" s="101" t="s">
        <v>14</v>
      </c>
      <c r="F226" s="49" t="s">
        <v>14</v>
      </c>
      <c r="G226" s="48">
        <v>257</v>
      </c>
    </row>
    <row r="227" spans="1:7" ht="16">
      <c r="A227" s="49"/>
      <c r="B227" s="49" t="s">
        <v>844</v>
      </c>
      <c r="C227" s="94" t="s">
        <v>14</v>
      </c>
      <c r="D227" s="95" t="s">
        <v>14</v>
      </c>
      <c r="E227" s="101" t="s">
        <v>14</v>
      </c>
      <c r="F227" s="49" t="s">
        <v>14</v>
      </c>
      <c r="G227" s="48">
        <v>569</v>
      </c>
    </row>
    <row r="228" spans="1:7" ht="16">
      <c r="A228" s="49"/>
      <c r="B228" s="49" t="s">
        <v>845</v>
      </c>
      <c r="C228" s="94" t="s">
        <v>14</v>
      </c>
      <c r="D228" s="95" t="s">
        <v>14</v>
      </c>
      <c r="E228" s="101" t="s">
        <v>14</v>
      </c>
      <c r="F228" s="49" t="s">
        <v>14</v>
      </c>
      <c r="G228" s="48">
        <v>163</v>
      </c>
    </row>
    <row r="229" spans="1:7" ht="16">
      <c r="A229" s="40"/>
      <c r="B229" s="40" t="s">
        <v>847</v>
      </c>
      <c r="C229" s="98" t="s">
        <v>14</v>
      </c>
      <c r="D229" s="99" t="s">
        <v>14</v>
      </c>
      <c r="E229" s="98" t="s">
        <v>14</v>
      </c>
      <c r="F229" s="40" t="s">
        <v>14</v>
      </c>
      <c r="G229" s="39">
        <v>694</v>
      </c>
    </row>
    <row r="230" spans="1:7" ht="16">
      <c r="A230" s="49" t="s">
        <v>1172</v>
      </c>
      <c r="B230" s="49" t="s">
        <v>1175</v>
      </c>
      <c r="C230" s="89" t="s">
        <v>935</v>
      </c>
      <c r="D230" s="45" t="s">
        <v>935</v>
      </c>
      <c r="E230" s="89" t="s">
        <v>85</v>
      </c>
      <c r="F230" s="45" t="s">
        <v>85</v>
      </c>
      <c r="G230" s="48">
        <v>21</v>
      </c>
    </row>
    <row r="231" spans="1:7" ht="32">
      <c r="A231" s="49"/>
      <c r="B231" s="49" t="s">
        <v>1176</v>
      </c>
      <c r="C231" s="91" t="s">
        <v>935</v>
      </c>
      <c r="D231" s="49" t="s">
        <v>935</v>
      </c>
      <c r="E231" s="91" t="s">
        <v>83</v>
      </c>
      <c r="F231" s="49" t="s">
        <v>83</v>
      </c>
      <c r="G231" s="48">
        <v>468</v>
      </c>
    </row>
    <row r="232" spans="1:7" ht="16">
      <c r="A232" s="40"/>
      <c r="B232" s="40" t="s">
        <v>1177</v>
      </c>
      <c r="C232" s="90" t="s">
        <v>935</v>
      </c>
      <c r="D232" s="40" t="s">
        <v>935</v>
      </c>
      <c r="E232" s="90" t="s">
        <v>83</v>
      </c>
      <c r="F232" s="40" t="s">
        <v>83</v>
      </c>
      <c r="G232" s="39">
        <v>1582</v>
      </c>
    </row>
    <row r="233" spans="1:7" ht="16">
      <c r="A233" s="49" t="s">
        <v>1173</v>
      </c>
      <c r="B233" s="49" t="s">
        <v>329</v>
      </c>
      <c r="C233" s="91" t="s">
        <v>14</v>
      </c>
      <c r="D233" s="49" t="s">
        <v>14</v>
      </c>
      <c r="E233" s="91" t="s">
        <v>14</v>
      </c>
      <c r="F233" s="45" t="s">
        <v>14</v>
      </c>
      <c r="G233" s="48">
        <v>4</v>
      </c>
    </row>
    <row r="234" spans="1:7" ht="16">
      <c r="A234" s="40"/>
      <c r="B234" s="40" t="s">
        <v>1178</v>
      </c>
      <c r="C234" s="90" t="s">
        <v>83</v>
      </c>
      <c r="D234" s="40" t="s">
        <v>83</v>
      </c>
      <c r="E234" s="90" t="s">
        <v>83</v>
      </c>
      <c r="F234" s="40" t="s">
        <v>83</v>
      </c>
      <c r="G234" s="39">
        <v>1985</v>
      </c>
    </row>
    <row r="235" spans="1:7" ht="32">
      <c r="A235" s="49" t="s">
        <v>1174</v>
      </c>
      <c r="B235" s="49" t="s">
        <v>331</v>
      </c>
      <c r="C235" s="91" t="s">
        <v>1764</v>
      </c>
      <c r="D235" s="49" t="s">
        <v>85</v>
      </c>
      <c r="E235" s="91" t="s">
        <v>85</v>
      </c>
      <c r="F235" s="45" t="s">
        <v>85</v>
      </c>
      <c r="G235" s="48">
        <v>86</v>
      </c>
    </row>
    <row r="236" spans="1:7" ht="16">
      <c r="A236" s="49"/>
      <c r="B236" s="49" t="s">
        <v>1179</v>
      </c>
      <c r="C236" s="91" t="s">
        <v>941</v>
      </c>
      <c r="D236" s="49" t="s">
        <v>941</v>
      </c>
      <c r="E236" s="91" t="s">
        <v>85</v>
      </c>
      <c r="F236" s="49" t="s">
        <v>85</v>
      </c>
      <c r="G236" s="48">
        <v>37</v>
      </c>
    </row>
    <row r="237" spans="1:7" ht="32">
      <c r="A237" s="49"/>
      <c r="B237" s="49" t="s">
        <v>1180</v>
      </c>
      <c r="C237" s="91" t="s">
        <v>941</v>
      </c>
      <c r="D237" s="49" t="s">
        <v>941</v>
      </c>
      <c r="E237" s="91" t="s">
        <v>85</v>
      </c>
      <c r="F237" s="49" t="s">
        <v>85</v>
      </c>
      <c r="G237" s="48">
        <v>2050</v>
      </c>
    </row>
    <row r="238" spans="1:7" ht="32">
      <c r="A238" s="49"/>
      <c r="B238" s="49" t="s">
        <v>1181</v>
      </c>
      <c r="C238" s="91" t="s">
        <v>941</v>
      </c>
      <c r="D238" s="49" t="s">
        <v>941</v>
      </c>
      <c r="E238" s="91" t="s">
        <v>85</v>
      </c>
      <c r="F238" s="49" t="s">
        <v>85</v>
      </c>
      <c r="G238" s="48">
        <v>977</v>
      </c>
    </row>
    <row r="239" spans="1:7" ht="32">
      <c r="A239" s="49"/>
      <c r="B239" s="49" t="s">
        <v>1182</v>
      </c>
      <c r="C239" s="88" t="s">
        <v>941</v>
      </c>
      <c r="D239" s="49" t="s">
        <v>941</v>
      </c>
      <c r="E239" s="91" t="s">
        <v>85</v>
      </c>
      <c r="F239" s="49" t="s">
        <v>85</v>
      </c>
      <c r="G239" s="48">
        <v>863</v>
      </c>
    </row>
    <row r="240" spans="1:7" ht="32">
      <c r="A240" s="49"/>
      <c r="B240" s="49" t="s">
        <v>1183</v>
      </c>
      <c r="C240" s="88" t="s">
        <v>941</v>
      </c>
      <c r="D240" s="49" t="s">
        <v>941</v>
      </c>
      <c r="E240" s="91" t="s">
        <v>85</v>
      </c>
      <c r="F240" s="49" t="s">
        <v>85</v>
      </c>
      <c r="G240" s="48">
        <v>1205</v>
      </c>
    </row>
    <row r="241" spans="1:7" ht="16">
      <c r="A241" s="49"/>
      <c r="B241" s="49" t="s">
        <v>854</v>
      </c>
      <c r="C241" s="88" t="s">
        <v>941</v>
      </c>
      <c r="D241" s="49" t="s">
        <v>941</v>
      </c>
      <c r="E241" s="91" t="s">
        <v>85</v>
      </c>
      <c r="F241" s="49" t="s">
        <v>85</v>
      </c>
      <c r="G241" s="48">
        <v>182</v>
      </c>
    </row>
    <row r="242" spans="1:7" ht="16">
      <c r="A242" s="49"/>
      <c r="B242" s="49" t="s">
        <v>1018</v>
      </c>
      <c r="C242" s="88" t="s">
        <v>941</v>
      </c>
      <c r="D242" s="49" t="s">
        <v>941</v>
      </c>
      <c r="E242" s="91" t="s">
        <v>85</v>
      </c>
      <c r="F242" s="49" t="s">
        <v>85</v>
      </c>
      <c r="G242" s="48">
        <v>140</v>
      </c>
    </row>
    <row r="243" spans="1:7" ht="16">
      <c r="A243" s="49"/>
      <c r="B243" s="49" t="s">
        <v>856</v>
      </c>
      <c r="C243" s="88" t="s">
        <v>941</v>
      </c>
      <c r="D243" s="49" t="s">
        <v>941</v>
      </c>
      <c r="E243" s="91" t="s">
        <v>85</v>
      </c>
      <c r="F243" s="49" t="s">
        <v>85</v>
      </c>
      <c r="G243" s="48">
        <v>32</v>
      </c>
    </row>
    <row r="244" spans="1:7" ht="16">
      <c r="A244" s="49"/>
      <c r="B244" s="49" t="s">
        <v>857</v>
      </c>
      <c r="C244" s="88" t="s">
        <v>1764</v>
      </c>
      <c r="D244" s="49" t="s">
        <v>85</v>
      </c>
      <c r="E244" s="91" t="s">
        <v>85</v>
      </c>
      <c r="F244" s="49" t="s">
        <v>85</v>
      </c>
      <c r="G244" s="48">
        <v>71</v>
      </c>
    </row>
    <row r="245" spans="1:7" ht="16">
      <c r="A245" s="49"/>
      <c r="B245" s="49" t="s">
        <v>1184</v>
      </c>
      <c r="C245" s="88" t="s">
        <v>1764</v>
      </c>
      <c r="D245" s="49" t="s">
        <v>85</v>
      </c>
      <c r="E245" s="91" t="s">
        <v>85</v>
      </c>
      <c r="F245" s="49" t="s">
        <v>85</v>
      </c>
      <c r="G245" s="48">
        <v>165</v>
      </c>
    </row>
    <row r="246" spans="1:7" ht="16">
      <c r="A246" s="49"/>
      <c r="B246" s="49" t="s">
        <v>1185</v>
      </c>
      <c r="C246" s="88" t="s">
        <v>1764</v>
      </c>
      <c r="D246" s="49" t="s">
        <v>85</v>
      </c>
      <c r="E246" s="91" t="s">
        <v>85</v>
      </c>
      <c r="F246" s="49" t="s">
        <v>85</v>
      </c>
      <c r="G246" s="48">
        <v>5</v>
      </c>
    </row>
    <row r="247" spans="1:7" ht="16">
      <c r="A247" s="49"/>
      <c r="B247" s="49" t="s">
        <v>1186</v>
      </c>
      <c r="C247" s="88" t="s">
        <v>1764</v>
      </c>
      <c r="D247" s="49" t="s">
        <v>85</v>
      </c>
      <c r="E247" s="91" t="s">
        <v>85</v>
      </c>
      <c r="F247" s="49" t="s">
        <v>85</v>
      </c>
      <c r="G247" s="48">
        <v>1184</v>
      </c>
    </row>
    <row r="248" spans="1:7" ht="16">
      <c r="A248" s="49"/>
      <c r="B248" s="49" t="s">
        <v>1187</v>
      </c>
      <c r="C248" s="88" t="s">
        <v>1764</v>
      </c>
      <c r="D248" s="49" t="s">
        <v>85</v>
      </c>
      <c r="E248" s="91" t="s">
        <v>85</v>
      </c>
      <c r="F248" s="49" t="s">
        <v>85</v>
      </c>
      <c r="G248" s="48">
        <v>58</v>
      </c>
    </row>
    <row r="249" spans="1:7" ht="16">
      <c r="A249" s="49"/>
      <c r="B249" s="49" t="s">
        <v>342</v>
      </c>
      <c r="C249" s="88" t="s">
        <v>1764</v>
      </c>
      <c r="D249" s="49" t="s">
        <v>85</v>
      </c>
      <c r="E249" s="91" t="s">
        <v>85</v>
      </c>
      <c r="F249" s="49" t="s">
        <v>85</v>
      </c>
      <c r="G249" s="48">
        <v>44</v>
      </c>
    </row>
    <row r="250" spans="1:7" ht="32">
      <c r="A250" s="49"/>
      <c r="B250" s="49" t="s">
        <v>1188</v>
      </c>
      <c r="C250" s="88" t="s">
        <v>1764</v>
      </c>
      <c r="D250" s="49" t="s">
        <v>85</v>
      </c>
      <c r="E250" s="91" t="s">
        <v>85</v>
      </c>
      <c r="F250" s="49" t="s">
        <v>85</v>
      </c>
      <c r="G250" s="48">
        <v>197</v>
      </c>
    </row>
    <row r="251" spans="1:7" ht="16">
      <c r="A251" s="49"/>
      <c r="B251" s="49" t="s">
        <v>343</v>
      </c>
      <c r="C251" s="88" t="s">
        <v>1764</v>
      </c>
      <c r="D251" s="49" t="s">
        <v>85</v>
      </c>
      <c r="E251" s="91" t="s">
        <v>85</v>
      </c>
      <c r="F251" s="49" t="s">
        <v>85</v>
      </c>
      <c r="G251" s="48">
        <v>275</v>
      </c>
    </row>
    <row r="252" spans="1:7" ht="16">
      <c r="A252" s="49"/>
      <c r="B252" s="49" t="s">
        <v>344</v>
      </c>
      <c r="C252" s="88" t="s">
        <v>1764</v>
      </c>
      <c r="D252" s="49" t="s">
        <v>85</v>
      </c>
      <c r="E252" s="91" t="s">
        <v>85</v>
      </c>
      <c r="F252" s="49" t="s">
        <v>85</v>
      </c>
      <c r="G252" s="48">
        <v>44</v>
      </c>
    </row>
    <row r="253" spans="1:7" ht="32">
      <c r="A253" s="49"/>
      <c r="B253" s="49" t="s">
        <v>1189</v>
      </c>
      <c r="C253" s="88" t="s">
        <v>1764</v>
      </c>
      <c r="D253" s="49" t="s">
        <v>85</v>
      </c>
      <c r="E253" s="91" t="s">
        <v>85</v>
      </c>
      <c r="F253" s="49" t="s">
        <v>85</v>
      </c>
      <c r="G253" s="48">
        <v>696</v>
      </c>
    </row>
    <row r="254" spans="1:7" ht="16">
      <c r="A254" s="49"/>
      <c r="B254" s="49" t="s">
        <v>1190</v>
      </c>
      <c r="C254" s="88" t="s">
        <v>1764</v>
      </c>
      <c r="D254" s="49" t="s">
        <v>85</v>
      </c>
      <c r="E254" s="91" t="s">
        <v>85</v>
      </c>
      <c r="F254" s="49" t="s">
        <v>85</v>
      </c>
      <c r="G254" s="48">
        <v>307</v>
      </c>
    </row>
    <row r="255" spans="1:7" ht="16">
      <c r="A255" s="49"/>
      <c r="B255" s="49" t="s">
        <v>658</v>
      </c>
      <c r="C255" s="88" t="s">
        <v>1764</v>
      </c>
      <c r="D255" s="49" t="s">
        <v>85</v>
      </c>
      <c r="E255" s="91" t="s">
        <v>85</v>
      </c>
      <c r="F255" s="49" t="s">
        <v>85</v>
      </c>
      <c r="G255" s="48">
        <v>3</v>
      </c>
    </row>
    <row r="256" spans="1:7" ht="16">
      <c r="A256" s="49"/>
      <c r="B256" s="49" t="s">
        <v>863</v>
      </c>
      <c r="C256" s="88" t="s">
        <v>1764</v>
      </c>
      <c r="D256" s="49" t="s">
        <v>85</v>
      </c>
      <c r="E256" s="91" t="s">
        <v>85</v>
      </c>
      <c r="F256" s="49" t="s">
        <v>85</v>
      </c>
      <c r="G256" s="48">
        <v>491</v>
      </c>
    </row>
    <row r="257" spans="1:7" ht="32">
      <c r="A257" s="49"/>
      <c r="B257" s="49" t="s">
        <v>1191</v>
      </c>
      <c r="C257" s="88" t="s">
        <v>1764</v>
      </c>
      <c r="D257" s="49" t="s">
        <v>85</v>
      </c>
      <c r="E257" s="91" t="s">
        <v>85</v>
      </c>
      <c r="F257" s="49" t="s">
        <v>85</v>
      </c>
      <c r="G257" s="48">
        <v>198</v>
      </c>
    </row>
    <row r="258" spans="1:7" ht="16">
      <c r="A258" s="49"/>
      <c r="B258" s="49" t="s">
        <v>1192</v>
      </c>
      <c r="C258" s="88" t="s">
        <v>1764</v>
      </c>
      <c r="D258" s="49" t="s">
        <v>85</v>
      </c>
      <c r="E258" s="91" t="s">
        <v>85</v>
      </c>
      <c r="F258" s="49" t="s">
        <v>85</v>
      </c>
      <c r="G258" s="48">
        <v>55</v>
      </c>
    </row>
    <row r="259" spans="1:7" ht="16">
      <c r="A259" s="49"/>
      <c r="B259" s="49" t="s">
        <v>1193</v>
      </c>
      <c r="C259" s="88" t="s">
        <v>1764</v>
      </c>
      <c r="D259" s="49" t="s">
        <v>85</v>
      </c>
      <c r="E259" s="91" t="s">
        <v>85</v>
      </c>
      <c r="F259" s="49" t="s">
        <v>85</v>
      </c>
      <c r="G259" s="48">
        <v>69</v>
      </c>
    </row>
    <row r="260" spans="1:7" ht="16">
      <c r="A260" s="49"/>
      <c r="B260" s="49" t="s">
        <v>867</v>
      </c>
      <c r="C260" s="88" t="s">
        <v>1764</v>
      </c>
      <c r="D260" s="49" t="s">
        <v>85</v>
      </c>
      <c r="E260" s="91" t="s">
        <v>85</v>
      </c>
      <c r="F260" s="49" t="s">
        <v>85</v>
      </c>
      <c r="G260" s="48">
        <v>19</v>
      </c>
    </row>
    <row r="261" spans="1:7" ht="32">
      <c r="A261" s="49"/>
      <c r="B261" s="49" t="s">
        <v>1194</v>
      </c>
      <c r="C261" s="88" t="s">
        <v>1764</v>
      </c>
      <c r="D261" s="49" t="s">
        <v>85</v>
      </c>
      <c r="E261" s="91" t="s">
        <v>85</v>
      </c>
      <c r="F261" s="49" t="s">
        <v>85</v>
      </c>
      <c r="G261" s="48">
        <v>9</v>
      </c>
    </row>
    <row r="262" spans="1:7" ht="16">
      <c r="A262" s="49"/>
      <c r="B262" s="49" t="s">
        <v>348</v>
      </c>
      <c r="C262" s="88" t="s">
        <v>1764</v>
      </c>
      <c r="D262" s="49" t="s">
        <v>85</v>
      </c>
      <c r="E262" s="91" t="s">
        <v>85</v>
      </c>
      <c r="F262" s="49" t="s">
        <v>85</v>
      </c>
      <c r="G262" s="48">
        <v>61</v>
      </c>
    </row>
    <row r="263" spans="1:7" ht="16">
      <c r="A263" s="49"/>
      <c r="B263" s="49" t="s">
        <v>1195</v>
      </c>
      <c r="C263" s="88" t="s">
        <v>1764</v>
      </c>
      <c r="D263" s="49" t="s">
        <v>85</v>
      </c>
      <c r="E263" s="91" t="s">
        <v>85</v>
      </c>
      <c r="F263" s="49" t="s">
        <v>85</v>
      </c>
      <c r="G263" s="48">
        <v>643</v>
      </c>
    </row>
    <row r="264" spans="1:7" ht="32">
      <c r="A264" s="49"/>
      <c r="B264" s="49" t="s">
        <v>1196</v>
      </c>
      <c r="C264" s="88" t="s">
        <v>1764</v>
      </c>
      <c r="D264" s="49" t="s">
        <v>85</v>
      </c>
      <c r="E264" s="91" t="s">
        <v>85</v>
      </c>
      <c r="F264" s="49" t="s">
        <v>85</v>
      </c>
      <c r="G264" s="48">
        <v>6</v>
      </c>
    </row>
    <row r="265" spans="1:7" ht="16">
      <c r="A265" s="49"/>
      <c r="B265" s="49" t="s">
        <v>1197</v>
      </c>
      <c r="C265" s="88" t="s">
        <v>63</v>
      </c>
      <c r="D265" s="49" t="s">
        <v>63</v>
      </c>
      <c r="E265" s="91" t="s">
        <v>85</v>
      </c>
      <c r="F265" s="49" t="s">
        <v>85</v>
      </c>
      <c r="G265" s="48">
        <v>497</v>
      </c>
    </row>
    <row r="266" spans="1:7" ht="16">
      <c r="A266" s="49"/>
      <c r="B266" s="49" t="s">
        <v>1198</v>
      </c>
      <c r="C266" s="88" t="s">
        <v>63</v>
      </c>
      <c r="D266" s="49" t="s">
        <v>63</v>
      </c>
      <c r="E266" s="91" t="s">
        <v>85</v>
      </c>
      <c r="F266" s="49" t="s">
        <v>85</v>
      </c>
      <c r="G266" s="48">
        <v>16</v>
      </c>
    </row>
    <row r="267" spans="1:7" ht="16">
      <c r="A267" s="49"/>
      <c r="B267" s="49" t="s">
        <v>1199</v>
      </c>
      <c r="C267" s="88" t="s">
        <v>63</v>
      </c>
      <c r="D267" s="49" t="s">
        <v>63</v>
      </c>
      <c r="E267" s="91" t="s">
        <v>85</v>
      </c>
      <c r="F267" s="49" t="s">
        <v>85</v>
      </c>
      <c r="G267" s="48">
        <v>173</v>
      </c>
    </row>
    <row r="268" spans="1:7" ht="16">
      <c r="A268" s="49"/>
      <c r="B268" s="49" t="s">
        <v>940</v>
      </c>
      <c r="C268" s="88" t="s">
        <v>63</v>
      </c>
      <c r="D268" s="49" t="s">
        <v>63</v>
      </c>
      <c r="E268" s="91" t="s">
        <v>85</v>
      </c>
      <c r="F268" s="49" t="s">
        <v>85</v>
      </c>
      <c r="G268" s="48">
        <v>633</v>
      </c>
    </row>
    <row r="269" spans="1:7" ht="16">
      <c r="A269" s="49"/>
      <c r="B269" s="49" t="s">
        <v>1200</v>
      </c>
      <c r="C269" s="88" t="s">
        <v>63</v>
      </c>
      <c r="D269" s="49" t="s">
        <v>63</v>
      </c>
      <c r="E269" s="91" t="s">
        <v>85</v>
      </c>
      <c r="F269" s="49" t="s">
        <v>85</v>
      </c>
      <c r="G269" s="48">
        <v>823</v>
      </c>
    </row>
    <row r="270" spans="1:7" ht="16">
      <c r="A270" s="49"/>
      <c r="B270" s="49" t="s">
        <v>1201</v>
      </c>
      <c r="C270" s="88" t="s">
        <v>63</v>
      </c>
      <c r="D270" s="49" t="s">
        <v>63</v>
      </c>
      <c r="E270" s="91" t="s">
        <v>85</v>
      </c>
      <c r="F270" s="49" t="s">
        <v>85</v>
      </c>
      <c r="G270" s="48">
        <v>1256</v>
      </c>
    </row>
    <row r="271" spans="1:7" ht="16">
      <c r="A271" s="49"/>
      <c r="B271" s="49" t="s">
        <v>1202</v>
      </c>
      <c r="C271" s="88" t="s">
        <v>63</v>
      </c>
      <c r="D271" s="49" t="s">
        <v>63</v>
      </c>
      <c r="E271" s="91" t="s">
        <v>85</v>
      </c>
      <c r="F271" s="49" t="s">
        <v>85</v>
      </c>
      <c r="G271" s="48">
        <v>310</v>
      </c>
    </row>
    <row r="272" spans="1:7" ht="16">
      <c r="A272" s="49"/>
      <c r="B272" s="49" t="s">
        <v>1203</v>
      </c>
      <c r="C272" s="88" t="s">
        <v>54</v>
      </c>
      <c r="D272" s="49" t="s">
        <v>54</v>
      </c>
      <c r="E272" s="91" t="s">
        <v>85</v>
      </c>
      <c r="F272" s="49" t="s">
        <v>85</v>
      </c>
      <c r="G272" s="48">
        <v>398</v>
      </c>
    </row>
    <row r="273" spans="1:7" ht="32">
      <c r="A273" s="49"/>
      <c r="B273" s="49" t="s">
        <v>1204</v>
      </c>
      <c r="C273" s="88" t="s">
        <v>54</v>
      </c>
      <c r="D273" s="49" t="s">
        <v>54</v>
      </c>
      <c r="E273" s="91" t="s">
        <v>85</v>
      </c>
      <c r="F273" s="49" t="s">
        <v>85</v>
      </c>
      <c r="G273" s="48">
        <v>2141</v>
      </c>
    </row>
    <row r="274" spans="1:7" ht="32">
      <c r="A274" s="49"/>
      <c r="B274" s="49" t="s">
        <v>1205</v>
      </c>
      <c r="C274" s="88" t="s">
        <v>54</v>
      </c>
      <c r="D274" s="49" t="s">
        <v>54</v>
      </c>
      <c r="E274" s="91" t="s">
        <v>85</v>
      </c>
      <c r="F274" s="49" t="s">
        <v>85</v>
      </c>
      <c r="G274" s="48">
        <v>580</v>
      </c>
    </row>
    <row r="275" spans="1:7" ht="32">
      <c r="A275" s="49"/>
      <c r="B275" s="49" t="s">
        <v>1206</v>
      </c>
      <c r="C275" s="88" t="s">
        <v>54</v>
      </c>
      <c r="D275" s="49" t="s">
        <v>54</v>
      </c>
      <c r="E275" s="91" t="s">
        <v>85</v>
      </c>
      <c r="F275" s="49" t="s">
        <v>85</v>
      </c>
      <c r="G275" s="48">
        <v>573</v>
      </c>
    </row>
    <row r="276" spans="1:7" ht="16">
      <c r="A276" s="49"/>
      <c r="B276" s="49" t="s">
        <v>1207</v>
      </c>
      <c r="C276" s="88" t="s">
        <v>54</v>
      </c>
      <c r="D276" s="49" t="s">
        <v>54</v>
      </c>
      <c r="E276" s="91" t="s">
        <v>85</v>
      </c>
      <c r="F276" s="49" t="s">
        <v>85</v>
      </c>
      <c r="G276" s="48">
        <v>0</v>
      </c>
    </row>
    <row r="277" spans="1:7" ht="32">
      <c r="A277" s="49"/>
      <c r="B277" s="49" t="s">
        <v>1208</v>
      </c>
      <c r="C277" s="88" t="s">
        <v>54</v>
      </c>
      <c r="D277" s="49" t="s">
        <v>54</v>
      </c>
      <c r="E277" s="91" t="s">
        <v>85</v>
      </c>
      <c r="F277" s="49" t="s">
        <v>85</v>
      </c>
      <c r="G277" s="48">
        <v>67</v>
      </c>
    </row>
    <row r="278" spans="1:7" ht="32">
      <c r="A278" s="49"/>
      <c r="B278" s="49" t="s">
        <v>1209</v>
      </c>
      <c r="C278" s="88" t="s">
        <v>1764</v>
      </c>
      <c r="D278" s="49" t="s">
        <v>85</v>
      </c>
      <c r="E278" s="91" t="s">
        <v>85</v>
      </c>
      <c r="F278" s="49" t="s">
        <v>85</v>
      </c>
      <c r="G278" s="48">
        <v>71</v>
      </c>
    </row>
    <row r="279" spans="1:7" ht="32">
      <c r="A279" s="49"/>
      <c r="B279" s="49" t="s">
        <v>1210</v>
      </c>
      <c r="C279" s="88" t="s">
        <v>1764</v>
      </c>
      <c r="D279" s="49" t="s">
        <v>85</v>
      </c>
      <c r="E279" s="91" t="s">
        <v>85</v>
      </c>
      <c r="F279" s="49" t="s">
        <v>85</v>
      </c>
      <c r="G279" s="48">
        <v>3</v>
      </c>
    </row>
    <row r="280" spans="1:7" ht="32">
      <c r="A280" s="49"/>
      <c r="B280" s="49" t="s">
        <v>1211</v>
      </c>
      <c r="C280" s="88" t="s">
        <v>1764</v>
      </c>
      <c r="D280" s="49" t="s">
        <v>85</v>
      </c>
      <c r="E280" s="91" t="s">
        <v>85</v>
      </c>
      <c r="F280" s="49" t="s">
        <v>85</v>
      </c>
      <c r="G280" s="48">
        <v>10</v>
      </c>
    </row>
    <row r="281" spans="1:7" ht="32">
      <c r="A281" s="49"/>
      <c r="B281" s="49" t="s">
        <v>1212</v>
      </c>
      <c r="C281" s="88" t="s">
        <v>1764</v>
      </c>
      <c r="D281" s="49" t="s">
        <v>85</v>
      </c>
      <c r="E281" s="91" t="s">
        <v>85</v>
      </c>
      <c r="F281" s="49" t="s">
        <v>85</v>
      </c>
      <c r="G281" s="48">
        <v>11</v>
      </c>
    </row>
    <row r="282" spans="1:7" ht="32">
      <c r="A282" s="49"/>
      <c r="B282" s="49" t="s">
        <v>1213</v>
      </c>
      <c r="C282" s="88" t="s">
        <v>1764</v>
      </c>
      <c r="D282" s="49" t="s">
        <v>85</v>
      </c>
      <c r="E282" s="91" t="s">
        <v>85</v>
      </c>
      <c r="F282" s="49" t="s">
        <v>85</v>
      </c>
      <c r="G282" s="48">
        <v>102</v>
      </c>
    </row>
    <row r="283" spans="1:7" ht="16">
      <c r="A283" s="40"/>
      <c r="B283" s="40" t="s">
        <v>365</v>
      </c>
      <c r="C283" s="68" t="s">
        <v>1764</v>
      </c>
      <c r="D283" s="40" t="s">
        <v>85</v>
      </c>
      <c r="E283" s="90" t="s">
        <v>85</v>
      </c>
      <c r="F283" s="40" t="s">
        <v>85</v>
      </c>
      <c r="G283" s="39">
        <v>1</v>
      </c>
    </row>
  </sheetData>
  <phoneticPr fontId="20" type="noConversion"/>
  <conditionalFormatting sqref="F1">
    <cfRule type="containsText" dxfId="64" priority="5" operator="containsText" text="Cardiovascular">
      <formula>NOT(ISERROR(SEARCH("Cardiovascular",F1)))</formula>
    </cfRule>
  </conditionalFormatting>
  <conditionalFormatting sqref="F1">
    <cfRule type="containsText" dxfId="63" priority="1" operator="containsText" text="Injury">
      <formula>NOT(ISERROR(SEARCH("Injury",F1)))</formula>
    </cfRule>
    <cfRule type="containsText" dxfId="62" priority="2" operator="containsText" text="Other Chronic">
      <formula>NOT(ISERROR(SEARCH("Other Chronic",F1)))</formula>
    </cfRule>
    <cfRule type="containsText" dxfId="61" priority="3" operator="containsText" text="Communicable">
      <formula>NOT(ISERROR(SEARCH("Communicable",F1)))</formula>
    </cfRule>
    <cfRule type="containsText" dxfId="60" priority="4" operator="containsText" text="Cancer">
      <formula>NOT(ISERROR(SEARCH("Cancer",F1)))</formula>
    </cfRule>
  </conditionalFormatting>
  <conditionalFormatting sqref="F2:F123 F125:F1048576">
    <cfRule type="containsText" dxfId="59" priority="10" operator="containsText" text="Cardiovascular">
      <formula>NOT(ISERROR(SEARCH("Cardiovascular",F2)))</formula>
    </cfRule>
  </conditionalFormatting>
  <conditionalFormatting sqref="F2:F123 F125:F1048576">
    <cfRule type="containsText" dxfId="58" priority="6" operator="containsText" text="Injury">
      <formula>NOT(ISERROR(SEARCH("Injury",F2)))</formula>
    </cfRule>
    <cfRule type="containsText" dxfId="57" priority="7" operator="containsText" text="Other Chronic">
      <formula>NOT(ISERROR(SEARCH("Other Chronic",F2)))</formula>
    </cfRule>
    <cfRule type="containsText" dxfId="56" priority="8" operator="containsText" text="Communicable">
      <formula>NOT(ISERROR(SEARCH("Communicable",F2)))</formula>
    </cfRule>
    <cfRule type="containsText" dxfId="55" priority="9" operator="containsText" text="Cancer">
      <formula>NOT(ISERROR(SEARCH("Cancer",F2)))</formula>
    </cfRule>
  </conditionalFormatting>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03"/>
  <sheetViews>
    <sheetView zoomScale="110" zoomScaleNormal="110" workbookViewId="0">
      <pane ySplit="1" topLeftCell="A42" activePane="bottomLeft" state="frozen"/>
      <selection pane="bottomLeft" activeCell="C1" sqref="C1:C1048576"/>
    </sheetView>
  </sheetViews>
  <sheetFormatPr baseColWidth="10" defaultColWidth="8.83203125" defaultRowHeight="15"/>
  <cols>
    <col min="1" max="2" width="50.83203125" style="88" customWidth="1"/>
    <col min="3" max="6" width="25.83203125" style="88" customWidth="1"/>
    <col min="7" max="7" width="7.33203125" style="92" bestFit="1" customWidth="1"/>
    <col min="8" max="8" width="7.1640625" style="92" bestFit="1" customWidth="1"/>
    <col min="9" max="9" width="15" style="92" customWidth="1"/>
    <col min="10" max="10" width="14.83203125" style="92" customWidth="1"/>
    <col min="11" max="11" width="14.6640625" style="92" bestFit="1" customWidth="1"/>
    <col min="12" max="12" width="11.5" style="92" bestFit="1" customWidth="1"/>
    <col min="13" max="16384" width="8.83203125" style="92"/>
  </cols>
  <sheetData>
    <row r="1" spans="1:19" ht="16">
      <c r="A1" s="87" t="s">
        <v>59</v>
      </c>
      <c r="B1" s="43" t="s">
        <v>60</v>
      </c>
      <c r="C1" s="40" t="s">
        <v>1606</v>
      </c>
      <c r="D1" s="40" t="s">
        <v>1607</v>
      </c>
      <c r="E1" s="138" t="s">
        <v>1608</v>
      </c>
      <c r="F1" s="40" t="s">
        <v>1605</v>
      </c>
      <c r="G1" s="33" t="s">
        <v>61</v>
      </c>
      <c r="H1" s="92">
        <f>SUM(G2:G102)</f>
        <v>229697</v>
      </c>
      <c r="I1" s="25" t="s">
        <v>1223</v>
      </c>
    </row>
    <row r="2" spans="1:19" ht="16">
      <c r="A2" s="87" t="s">
        <v>375</v>
      </c>
      <c r="B2" s="43" t="s">
        <v>384</v>
      </c>
      <c r="C2" s="43" t="s">
        <v>86</v>
      </c>
      <c r="D2" s="43" t="s">
        <v>945</v>
      </c>
      <c r="E2" s="43" t="s">
        <v>86</v>
      </c>
      <c r="F2" s="43" t="s">
        <v>88</v>
      </c>
      <c r="G2" s="33">
        <v>186</v>
      </c>
      <c r="H2" s="137"/>
      <c r="I2" s="137"/>
    </row>
    <row r="3" spans="1:19" ht="16">
      <c r="A3" s="89" t="s">
        <v>376</v>
      </c>
      <c r="B3" s="45" t="s">
        <v>377</v>
      </c>
      <c r="C3" s="45" t="s">
        <v>64</v>
      </c>
      <c r="D3" s="45" t="s">
        <v>64</v>
      </c>
      <c r="E3" s="45" t="s">
        <v>64</v>
      </c>
      <c r="F3" s="45" t="s">
        <v>88</v>
      </c>
      <c r="G3" s="34">
        <v>85</v>
      </c>
      <c r="H3" s="182"/>
      <c r="I3" s="137"/>
    </row>
    <row r="4" spans="1:19" ht="16" customHeight="1">
      <c r="A4" s="90"/>
      <c r="B4" s="40" t="s">
        <v>378</v>
      </c>
      <c r="C4" s="40" t="s">
        <v>64</v>
      </c>
      <c r="D4" s="40" t="s">
        <v>64</v>
      </c>
      <c r="E4" s="40" t="s">
        <v>64</v>
      </c>
      <c r="F4" s="40" t="s">
        <v>88</v>
      </c>
      <c r="G4" s="36">
        <v>19</v>
      </c>
      <c r="H4" s="182"/>
      <c r="I4" s="137"/>
      <c r="L4" s="93" t="s">
        <v>489</v>
      </c>
      <c r="M4" s="181" t="s">
        <v>490</v>
      </c>
      <c r="N4" s="181"/>
      <c r="O4" s="181"/>
      <c r="P4" s="181"/>
      <c r="Q4" s="181"/>
      <c r="R4" s="181"/>
      <c r="S4" s="181"/>
    </row>
    <row r="5" spans="1:19" ht="16">
      <c r="A5" s="87" t="s">
        <v>379</v>
      </c>
      <c r="B5" s="43" t="s">
        <v>384</v>
      </c>
      <c r="C5" s="43" t="s">
        <v>30</v>
      </c>
      <c r="D5" s="43" t="s">
        <v>86</v>
      </c>
      <c r="E5" s="43" t="s">
        <v>86</v>
      </c>
      <c r="F5" s="43" t="s">
        <v>88</v>
      </c>
      <c r="G5" s="33">
        <v>41</v>
      </c>
      <c r="H5" s="137"/>
      <c r="I5" s="137"/>
      <c r="M5" s="181"/>
      <c r="N5" s="181"/>
      <c r="O5" s="181"/>
      <c r="P5" s="181"/>
      <c r="Q5" s="181"/>
      <c r="R5" s="181"/>
      <c r="S5" s="181"/>
    </row>
    <row r="6" spans="1:19" ht="16">
      <c r="A6" s="87" t="s">
        <v>380</v>
      </c>
      <c r="B6" s="43" t="s">
        <v>384</v>
      </c>
      <c r="C6" s="43" t="s">
        <v>86</v>
      </c>
      <c r="D6" s="43" t="s">
        <v>86</v>
      </c>
      <c r="E6" s="43" t="s">
        <v>86</v>
      </c>
      <c r="F6" s="43" t="s">
        <v>88</v>
      </c>
      <c r="G6" s="33">
        <v>807</v>
      </c>
      <c r="H6" s="137"/>
      <c r="I6" s="137"/>
      <c r="M6" s="181"/>
      <c r="N6" s="181"/>
      <c r="O6" s="181"/>
      <c r="P6" s="181"/>
      <c r="Q6" s="181"/>
      <c r="R6" s="181"/>
      <c r="S6" s="181"/>
    </row>
    <row r="7" spans="1:19" ht="16">
      <c r="A7" s="87" t="s">
        <v>381</v>
      </c>
      <c r="B7" s="43" t="s">
        <v>384</v>
      </c>
      <c r="C7" s="43" t="s">
        <v>86</v>
      </c>
      <c r="D7" s="43" t="s">
        <v>86</v>
      </c>
      <c r="E7" s="43" t="s">
        <v>86</v>
      </c>
      <c r="F7" s="43" t="s">
        <v>88</v>
      </c>
      <c r="G7" s="33">
        <v>947</v>
      </c>
      <c r="H7" s="137"/>
      <c r="I7" s="137"/>
      <c r="M7" s="181"/>
      <c r="N7" s="181"/>
      <c r="O7" s="181"/>
      <c r="P7" s="181"/>
      <c r="Q7" s="181"/>
      <c r="R7" s="181"/>
      <c r="S7" s="181"/>
    </row>
    <row r="8" spans="1:19" ht="16">
      <c r="A8" s="87" t="s">
        <v>382</v>
      </c>
      <c r="B8" s="43" t="s">
        <v>384</v>
      </c>
      <c r="C8" s="43" t="s">
        <v>86</v>
      </c>
      <c r="D8" s="43" t="s">
        <v>86</v>
      </c>
      <c r="E8" s="43" t="s">
        <v>86</v>
      </c>
      <c r="F8" s="43" t="s">
        <v>88</v>
      </c>
      <c r="G8" s="33">
        <v>1467</v>
      </c>
      <c r="H8" s="137"/>
      <c r="I8" s="137"/>
      <c r="M8" s="181"/>
      <c r="N8" s="181"/>
      <c r="O8" s="181"/>
      <c r="P8" s="181"/>
      <c r="Q8" s="181"/>
      <c r="R8" s="181"/>
      <c r="S8" s="181"/>
    </row>
    <row r="9" spans="1:19" ht="48">
      <c r="A9" s="87" t="s">
        <v>383</v>
      </c>
      <c r="B9" s="43" t="s">
        <v>384</v>
      </c>
      <c r="C9" s="43" t="s">
        <v>86</v>
      </c>
      <c r="D9" s="43" t="s">
        <v>86</v>
      </c>
      <c r="E9" s="43" t="s">
        <v>86</v>
      </c>
      <c r="F9" s="43" t="s">
        <v>88</v>
      </c>
      <c r="G9" s="33">
        <v>571</v>
      </c>
      <c r="H9" s="137"/>
      <c r="I9" s="137"/>
      <c r="M9" s="181"/>
      <c r="N9" s="181"/>
      <c r="O9" s="181"/>
      <c r="P9" s="181"/>
      <c r="Q9" s="181"/>
      <c r="R9" s="181"/>
      <c r="S9" s="181"/>
    </row>
    <row r="10" spans="1:19" ht="16">
      <c r="A10" s="89" t="s">
        <v>385</v>
      </c>
      <c r="B10" s="45" t="s">
        <v>386</v>
      </c>
      <c r="C10" s="45" t="s">
        <v>930</v>
      </c>
      <c r="D10" s="45" t="s">
        <v>930</v>
      </c>
      <c r="E10" s="45" t="s">
        <v>930</v>
      </c>
      <c r="F10" s="45" t="s">
        <v>24</v>
      </c>
      <c r="G10" s="34">
        <v>800</v>
      </c>
      <c r="H10" s="137"/>
      <c r="I10" s="137"/>
      <c r="M10" s="181"/>
      <c r="N10" s="181"/>
      <c r="O10" s="181"/>
      <c r="P10" s="181"/>
      <c r="Q10" s="181"/>
      <c r="R10" s="181"/>
      <c r="S10" s="181"/>
    </row>
    <row r="11" spans="1:19" ht="16">
      <c r="A11" s="91"/>
      <c r="B11" s="49" t="s">
        <v>387</v>
      </c>
      <c r="C11" s="49" t="s">
        <v>930</v>
      </c>
      <c r="D11" s="49" t="s">
        <v>930</v>
      </c>
      <c r="E11" s="49" t="s">
        <v>930</v>
      </c>
      <c r="F11" s="49" t="s">
        <v>24</v>
      </c>
      <c r="G11" s="35">
        <v>1155</v>
      </c>
      <c r="H11" s="137"/>
      <c r="I11" s="137"/>
    </row>
    <row r="12" spans="1:19" ht="16">
      <c r="A12" s="91"/>
      <c r="B12" s="49" t="s">
        <v>388</v>
      </c>
      <c r="C12" s="49" t="s">
        <v>1218</v>
      </c>
      <c r="D12" s="49" t="s">
        <v>1218</v>
      </c>
      <c r="E12" s="49" t="s">
        <v>930</v>
      </c>
      <c r="F12" s="49" t="s">
        <v>24</v>
      </c>
      <c r="G12" s="35">
        <v>1588</v>
      </c>
      <c r="H12" s="137"/>
      <c r="I12" s="137"/>
    </row>
    <row r="13" spans="1:19" ht="16">
      <c r="A13" s="91"/>
      <c r="B13" s="49" t="s">
        <v>389</v>
      </c>
      <c r="C13" s="49" t="s">
        <v>1219</v>
      </c>
      <c r="D13" s="49" t="s">
        <v>1219</v>
      </c>
      <c r="E13" s="49" t="s">
        <v>930</v>
      </c>
      <c r="F13" s="49" t="s">
        <v>24</v>
      </c>
      <c r="G13" s="35">
        <v>5245</v>
      </c>
      <c r="H13" s="137"/>
      <c r="I13" s="137"/>
    </row>
    <row r="14" spans="1:19" ht="16">
      <c r="A14" s="91"/>
      <c r="B14" s="49" t="s">
        <v>390</v>
      </c>
      <c r="C14" s="49" t="s">
        <v>1218</v>
      </c>
      <c r="D14" s="49" t="s">
        <v>1218</v>
      </c>
      <c r="E14" s="49" t="s">
        <v>930</v>
      </c>
      <c r="F14" s="49" t="s">
        <v>24</v>
      </c>
      <c r="G14" s="35">
        <v>1717</v>
      </c>
      <c r="H14" s="137"/>
      <c r="I14" s="137"/>
    </row>
    <row r="15" spans="1:19" ht="16">
      <c r="A15" s="91"/>
      <c r="B15" s="49" t="s">
        <v>391</v>
      </c>
      <c r="C15" s="49" t="s">
        <v>1215</v>
      </c>
      <c r="D15" s="49" t="s">
        <v>1218</v>
      </c>
      <c r="E15" s="49" t="s">
        <v>930</v>
      </c>
      <c r="F15" s="49" t="s">
        <v>24</v>
      </c>
      <c r="G15" s="35">
        <v>2884</v>
      </c>
      <c r="H15" s="137"/>
      <c r="I15" s="137"/>
    </row>
    <row r="16" spans="1:19" ht="16">
      <c r="A16" s="91"/>
      <c r="B16" s="49" t="s">
        <v>392</v>
      </c>
      <c r="C16" s="49" t="s">
        <v>930</v>
      </c>
      <c r="D16" s="49" t="s">
        <v>930</v>
      </c>
      <c r="E16" s="49" t="s">
        <v>930</v>
      </c>
      <c r="F16" s="49" t="s">
        <v>24</v>
      </c>
      <c r="G16" s="35">
        <v>279</v>
      </c>
      <c r="H16" s="137"/>
      <c r="I16" s="137"/>
    </row>
    <row r="17" spans="1:9" ht="16">
      <c r="A17" s="91"/>
      <c r="B17" s="49" t="s">
        <v>393</v>
      </c>
      <c r="C17" s="49" t="s">
        <v>1026</v>
      </c>
      <c r="D17" s="49" t="s">
        <v>1026</v>
      </c>
      <c r="E17" s="49" t="s">
        <v>1026</v>
      </c>
      <c r="F17" s="49" t="s">
        <v>24</v>
      </c>
      <c r="G17" s="35">
        <v>13703</v>
      </c>
      <c r="H17" s="137"/>
      <c r="I17" s="137"/>
    </row>
    <row r="18" spans="1:9" ht="16">
      <c r="A18" s="91"/>
      <c r="B18" s="49" t="s">
        <v>394</v>
      </c>
      <c r="C18" s="49" t="s">
        <v>930</v>
      </c>
      <c r="D18" s="49" t="s">
        <v>930</v>
      </c>
      <c r="E18" s="49" t="s">
        <v>930</v>
      </c>
      <c r="F18" s="49" t="s">
        <v>24</v>
      </c>
      <c r="G18" s="35">
        <v>765</v>
      </c>
      <c r="H18" s="137"/>
      <c r="I18" s="137"/>
    </row>
    <row r="19" spans="1:9" ht="16">
      <c r="A19" s="91"/>
      <c r="B19" s="49" t="s">
        <v>395</v>
      </c>
      <c r="C19" s="49" t="s">
        <v>932</v>
      </c>
      <c r="D19" s="49" t="s">
        <v>932</v>
      </c>
      <c r="E19" s="49" t="s">
        <v>932</v>
      </c>
      <c r="F19" s="49" t="s">
        <v>24</v>
      </c>
      <c r="G19" s="35">
        <v>4283</v>
      </c>
      <c r="H19" s="137"/>
      <c r="I19" s="137"/>
    </row>
    <row r="20" spans="1:9" ht="16">
      <c r="A20" s="91"/>
      <c r="B20" s="49" t="s">
        <v>396</v>
      </c>
      <c r="C20" s="49" t="s">
        <v>930</v>
      </c>
      <c r="D20" s="49" t="s">
        <v>930</v>
      </c>
      <c r="E20" s="49" t="s">
        <v>930</v>
      </c>
      <c r="F20" s="49" t="s">
        <v>24</v>
      </c>
      <c r="G20" s="35">
        <v>473</v>
      </c>
      <c r="H20" s="137"/>
      <c r="I20" s="137"/>
    </row>
    <row r="21" spans="1:9" ht="32">
      <c r="A21" s="91"/>
      <c r="B21" s="49" t="s">
        <v>397</v>
      </c>
      <c r="C21" s="49" t="s">
        <v>930</v>
      </c>
      <c r="D21" s="49" t="s">
        <v>930</v>
      </c>
      <c r="E21" s="49" t="s">
        <v>930</v>
      </c>
      <c r="F21" s="49" t="s">
        <v>24</v>
      </c>
      <c r="G21" s="35">
        <v>643</v>
      </c>
      <c r="H21" s="137"/>
      <c r="I21" s="137"/>
    </row>
    <row r="22" spans="1:9" ht="16">
      <c r="A22" s="91"/>
      <c r="B22" s="49" t="s">
        <v>398</v>
      </c>
      <c r="C22" s="49" t="s">
        <v>930</v>
      </c>
      <c r="D22" s="49" t="s">
        <v>930</v>
      </c>
      <c r="E22" s="49" t="s">
        <v>930</v>
      </c>
      <c r="F22" s="49" t="s">
        <v>24</v>
      </c>
      <c r="G22" s="35">
        <v>1559</v>
      </c>
      <c r="H22" s="137"/>
      <c r="I22" s="137"/>
    </row>
    <row r="23" spans="1:9" ht="16">
      <c r="A23" s="91"/>
      <c r="B23" s="49" t="s">
        <v>399</v>
      </c>
      <c r="C23" s="49" t="s">
        <v>1027</v>
      </c>
      <c r="D23" s="49" t="s">
        <v>1027</v>
      </c>
      <c r="E23" s="49" t="s">
        <v>930</v>
      </c>
      <c r="F23" s="49" t="s">
        <v>24</v>
      </c>
      <c r="G23" s="35">
        <v>3013</v>
      </c>
      <c r="H23" s="137"/>
      <c r="I23" s="137"/>
    </row>
    <row r="24" spans="1:9" ht="16">
      <c r="A24" s="91"/>
      <c r="B24" s="49" t="s">
        <v>400</v>
      </c>
      <c r="C24" s="49" t="s">
        <v>930</v>
      </c>
      <c r="D24" s="49" t="s">
        <v>930</v>
      </c>
      <c r="E24" s="49" t="s">
        <v>930</v>
      </c>
      <c r="F24" s="49" t="s">
        <v>24</v>
      </c>
      <c r="G24" s="35">
        <v>1094</v>
      </c>
      <c r="H24" s="137"/>
      <c r="I24" s="137"/>
    </row>
    <row r="25" spans="1:9" ht="16">
      <c r="A25" s="91"/>
      <c r="B25" s="49" t="s">
        <v>401</v>
      </c>
      <c r="C25" s="49" t="s">
        <v>930</v>
      </c>
      <c r="D25" s="49" t="s">
        <v>930</v>
      </c>
      <c r="E25" s="49" t="s">
        <v>930</v>
      </c>
      <c r="F25" s="49" t="s">
        <v>24</v>
      </c>
      <c r="G25" s="35">
        <v>1078</v>
      </c>
      <c r="H25" s="137"/>
      <c r="I25" s="137"/>
    </row>
    <row r="26" spans="1:9" ht="32">
      <c r="A26" s="91"/>
      <c r="B26" s="49" t="s">
        <v>402</v>
      </c>
      <c r="C26" s="49" t="s">
        <v>931</v>
      </c>
      <c r="D26" s="49" t="s">
        <v>930</v>
      </c>
      <c r="E26" s="49" t="s">
        <v>930</v>
      </c>
      <c r="F26" s="49" t="s">
        <v>24</v>
      </c>
      <c r="G26" s="35">
        <v>1380</v>
      </c>
      <c r="H26" s="137"/>
      <c r="I26" s="137"/>
    </row>
    <row r="27" spans="1:9" ht="16">
      <c r="A27" s="91"/>
      <c r="B27" s="49" t="s">
        <v>403</v>
      </c>
      <c r="C27" s="49" t="s">
        <v>930</v>
      </c>
      <c r="D27" s="49" t="s">
        <v>930</v>
      </c>
      <c r="E27" s="49" t="s">
        <v>930</v>
      </c>
      <c r="F27" s="49" t="s">
        <v>24</v>
      </c>
      <c r="G27" s="35">
        <v>128</v>
      </c>
      <c r="H27" s="137"/>
      <c r="I27" s="137"/>
    </row>
    <row r="28" spans="1:9" ht="16">
      <c r="A28" s="91"/>
      <c r="B28" s="49" t="s">
        <v>404</v>
      </c>
      <c r="C28" s="49" t="s">
        <v>930</v>
      </c>
      <c r="D28" s="49" t="s">
        <v>930</v>
      </c>
      <c r="E28" s="49" t="s">
        <v>930</v>
      </c>
      <c r="F28" s="49" t="s">
        <v>24</v>
      </c>
      <c r="G28" s="35">
        <v>2283</v>
      </c>
      <c r="H28" s="137"/>
      <c r="I28" s="137"/>
    </row>
    <row r="29" spans="1:9" ht="16">
      <c r="A29" s="91"/>
      <c r="B29" s="49" t="s">
        <v>405</v>
      </c>
      <c r="C29" s="49" t="s">
        <v>536</v>
      </c>
      <c r="D29" s="49" t="s">
        <v>536</v>
      </c>
      <c r="E29" s="49" t="s">
        <v>930</v>
      </c>
      <c r="F29" s="49" t="s">
        <v>24</v>
      </c>
      <c r="G29" s="35">
        <v>2123</v>
      </c>
      <c r="H29" s="137"/>
      <c r="I29" s="137"/>
    </row>
    <row r="30" spans="1:9" ht="32">
      <c r="A30" s="91"/>
      <c r="B30" s="49" t="s">
        <v>406</v>
      </c>
      <c r="C30" s="49" t="s">
        <v>930</v>
      </c>
      <c r="D30" s="49" t="s">
        <v>930</v>
      </c>
      <c r="E30" s="49" t="s">
        <v>930</v>
      </c>
      <c r="F30" s="49" t="s">
        <v>24</v>
      </c>
      <c r="G30" s="35">
        <v>971</v>
      </c>
      <c r="H30" s="137"/>
      <c r="I30" s="137"/>
    </row>
    <row r="31" spans="1:9" ht="48">
      <c r="A31" s="90"/>
      <c r="B31" s="40" t="s">
        <v>407</v>
      </c>
      <c r="C31" s="40" t="s">
        <v>930</v>
      </c>
      <c r="D31" s="40" t="s">
        <v>930</v>
      </c>
      <c r="E31" s="40" t="s">
        <v>930</v>
      </c>
      <c r="F31" s="40" t="s">
        <v>24</v>
      </c>
      <c r="G31" s="36">
        <v>5989</v>
      </c>
      <c r="H31" s="137"/>
      <c r="I31" s="137"/>
    </row>
    <row r="32" spans="1:9" ht="32">
      <c r="A32" s="87" t="s">
        <v>408</v>
      </c>
      <c r="B32" s="43" t="s">
        <v>384</v>
      </c>
      <c r="C32" s="43" t="s">
        <v>14</v>
      </c>
      <c r="D32" s="43" t="s">
        <v>938</v>
      </c>
      <c r="E32" s="43" t="s">
        <v>14</v>
      </c>
      <c r="F32" s="43" t="s">
        <v>14</v>
      </c>
      <c r="G32" s="33">
        <v>1180</v>
      </c>
      <c r="H32" s="137"/>
      <c r="I32" s="137"/>
    </row>
    <row r="33" spans="1:10" ht="16">
      <c r="A33" s="87" t="s">
        <v>409</v>
      </c>
      <c r="B33" s="43" t="s">
        <v>384</v>
      </c>
      <c r="C33" s="43" t="s">
        <v>14</v>
      </c>
      <c r="D33" s="43" t="s">
        <v>14</v>
      </c>
      <c r="E33" s="43" t="s">
        <v>14</v>
      </c>
      <c r="F33" s="43" t="s">
        <v>14</v>
      </c>
      <c r="G33" s="33">
        <v>223</v>
      </c>
      <c r="H33" s="137"/>
      <c r="I33" s="137"/>
    </row>
    <row r="34" spans="1:10" ht="16">
      <c r="A34" s="87" t="s">
        <v>410</v>
      </c>
      <c r="B34" s="43" t="s">
        <v>384</v>
      </c>
      <c r="C34" s="43" t="s">
        <v>1726</v>
      </c>
      <c r="D34" s="43" t="s">
        <v>21</v>
      </c>
      <c r="E34" s="43" t="s">
        <v>14</v>
      </c>
      <c r="F34" s="43" t="s">
        <v>14</v>
      </c>
      <c r="G34" s="33">
        <v>6190</v>
      </c>
      <c r="H34" s="137"/>
      <c r="I34" s="137"/>
    </row>
    <row r="35" spans="1:10" ht="16">
      <c r="A35" s="89" t="s">
        <v>411</v>
      </c>
      <c r="B35" s="45" t="s">
        <v>412</v>
      </c>
      <c r="C35" s="45" t="s">
        <v>937</v>
      </c>
      <c r="D35" s="45" t="s">
        <v>83</v>
      </c>
      <c r="E35" s="45" t="s">
        <v>83</v>
      </c>
      <c r="F35" s="45" t="s">
        <v>83</v>
      </c>
      <c r="G35" s="34">
        <v>176</v>
      </c>
      <c r="H35" s="137"/>
      <c r="I35" s="137"/>
    </row>
    <row r="36" spans="1:10" ht="16">
      <c r="A36" s="90"/>
      <c r="B36" s="40" t="s">
        <v>413</v>
      </c>
      <c r="C36" s="40" t="s">
        <v>937</v>
      </c>
      <c r="D36" s="40" t="s">
        <v>83</v>
      </c>
      <c r="E36" s="40" t="s">
        <v>83</v>
      </c>
      <c r="F36" s="40" t="s">
        <v>83</v>
      </c>
      <c r="G36" s="36">
        <v>16</v>
      </c>
      <c r="H36" s="137"/>
      <c r="I36" s="137"/>
    </row>
    <row r="37" spans="1:10" ht="16">
      <c r="A37" s="87" t="s">
        <v>414</v>
      </c>
      <c r="B37" s="43" t="s">
        <v>384</v>
      </c>
      <c r="C37" s="43" t="s">
        <v>30</v>
      </c>
      <c r="D37" s="43" t="s">
        <v>86</v>
      </c>
      <c r="E37" s="43" t="s">
        <v>86</v>
      </c>
      <c r="F37" s="43" t="s">
        <v>88</v>
      </c>
      <c r="G37" s="33">
        <v>92</v>
      </c>
      <c r="H37" s="137"/>
      <c r="I37" s="137"/>
    </row>
    <row r="38" spans="1:10" ht="16">
      <c r="A38" s="87" t="s">
        <v>415</v>
      </c>
      <c r="B38" s="43" t="s">
        <v>384</v>
      </c>
      <c r="C38" s="171" t="s">
        <v>84</v>
      </c>
      <c r="D38" s="43" t="s">
        <v>84</v>
      </c>
      <c r="E38" s="43" t="s">
        <v>84</v>
      </c>
      <c r="F38" s="43" t="s">
        <v>14</v>
      </c>
      <c r="G38" s="33">
        <v>1484</v>
      </c>
      <c r="H38" s="137"/>
      <c r="I38" s="137"/>
    </row>
    <row r="39" spans="1:10" ht="16">
      <c r="A39" s="87" t="s">
        <v>416</v>
      </c>
      <c r="B39" s="43" t="s">
        <v>384</v>
      </c>
      <c r="C39" s="171" t="s">
        <v>1724</v>
      </c>
      <c r="D39" s="43" t="s">
        <v>84</v>
      </c>
      <c r="E39" s="43" t="s">
        <v>1724</v>
      </c>
      <c r="F39" s="43" t="s">
        <v>14</v>
      </c>
      <c r="G39" s="33">
        <v>4419</v>
      </c>
      <c r="H39" s="137"/>
      <c r="I39" s="167" t="s">
        <v>1612</v>
      </c>
      <c r="J39" s="168" t="s">
        <v>1613</v>
      </c>
    </row>
    <row r="40" spans="1:10" ht="32">
      <c r="A40" s="89" t="s">
        <v>417</v>
      </c>
      <c r="B40" s="45" t="s">
        <v>418</v>
      </c>
      <c r="C40" s="45" t="s">
        <v>942</v>
      </c>
      <c r="D40" s="45" t="s">
        <v>942</v>
      </c>
      <c r="E40" s="45" t="s">
        <v>67</v>
      </c>
      <c r="F40" s="45" t="s">
        <v>67</v>
      </c>
      <c r="G40" s="34">
        <v>394</v>
      </c>
      <c r="I40" s="188">
        <f>SUM(G41:G42,G51)</f>
        <v>5828</v>
      </c>
      <c r="J40" s="183">
        <v>5867</v>
      </c>
    </row>
    <row r="41" spans="1:10" ht="16">
      <c r="A41" s="91"/>
      <c r="B41" s="139" t="s">
        <v>419</v>
      </c>
      <c r="C41" s="139" t="s">
        <v>1225</v>
      </c>
      <c r="D41" s="139" t="s">
        <v>1225</v>
      </c>
      <c r="E41" s="49" t="s">
        <v>67</v>
      </c>
      <c r="F41" s="49" t="s">
        <v>67</v>
      </c>
      <c r="G41" s="35">
        <v>3404</v>
      </c>
      <c r="I41" s="189"/>
      <c r="J41" s="184"/>
    </row>
    <row r="42" spans="1:10" ht="16">
      <c r="A42" s="91"/>
      <c r="B42" s="139" t="s">
        <v>420</v>
      </c>
      <c r="C42" s="139" t="s">
        <v>1225</v>
      </c>
      <c r="D42" s="139" t="s">
        <v>1225</v>
      </c>
      <c r="E42" s="49" t="s">
        <v>67</v>
      </c>
      <c r="F42" s="49" t="s">
        <v>67</v>
      </c>
      <c r="G42" s="35">
        <v>408</v>
      </c>
      <c r="I42" s="189"/>
      <c r="J42" s="184"/>
    </row>
    <row r="43" spans="1:10" ht="16">
      <c r="A43" s="91"/>
      <c r="B43" s="141" t="s">
        <v>421</v>
      </c>
      <c r="C43" s="142" t="s">
        <v>1224</v>
      </c>
      <c r="D43" s="142" t="s">
        <v>1224</v>
      </c>
      <c r="E43" s="49" t="s">
        <v>67</v>
      </c>
      <c r="F43" s="49" t="s">
        <v>67</v>
      </c>
      <c r="G43" s="35">
        <v>16543</v>
      </c>
      <c r="I43" s="189"/>
      <c r="J43" s="184"/>
    </row>
    <row r="44" spans="1:10" ht="16">
      <c r="A44" s="91"/>
      <c r="B44" s="141" t="s">
        <v>422</v>
      </c>
      <c r="C44" s="142" t="s">
        <v>1224</v>
      </c>
      <c r="D44" s="142" t="s">
        <v>1224</v>
      </c>
      <c r="E44" s="49" t="s">
        <v>67</v>
      </c>
      <c r="F44" s="49" t="s">
        <v>67</v>
      </c>
      <c r="G44" s="35">
        <v>106</v>
      </c>
      <c r="I44" s="190">
        <f>SUM(G43:G46)</f>
        <v>53585</v>
      </c>
      <c r="J44" s="186">
        <v>53593</v>
      </c>
    </row>
    <row r="45" spans="1:10" ht="16">
      <c r="A45" s="91"/>
      <c r="B45" s="141" t="s">
        <v>423</v>
      </c>
      <c r="C45" s="142" t="s">
        <v>1224</v>
      </c>
      <c r="D45" s="142" t="s">
        <v>1224</v>
      </c>
      <c r="E45" s="49" t="s">
        <v>67</v>
      </c>
      <c r="F45" s="49" t="s">
        <v>67</v>
      </c>
      <c r="G45" s="35">
        <v>8568</v>
      </c>
      <c r="I45" s="190"/>
      <c r="J45" s="186"/>
    </row>
    <row r="46" spans="1:10" ht="32">
      <c r="A46" s="91"/>
      <c r="B46" s="141" t="s">
        <v>424</v>
      </c>
      <c r="C46" s="142" t="s">
        <v>1224</v>
      </c>
      <c r="D46" s="142" t="s">
        <v>1224</v>
      </c>
      <c r="E46" s="49" t="s">
        <v>67</v>
      </c>
      <c r="F46" s="49" t="s">
        <v>67</v>
      </c>
      <c r="G46" s="35">
        <v>28368</v>
      </c>
      <c r="I46" s="190"/>
      <c r="J46" s="186"/>
    </row>
    <row r="47" spans="1:10" ht="16">
      <c r="A47" s="91"/>
      <c r="B47" s="49" t="s">
        <v>425</v>
      </c>
      <c r="C47" s="49" t="s">
        <v>942</v>
      </c>
      <c r="D47" s="49" t="s">
        <v>942</v>
      </c>
      <c r="E47" s="49" t="s">
        <v>67</v>
      </c>
      <c r="F47" s="49" t="s">
        <v>67</v>
      </c>
      <c r="G47" s="35">
        <v>120</v>
      </c>
      <c r="I47" s="190"/>
      <c r="J47" s="186"/>
    </row>
    <row r="48" spans="1:10" ht="16">
      <c r="A48" s="91"/>
      <c r="B48" s="49" t="s">
        <v>426</v>
      </c>
      <c r="C48" s="49" t="s">
        <v>942</v>
      </c>
      <c r="D48" s="49" t="s">
        <v>942</v>
      </c>
      <c r="E48" s="49" t="s">
        <v>67</v>
      </c>
      <c r="F48" s="49" t="s">
        <v>67</v>
      </c>
      <c r="G48" s="35">
        <v>77</v>
      </c>
      <c r="I48" s="191">
        <f>SUM(G52)</f>
        <v>18185</v>
      </c>
      <c r="J48" s="185">
        <v>18101</v>
      </c>
    </row>
    <row r="49" spans="1:10" ht="16">
      <c r="A49" s="91"/>
      <c r="B49" s="49" t="s">
        <v>427</v>
      </c>
      <c r="C49" s="49" t="s">
        <v>942</v>
      </c>
      <c r="D49" s="49" t="s">
        <v>942</v>
      </c>
      <c r="E49" s="49" t="s">
        <v>67</v>
      </c>
      <c r="F49" s="49" t="s">
        <v>67</v>
      </c>
      <c r="G49" s="35">
        <v>3160</v>
      </c>
      <c r="I49" s="191"/>
      <c r="J49" s="185"/>
    </row>
    <row r="50" spans="1:10" ht="16">
      <c r="A50" s="91"/>
      <c r="B50" s="49" t="s">
        <v>428</v>
      </c>
      <c r="C50" s="49" t="s">
        <v>942</v>
      </c>
      <c r="D50" s="49" t="s">
        <v>942</v>
      </c>
      <c r="E50" s="49" t="s">
        <v>67</v>
      </c>
      <c r="F50" s="49" t="s">
        <v>67</v>
      </c>
      <c r="G50" s="35">
        <v>7278</v>
      </c>
      <c r="I50" s="191"/>
      <c r="J50" s="185"/>
    </row>
    <row r="51" spans="1:10" ht="32">
      <c r="A51" s="91"/>
      <c r="B51" s="139" t="s">
        <v>429</v>
      </c>
      <c r="C51" s="139" t="s">
        <v>1225</v>
      </c>
      <c r="D51" s="139" t="s">
        <v>1225</v>
      </c>
      <c r="E51" s="49" t="s">
        <v>67</v>
      </c>
      <c r="F51" s="49" t="s">
        <v>67</v>
      </c>
      <c r="G51" s="35">
        <v>2016</v>
      </c>
      <c r="I51" s="191"/>
      <c r="J51" s="185"/>
    </row>
    <row r="52" spans="1:10" ht="16">
      <c r="A52" s="91"/>
      <c r="B52" s="144" t="s">
        <v>430</v>
      </c>
      <c r="C52" s="144" t="s">
        <v>29</v>
      </c>
      <c r="D52" s="144" t="s">
        <v>29</v>
      </c>
      <c r="E52" s="49" t="s">
        <v>67</v>
      </c>
      <c r="F52" s="49" t="s">
        <v>67</v>
      </c>
      <c r="G52" s="35">
        <v>18185</v>
      </c>
      <c r="I52" s="192">
        <f>SUM(G40,G47:G50,G53:G56)</f>
        <v>15384</v>
      </c>
      <c r="J52" s="187">
        <v>15424</v>
      </c>
    </row>
    <row r="53" spans="1:10" ht="16">
      <c r="A53" s="91"/>
      <c r="B53" s="49" t="s">
        <v>431</v>
      </c>
      <c r="C53" s="49" t="s">
        <v>942</v>
      </c>
      <c r="D53" s="49" t="s">
        <v>942</v>
      </c>
      <c r="E53" s="49" t="s">
        <v>67</v>
      </c>
      <c r="F53" s="49" t="s">
        <v>67</v>
      </c>
      <c r="G53" s="35">
        <v>1629</v>
      </c>
      <c r="I53" s="192"/>
      <c r="J53" s="187"/>
    </row>
    <row r="54" spans="1:10" ht="16">
      <c r="A54" s="91"/>
      <c r="B54" s="49" t="s">
        <v>432</v>
      </c>
      <c r="C54" s="49" t="s">
        <v>942</v>
      </c>
      <c r="D54" s="49" t="s">
        <v>942</v>
      </c>
      <c r="E54" s="49" t="s">
        <v>67</v>
      </c>
      <c r="F54" s="49" t="s">
        <v>67</v>
      </c>
      <c r="G54" s="35">
        <v>1407</v>
      </c>
      <c r="I54" s="192"/>
      <c r="J54" s="187"/>
    </row>
    <row r="55" spans="1:10" ht="16">
      <c r="A55" s="90"/>
      <c r="B55" s="40" t="s">
        <v>433</v>
      </c>
      <c r="C55" s="40" t="s">
        <v>942</v>
      </c>
      <c r="D55" s="40" t="s">
        <v>942</v>
      </c>
      <c r="E55" s="40" t="s">
        <v>67</v>
      </c>
      <c r="F55" s="40" t="s">
        <v>67</v>
      </c>
      <c r="G55" s="36">
        <v>813</v>
      </c>
      <c r="I55" s="192"/>
      <c r="J55" s="187"/>
    </row>
    <row r="56" spans="1:10" ht="16">
      <c r="A56" s="87" t="s">
        <v>434</v>
      </c>
      <c r="B56" s="43" t="s">
        <v>384</v>
      </c>
      <c r="C56" s="43" t="s">
        <v>942</v>
      </c>
      <c r="D56" s="43" t="s">
        <v>942</v>
      </c>
      <c r="E56" s="43" t="s">
        <v>67</v>
      </c>
      <c r="F56" s="43" t="s">
        <v>67</v>
      </c>
      <c r="G56" s="33">
        <v>506</v>
      </c>
      <c r="I56" s="192"/>
      <c r="J56" s="187"/>
    </row>
    <row r="57" spans="1:10" ht="16">
      <c r="A57" s="91" t="s">
        <v>435</v>
      </c>
      <c r="B57" s="49" t="s">
        <v>436</v>
      </c>
      <c r="C57" s="49" t="s">
        <v>186</v>
      </c>
      <c r="D57" s="49" t="s">
        <v>86</v>
      </c>
      <c r="E57" s="49" t="s">
        <v>186</v>
      </c>
      <c r="F57" s="49" t="s">
        <v>88</v>
      </c>
      <c r="G57" s="35">
        <v>174</v>
      </c>
      <c r="H57" s="137"/>
      <c r="I57" s="137"/>
    </row>
    <row r="58" spans="1:10" ht="16">
      <c r="A58" s="90"/>
      <c r="B58" s="40" t="s">
        <v>437</v>
      </c>
      <c r="C58" s="40" t="s">
        <v>82</v>
      </c>
      <c r="D58" s="40" t="s">
        <v>82</v>
      </c>
      <c r="E58" s="40" t="s">
        <v>82</v>
      </c>
      <c r="F58" s="40" t="s">
        <v>88</v>
      </c>
      <c r="G58" s="36">
        <v>8150</v>
      </c>
      <c r="H58" s="137"/>
      <c r="I58" s="137"/>
    </row>
    <row r="59" spans="1:10" ht="16">
      <c r="A59" s="87" t="s">
        <v>438</v>
      </c>
      <c r="B59" s="43" t="s">
        <v>384</v>
      </c>
      <c r="C59" s="43" t="s">
        <v>86</v>
      </c>
      <c r="D59" s="43" t="s">
        <v>1217</v>
      </c>
      <c r="E59" s="43" t="s">
        <v>86</v>
      </c>
      <c r="F59" s="43" t="s">
        <v>88</v>
      </c>
      <c r="G59" s="33">
        <v>33</v>
      </c>
      <c r="H59" s="137"/>
      <c r="I59" s="137"/>
    </row>
    <row r="60" spans="1:10" ht="16">
      <c r="A60" s="89" t="s">
        <v>439</v>
      </c>
      <c r="B60" s="45" t="s">
        <v>440</v>
      </c>
      <c r="C60" s="45" t="s">
        <v>14</v>
      </c>
      <c r="D60" s="45" t="s">
        <v>14</v>
      </c>
      <c r="E60" s="45" t="s">
        <v>1217</v>
      </c>
      <c r="F60" s="45" t="s">
        <v>14</v>
      </c>
      <c r="G60" s="34">
        <v>118</v>
      </c>
      <c r="H60" s="137"/>
      <c r="I60" s="137"/>
    </row>
    <row r="61" spans="1:10" ht="16">
      <c r="A61" s="91"/>
      <c r="B61" s="49" t="s">
        <v>441</v>
      </c>
      <c r="C61" s="49" t="s">
        <v>14</v>
      </c>
      <c r="D61" s="49" t="s">
        <v>14</v>
      </c>
      <c r="E61" s="49" t="s">
        <v>1217</v>
      </c>
      <c r="F61" s="49" t="s">
        <v>14</v>
      </c>
      <c r="G61" s="35">
        <v>1797</v>
      </c>
      <c r="H61" s="137"/>
      <c r="I61" s="137">
        <f>SUM(G59,G60,G61,G62,G63,G66,G65,G64)</f>
        <v>15672</v>
      </c>
    </row>
    <row r="62" spans="1:10" ht="16">
      <c r="A62" s="91"/>
      <c r="B62" s="49" t="s">
        <v>442</v>
      </c>
      <c r="C62" s="49" t="s">
        <v>14</v>
      </c>
      <c r="D62" s="49" t="s">
        <v>14</v>
      </c>
      <c r="E62" s="49" t="s">
        <v>1217</v>
      </c>
      <c r="F62" s="49" t="s">
        <v>14</v>
      </c>
      <c r="G62" s="35">
        <v>543</v>
      </c>
      <c r="H62" s="137"/>
      <c r="I62" s="137"/>
    </row>
    <row r="63" spans="1:10" ht="16">
      <c r="A63" s="90"/>
      <c r="B63" s="40" t="s">
        <v>443</v>
      </c>
      <c r="C63" s="40" t="s">
        <v>14</v>
      </c>
      <c r="D63" s="40" t="s">
        <v>14</v>
      </c>
      <c r="E63" s="40" t="s">
        <v>1217</v>
      </c>
      <c r="F63" s="40" t="s">
        <v>14</v>
      </c>
      <c r="G63" s="36">
        <v>10298</v>
      </c>
      <c r="H63" s="137"/>
      <c r="I63" s="137"/>
    </row>
    <row r="64" spans="1:10" ht="16">
      <c r="A64" s="87" t="s">
        <v>444</v>
      </c>
      <c r="B64" s="43" t="s">
        <v>384</v>
      </c>
      <c r="C64" s="43" t="s">
        <v>82</v>
      </c>
      <c r="D64" s="43" t="s">
        <v>82</v>
      </c>
      <c r="E64" s="43" t="s">
        <v>82</v>
      </c>
      <c r="F64" s="43" t="s">
        <v>85</v>
      </c>
      <c r="G64" s="33">
        <v>45</v>
      </c>
      <c r="H64" s="137"/>
      <c r="I64" s="137"/>
    </row>
    <row r="65" spans="1:9" ht="16">
      <c r="A65" s="87" t="s">
        <v>445</v>
      </c>
      <c r="B65" s="43" t="s">
        <v>384</v>
      </c>
      <c r="C65" s="43" t="s">
        <v>82</v>
      </c>
      <c r="D65" s="43" t="s">
        <v>82</v>
      </c>
      <c r="E65" s="43" t="s">
        <v>82</v>
      </c>
      <c r="F65" s="43" t="s">
        <v>85</v>
      </c>
      <c r="G65" s="33">
        <v>910</v>
      </c>
      <c r="H65" s="137"/>
      <c r="I65" s="137"/>
    </row>
    <row r="66" spans="1:9" ht="32">
      <c r="A66" s="87" t="s">
        <v>446</v>
      </c>
      <c r="B66" s="43" t="s">
        <v>384</v>
      </c>
      <c r="C66" s="43" t="s">
        <v>1217</v>
      </c>
      <c r="D66" s="43" t="s">
        <v>1217</v>
      </c>
      <c r="E66" s="43" t="s">
        <v>1217</v>
      </c>
      <c r="F66" s="43" t="s">
        <v>83</v>
      </c>
      <c r="G66" s="33">
        <v>1928</v>
      </c>
      <c r="H66" s="137"/>
      <c r="I66" s="137"/>
    </row>
    <row r="67" spans="1:9" ht="16">
      <c r="A67" s="87" t="s">
        <v>447</v>
      </c>
      <c r="B67" s="43" t="s">
        <v>384</v>
      </c>
      <c r="C67" s="43" t="s">
        <v>945</v>
      </c>
      <c r="D67" s="43" t="s">
        <v>945</v>
      </c>
      <c r="E67" s="43" t="s">
        <v>83</v>
      </c>
      <c r="F67" s="43" t="s">
        <v>83</v>
      </c>
      <c r="G67" s="33">
        <v>721</v>
      </c>
      <c r="H67" s="137"/>
      <c r="I67" s="137"/>
    </row>
    <row r="68" spans="1:9" ht="16">
      <c r="A68" s="87" t="s">
        <v>448</v>
      </c>
      <c r="B68" s="43" t="s">
        <v>384</v>
      </c>
      <c r="C68" s="43" t="s">
        <v>945</v>
      </c>
      <c r="D68" s="43" t="s">
        <v>945</v>
      </c>
      <c r="E68" s="43" t="s">
        <v>83</v>
      </c>
      <c r="F68" s="43" t="s">
        <v>83</v>
      </c>
      <c r="G68" s="33">
        <v>51</v>
      </c>
      <c r="H68" s="137"/>
      <c r="I68" s="137"/>
    </row>
    <row r="69" spans="1:9" ht="16" customHeight="1">
      <c r="A69" s="87" t="s">
        <v>449</v>
      </c>
      <c r="B69" s="43" t="s">
        <v>384</v>
      </c>
      <c r="C69" s="43" t="s">
        <v>945</v>
      </c>
      <c r="D69" s="43" t="s">
        <v>945</v>
      </c>
      <c r="E69" s="43" t="s">
        <v>83</v>
      </c>
      <c r="F69" s="43" t="s">
        <v>83</v>
      </c>
      <c r="G69" s="33">
        <v>151</v>
      </c>
      <c r="H69" s="137"/>
      <c r="I69" s="137"/>
    </row>
    <row r="70" spans="1:9" ht="16">
      <c r="A70" s="89" t="s">
        <v>450</v>
      </c>
      <c r="B70" s="45" t="s">
        <v>451</v>
      </c>
      <c r="C70" s="45" t="s">
        <v>1028</v>
      </c>
      <c r="D70" s="170" t="s">
        <v>5</v>
      </c>
      <c r="E70" s="45" t="s">
        <v>14</v>
      </c>
      <c r="F70" s="45" t="s">
        <v>14</v>
      </c>
      <c r="G70" s="34">
        <v>2474</v>
      </c>
      <c r="H70" s="137"/>
      <c r="I70" s="137"/>
    </row>
    <row r="71" spans="1:9" ht="16">
      <c r="A71" s="90"/>
      <c r="B71" s="40" t="s">
        <v>452</v>
      </c>
      <c r="C71" s="40" t="s">
        <v>1028</v>
      </c>
      <c r="D71" s="40" t="s">
        <v>1028</v>
      </c>
      <c r="E71" s="40" t="s">
        <v>14</v>
      </c>
      <c r="F71" s="40" t="s">
        <v>14</v>
      </c>
      <c r="G71" s="36">
        <v>1192</v>
      </c>
      <c r="H71" s="137"/>
      <c r="I71" s="137"/>
    </row>
    <row r="72" spans="1:9" ht="16" customHeight="1">
      <c r="A72" s="87" t="s">
        <v>453</v>
      </c>
      <c r="B72" s="43" t="s">
        <v>384</v>
      </c>
      <c r="C72" s="43" t="s">
        <v>14</v>
      </c>
      <c r="D72" s="43" t="s">
        <v>14</v>
      </c>
      <c r="E72" s="43" t="s">
        <v>14</v>
      </c>
      <c r="F72" s="43" t="s">
        <v>14</v>
      </c>
      <c r="G72" s="33">
        <v>348</v>
      </c>
      <c r="H72" s="137"/>
      <c r="I72" s="137"/>
    </row>
    <row r="73" spans="1:9" ht="32">
      <c r="A73" s="89" t="s">
        <v>454</v>
      </c>
      <c r="B73" s="45" t="s">
        <v>455</v>
      </c>
      <c r="C73" s="45" t="s">
        <v>1726</v>
      </c>
      <c r="D73" s="45" t="s">
        <v>933</v>
      </c>
      <c r="E73" s="45" t="s">
        <v>14</v>
      </c>
      <c r="F73" s="45" t="s">
        <v>14</v>
      </c>
      <c r="G73" s="34">
        <v>17</v>
      </c>
      <c r="H73" s="137"/>
      <c r="I73" s="137"/>
    </row>
    <row r="74" spans="1:9" ht="48">
      <c r="A74" s="91"/>
      <c r="B74" s="49" t="s">
        <v>456</v>
      </c>
      <c r="C74" s="49" t="s">
        <v>1726</v>
      </c>
      <c r="D74" s="49" t="s">
        <v>933</v>
      </c>
      <c r="E74" s="49" t="s">
        <v>14</v>
      </c>
      <c r="F74" s="49" t="s">
        <v>14</v>
      </c>
      <c r="G74" s="35">
        <v>92</v>
      </c>
      <c r="H74" s="137"/>
      <c r="I74" s="137"/>
    </row>
    <row r="75" spans="1:9" ht="16">
      <c r="A75" s="91"/>
      <c r="B75" s="49" t="s">
        <v>457</v>
      </c>
      <c r="C75" s="49" t="s">
        <v>1726</v>
      </c>
      <c r="D75" s="49" t="s">
        <v>933</v>
      </c>
      <c r="E75" s="49" t="s">
        <v>14</v>
      </c>
      <c r="F75" s="49" t="s">
        <v>14</v>
      </c>
      <c r="G75" s="35">
        <v>1672</v>
      </c>
      <c r="H75" s="137"/>
      <c r="I75" s="137"/>
    </row>
    <row r="76" spans="1:9" ht="16">
      <c r="A76" s="90"/>
      <c r="B76" s="40" t="s">
        <v>458</v>
      </c>
      <c r="C76" s="40" t="s">
        <v>1726</v>
      </c>
      <c r="D76" s="40" t="s">
        <v>933</v>
      </c>
      <c r="E76" s="40" t="s">
        <v>14</v>
      </c>
      <c r="F76" s="40" t="s">
        <v>14</v>
      </c>
      <c r="G76" s="36">
        <v>4</v>
      </c>
      <c r="H76" s="137"/>
      <c r="I76" s="137"/>
    </row>
    <row r="77" spans="1:9" ht="16">
      <c r="A77" s="87" t="s">
        <v>459</v>
      </c>
      <c r="B77" s="43" t="s">
        <v>384</v>
      </c>
      <c r="C77" s="43" t="s">
        <v>86</v>
      </c>
      <c r="D77" s="43" t="s">
        <v>933</v>
      </c>
      <c r="E77" s="43" t="s">
        <v>86</v>
      </c>
      <c r="F77" s="43" t="s">
        <v>88</v>
      </c>
      <c r="G77" s="33">
        <v>112</v>
      </c>
      <c r="H77" s="137"/>
      <c r="I77" s="137"/>
    </row>
    <row r="78" spans="1:9" ht="16">
      <c r="A78" s="87" t="s">
        <v>460</v>
      </c>
      <c r="B78" s="43" t="s">
        <v>384</v>
      </c>
      <c r="C78" s="43" t="s">
        <v>934</v>
      </c>
      <c r="D78" s="43" t="s">
        <v>934</v>
      </c>
      <c r="E78" s="43" t="s">
        <v>14</v>
      </c>
      <c r="F78" s="43" t="s">
        <v>14</v>
      </c>
      <c r="G78" s="33">
        <v>83</v>
      </c>
      <c r="H78" s="137"/>
      <c r="I78" s="137"/>
    </row>
    <row r="79" spans="1:9" ht="16">
      <c r="A79" s="87" t="s">
        <v>461</v>
      </c>
      <c r="B79" s="43" t="s">
        <v>384</v>
      </c>
      <c r="C79" s="43" t="s">
        <v>934</v>
      </c>
      <c r="D79" s="43" t="s">
        <v>934</v>
      </c>
      <c r="E79" s="43" t="s">
        <v>83</v>
      </c>
      <c r="F79" s="43" t="s">
        <v>83</v>
      </c>
      <c r="G79" s="33">
        <v>12</v>
      </c>
      <c r="H79" s="137"/>
      <c r="I79" s="137"/>
    </row>
    <row r="80" spans="1:9" ht="16">
      <c r="A80" s="87" t="s">
        <v>462</v>
      </c>
      <c r="B80" s="43" t="s">
        <v>384</v>
      </c>
      <c r="C80" s="43" t="s">
        <v>935</v>
      </c>
      <c r="D80" s="43" t="s">
        <v>935</v>
      </c>
      <c r="E80" s="43" t="s">
        <v>83</v>
      </c>
      <c r="F80" s="43" t="s">
        <v>83</v>
      </c>
      <c r="G80" s="33">
        <v>56</v>
      </c>
      <c r="H80" s="137"/>
      <c r="I80" s="137"/>
    </row>
    <row r="81" spans="1:9" ht="16">
      <c r="A81" s="87" t="s">
        <v>463</v>
      </c>
      <c r="B81" s="43" t="s">
        <v>384</v>
      </c>
      <c r="C81" s="43" t="s">
        <v>935</v>
      </c>
      <c r="D81" s="43" t="s">
        <v>935</v>
      </c>
      <c r="E81" s="43" t="s">
        <v>83</v>
      </c>
      <c r="F81" s="43" t="s">
        <v>83</v>
      </c>
      <c r="G81" s="33">
        <v>1363</v>
      </c>
      <c r="H81" s="137"/>
      <c r="I81" s="137"/>
    </row>
    <row r="82" spans="1:9" ht="32">
      <c r="A82" s="87" t="s">
        <v>464</v>
      </c>
      <c r="B82" s="43" t="s">
        <v>384</v>
      </c>
      <c r="C82" s="43" t="s">
        <v>14</v>
      </c>
      <c r="D82" s="43" t="s">
        <v>14</v>
      </c>
      <c r="E82" s="43" t="s">
        <v>14</v>
      </c>
      <c r="F82" s="43" t="s">
        <v>14</v>
      </c>
      <c r="G82" s="33">
        <v>1265</v>
      </c>
      <c r="H82" s="137"/>
      <c r="I82" s="137"/>
    </row>
    <row r="83" spans="1:9" ht="32">
      <c r="A83" s="87" t="s">
        <v>465</v>
      </c>
      <c r="B83" s="43" t="s">
        <v>384</v>
      </c>
      <c r="C83" s="43" t="s">
        <v>83</v>
      </c>
      <c r="D83" s="43" t="s">
        <v>83</v>
      </c>
      <c r="E83" s="43" t="s">
        <v>83</v>
      </c>
      <c r="F83" s="43" t="s">
        <v>83</v>
      </c>
      <c r="G83" s="33">
        <v>3148</v>
      </c>
      <c r="H83" s="137"/>
      <c r="I83" s="137"/>
    </row>
    <row r="84" spans="1:9" ht="16">
      <c r="A84" s="87" t="s">
        <v>466</v>
      </c>
      <c r="B84" s="43" t="s">
        <v>384</v>
      </c>
      <c r="C84" s="43" t="s">
        <v>83</v>
      </c>
      <c r="D84" s="43" t="s">
        <v>83</v>
      </c>
      <c r="E84" s="43" t="s">
        <v>83</v>
      </c>
      <c r="F84" s="43" t="s">
        <v>83</v>
      </c>
      <c r="G84" s="33">
        <v>14734</v>
      </c>
      <c r="H84" s="137"/>
      <c r="I84" s="137"/>
    </row>
    <row r="85" spans="1:9" ht="48">
      <c r="A85" s="89" t="s">
        <v>467</v>
      </c>
      <c r="B85" s="45" t="s">
        <v>468</v>
      </c>
      <c r="C85" s="45" t="s">
        <v>941</v>
      </c>
      <c r="D85" s="45" t="s">
        <v>941</v>
      </c>
      <c r="E85" s="45" t="s">
        <v>85</v>
      </c>
      <c r="F85" s="45" t="s">
        <v>85</v>
      </c>
      <c r="G85" s="34">
        <v>3743</v>
      </c>
      <c r="H85" s="137"/>
      <c r="I85" s="137"/>
    </row>
    <row r="86" spans="1:9" ht="64">
      <c r="A86" s="91"/>
      <c r="B86" s="49" t="s">
        <v>469</v>
      </c>
      <c r="C86" s="49" t="s">
        <v>941</v>
      </c>
      <c r="D86" s="49" t="s">
        <v>941</v>
      </c>
      <c r="E86" s="49" t="s">
        <v>85</v>
      </c>
      <c r="F86" s="49" t="s">
        <v>85</v>
      </c>
      <c r="G86" s="35">
        <v>223</v>
      </c>
      <c r="H86" s="137"/>
      <c r="I86" s="137"/>
    </row>
    <row r="87" spans="1:9" ht="32">
      <c r="A87" s="91"/>
      <c r="B87" s="49" t="s">
        <v>470</v>
      </c>
      <c r="C87" s="49" t="s">
        <v>1764</v>
      </c>
      <c r="D87" s="49" t="s">
        <v>85</v>
      </c>
      <c r="E87" s="49" t="s">
        <v>85</v>
      </c>
      <c r="F87" s="49" t="s">
        <v>85</v>
      </c>
      <c r="G87" s="35">
        <v>252</v>
      </c>
      <c r="H87" s="137"/>
      <c r="I87" s="137"/>
    </row>
    <row r="88" spans="1:9" ht="16">
      <c r="A88" s="91"/>
      <c r="B88" s="49" t="s">
        <v>471</v>
      </c>
      <c r="C88" s="49" t="s">
        <v>1764</v>
      </c>
      <c r="D88" s="49" t="s">
        <v>85</v>
      </c>
      <c r="E88" s="49" t="s">
        <v>85</v>
      </c>
      <c r="F88" s="49" t="s">
        <v>85</v>
      </c>
      <c r="G88" s="35">
        <v>1214</v>
      </c>
      <c r="H88" s="137"/>
      <c r="I88" s="137"/>
    </row>
    <row r="89" spans="1:9" ht="16">
      <c r="A89" s="91"/>
      <c r="B89" s="49" t="s">
        <v>472</v>
      </c>
      <c r="C89" s="49" t="s">
        <v>1764</v>
      </c>
      <c r="D89" s="49" t="s">
        <v>85</v>
      </c>
      <c r="E89" s="49" t="s">
        <v>85</v>
      </c>
      <c r="F89" s="49" t="s">
        <v>85</v>
      </c>
      <c r="G89" s="35">
        <v>66</v>
      </c>
      <c r="H89" s="137"/>
      <c r="I89" s="137"/>
    </row>
    <row r="90" spans="1:9" ht="16">
      <c r="A90" s="91"/>
      <c r="B90" s="49" t="s">
        <v>473</v>
      </c>
      <c r="C90" s="49" t="s">
        <v>1764</v>
      </c>
      <c r="D90" s="49" t="s">
        <v>85</v>
      </c>
      <c r="E90" s="49" t="s">
        <v>85</v>
      </c>
      <c r="F90" s="49" t="s">
        <v>85</v>
      </c>
      <c r="G90" s="35">
        <v>384</v>
      </c>
      <c r="H90" s="137"/>
      <c r="I90" s="137"/>
    </row>
    <row r="91" spans="1:9" ht="16">
      <c r="A91" s="91"/>
      <c r="B91" s="49" t="s">
        <v>474</v>
      </c>
      <c r="C91" s="49" t="s">
        <v>1764</v>
      </c>
      <c r="D91" s="49" t="s">
        <v>85</v>
      </c>
      <c r="E91" s="49" t="s">
        <v>85</v>
      </c>
      <c r="F91" s="49" t="s">
        <v>85</v>
      </c>
      <c r="G91" s="35">
        <v>194</v>
      </c>
      <c r="H91" s="137"/>
      <c r="I91" s="137"/>
    </row>
    <row r="92" spans="1:9" ht="32">
      <c r="A92" s="91"/>
      <c r="B92" s="49" t="s">
        <v>475</v>
      </c>
      <c r="C92" s="49" t="s">
        <v>1764</v>
      </c>
      <c r="D92" s="49" t="s">
        <v>85</v>
      </c>
      <c r="E92" s="49" t="s">
        <v>85</v>
      </c>
      <c r="F92" s="49" t="s">
        <v>85</v>
      </c>
      <c r="G92" s="35">
        <v>1596</v>
      </c>
      <c r="H92" s="137"/>
      <c r="I92" s="137"/>
    </row>
    <row r="93" spans="1:9" ht="32">
      <c r="A93" s="90"/>
      <c r="B93" s="40" t="s">
        <v>476</v>
      </c>
      <c r="C93" s="40" t="s">
        <v>1764</v>
      </c>
      <c r="D93" s="40" t="s">
        <v>85</v>
      </c>
      <c r="E93" s="40" t="s">
        <v>85</v>
      </c>
      <c r="F93" s="40" t="s">
        <v>85</v>
      </c>
      <c r="G93" s="36">
        <v>905</v>
      </c>
      <c r="H93" s="137"/>
      <c r="I93" s="137"/>
    </row>
    <row r="94" spans="1:9" ht="16">
      <c r="A94" s="89" t="s">
        <v>477</v>
      </c>
      <c r="B94" s="45" t="s">
        <v>478</v>
      </c>
      <c r="C94" s="45" t="s">
        <v>63</v>
      </c>
      <c r="D94" s="45" t="s">
        <v>63</v>
      </c>
      <c r="E94" s="45" t="s">
        <v>85</v>
      </c>
      <c r="F94" s="45" t="s">
        <v>85</v>
      </c>
      <c r="G94" s="34">
        <v>1487</v>
      </c>
      <c r="H94" s="146"/>
      <c r="I94" s="137"/>
    </row>
    <row r="95" spans="1:9" ht="32">
      <c r="A95" s="90"/>
      <c r="B95" s="40" t="s">
        <v>479</v>
      </c>
      <c r="C95" s="40" t="s">
        <v>63</v>
      </c>
      <c r="D95" s="40" t="s">
        <v>63</v>
      </c>
      <c r="E95" s="40" t="s">
        <v>85</v>
      </c>
      <c r="F95" s="40" t="s">
        <v>85</v>
      </c>
      <c r="G95" s="36">
        <v>1482</v>
      </c>
      <c r="H95" s="146"/>
      <c r="I95" s="137"/>
    </row>
    <row r="96" spans="1:9" ht="16">
      <c r="A96" s="89" t="s">
        <v>480</v>
      </c>
      <c r="B96" s="45" t="s">
        <v>481</v>
      </c>
      <c r="C96" s="45" t="s">
        <v>54</v>
      </c>
      <c r="D96" s="45" t="s">
        <v>54</v>
      </c>
      <c r="E96" s="45" t="s">
        <v>85</v>
      </c>
      <c r="F96" s="45" t="s">
        <v>85</v>
      </c>
      <c r="G96" s="34">
        <v>1483</v>
      </c>
      <c r="H96" s="146"/>
      <c r="I96" s="137"/>
    </row>
    <row r="97" spans="1:9" ht="48">
      <c r="A97" s="90"/>
      <c r="B97" s="40" t="s">
        <v>482</v>
      </c>
      <c r="C97" s="40" t="s">
        <v>54</v>
      </c>
      <c r="D97" s="40" t="s">
        <v>54</v>
      </c>
      <c r="E97" s="40" t="s">
        <v>85</v>
      </c>
      <c r="F97" s="40" t="s">
        <v>85</v>
      </c>
      <c r="G97" s="36">
        <v>581</v>
      </c>
      <c r="H97" s="146"/>
      <c r="I97" s="137"/>
    </row>
    <row r="98" spans="1:9" ht="16">
      <c r="A98" s="87" t="s">
        <v>483</v>
      </c>
      <c r="B98" s="43" t="s">
        <v>384</v>
      </c>
      <c r="C98" s="43" t="s">
        <v>54</v>
      </c>
      <c r="D98" s="43" t="s">
        <v>54</v>
      </c>
      <c r="E98" s="43" t="s">
        <v>85</v>
      </c>
      <c r="F98" s="43" t="s">
        <v>85</v>
      </c>
      <c r="G98" s="33">
        <v>64</v>
      </c>
      <c r="H98" s="137"/>
      <c r="I98" s="137"/>
    </row>
    <row r="99" spans="1:9" ht="16">
      <c r="A99" s="89" t="s">
        <v>484</v>
      </c>
      <c r="B99" s="45" t="s">
        <v>485</v>
      </c>
      <c r="C99" s="45" t="s">
        <v>1764</v>
      </c>
      <c r="D99" s="45" t="s">
        <v>85</v>
      </c>
      <c r="E99" s="45" t="s">
        <v>85</v>
      </c>
      <c r="F99" s="45" t="s">
        <v>85</v>
      </c>
      <c r="G99" s="34">
        <v>10</v>
      </c>
      <c r="H99" s="146"/>
      <c r="I99" s="137"/>
    </row>
    <row r="100" spans="1:9" ht="32">
      <c r="A100" s="90"/>
      <c r="B100" s="40" t="s">
        <v>486</v>
      </c>
      <c r="C100" s="40" t="s">
        <v>1764</v>
      </c>
      <c r="D100" s="40" t="s">
        <v>85</v>
      </c>
      <c r="E100" s="40" t="s">
        <v>85</v>
      </c>
      <c r="F100" s="40" t="s">
        <v>85</v>
      </c>
      <c r="G100" s="36">
        <v>166</v>
      </c>
      <c r="H100" s="146"/>
      <c r="I100" s="137"/>
    </row>
    <row r="101" spans="1:9" ht="16">
      <c r="A101" s="87" t="s">
        <v>487</v>
      </c>
      <c r="B101" s="43"/>
      <c r="C101" s="43" t="s">
        <v>1764</v>
      </c>
      <c r="D101" s="43" t="s">
        <v>85</v>
      </c>
      <c r="E101" s="43" t="s">
        <v>85</v>
      </c>
      <c r="F101" s="43" t="s">
        <v>85</v>
      </c>
      <c r="G101" s="33">
        <v>152</v>
      </c>
      <c r="H101" s="137"/>
      <c r="I101" s="137"/>
    </row>
    <row r="102" spans="1:9" ht="16">
      <c r="A102" s="87" t="s">
        <v>488</v>
      </c>
      <c r="B102" s="43"/>
      <c r="C102" s="43" t="s">
        <v>86</v>
      </c>
      <c r="D102" s="43" t="s">
        <v>86</v>
      </c>
      <c r="E102" s="43" t="s">
        <v>86</v>
      </c>
      <c r="F102" s="43" t="s">
        <v>88</v>
      </c>
      <c r="G102" s="33">
        <v>166</v>
      </c>
      <c r="H102" s="137"/>
      <c r="I102" s="137"/>
    </row>
    <row r="103" spans="1:9">
      <c r="A103" s="91"/>
    </row>
  </sheetData>
  <mergeCells count="10">
    <mergeCell ref="J52:J56"/>
    <mergeCell ref="I40:I43"/>
    <mergeCell ref="I44:I47"/>
    <mergeCell ref="I48:I51"/>
    <mergeCell ref="I52:I56"/>
    <mergeCell ref="M4:S10"/>
    <mergeCell ref="H3:H4"/>
    <mergeCell ref="J40:J43"/>
    <mergeCell ref="J48:J51"/>
    <mergeCell ref="J44:J47"/>
  </mergeCells>
  <phoneticPr fontId="20" type="noConversion"/>
  <conditionalFormatting sqref="F2:F1048576">
    <cfRule type="containsText" dxfId="54" priority="10" operator="containsText" text="Cardiovascular">
      <formula>NOT(ISERROR(SEARCH("Cardiovascular",F2)))</formula>
    </cfRule>
  </conditionalFormatting>
  <conditionalFormatting sqref="F2:F1048576">
    <cfRule type="containsText" dxfId="53" priority="6" operator="containsText" text="Injury">
      <formula>NOT(ISERROR(SEARCH("Injury",F2)))</formula>
    </cfRule>
    <cfRule type="containsText" dxfId="52" priority="7" operator="containsText" text="Other Chronic">
      <formula>NOT(ISERROR(SEARCH("Other Chronic",F2)))</formula>
    </cfRule>
    <cfRule type="containsText" dxfId="51" priority="8" operator="containsText" text="Communicable">
      <formula>NOT(ISERROR(SEARCH("Communicable",F2)))</formula>
    </cfRule>
    <cfRule type="containsText" dxfId="50" priority="9" operator="containsText" text="Cancer">
      <formula>NOT(ISERROR(SEARCH("Cancer",F2)))</formula>
    </cfRule>
  </conditionalFormatting>
  <conditionalFormatting sqref="F1">
    <cfRule type="containsText" dxfId="49" priority="5" operator="containsText" text="Cardiovascular">
      <formula>NOT(ISERROR(SEARCH("Cardiovascular",F1)))</formula>
    </cfRule>
  </conditionalFormatting>
  <conditionalFormatting sqref="F1">
    <cfRule type="containsText" dxfId="48" priority="1" operator="containsText" text="Injury">
      <formula>NOT(ISERROR(SEARCH("Injury",F1)))</formula>
    </cfRule>
    <cfRule type="containsText" dxfId="47" priority="2" operator="containsText" text="Other Chronic">
      <formula>NOT(ISERROR(SEARCH("Other Chronic",F1)))</formula>
    </cfRule>
    <cfRule type="containsText" dxfId="46" priority="3" operator="containsText" text="Communicable">
      <formula>NOT(ISERROR(SEARCH("Communicable",F1)))</formula>
    </cfRule>
    <cfRule type="containsText" dxfId="45" priority="4" operator="containsText" text="Cancer">
      <formula>NOT(ISERROR(SEARCH("Cancer",F1)))</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J102"/>
  <sheetViews>
    <sheetView zoomScale="120" zoomScaleNormal="120" workbookViewId="0">
      <pane ySplit="1" topLeftCell="A44" activePane="bottomLeft" state="frozen"/>
      <selection pane="bottomLeft" activeCell="C1" sqref="C1:C1048576"/>
    </sheetView>
  </sheetViews>
  <sheetFormatPr baseColWidth="10" defaultRowHeight="15"/>
  <cols>
    <col min="1" max="2" width="50.83203125" style="71" customWidth="1"/>
    <col min="3" max="5" width="25.83203125" style="71" customWidth="1"/>
    <col min="6" max="6" width="25.83203125" style="88" customWidth="1"/>
    <col min="7" max="8" width="10.83203125" style="71"/>
    <col min="9" max="10" width="14.83203125" style="71" customWidth="1"/>
    <col min="11" max="16384" width="10.83203125" style="71"/>
  </cols>
  <sheetData>
    <row r="1" spans="1:9" ht="16">
      <c r="A1" s="39" t="s">
        <v>59</v>
      </c>
      <c r="B1" s="40" t="s">
        <v>60</v>
      </c>
      <c r="C1" s="40" t="s">
        <v>1606</v>
      </c>
      <c r="D1" s="40" t="s">
        <v>1607</v>
      </c>
      <c r="E1" s="138" t="s">
        <v>1608</v>
      </c>
      <c r="F1" s="40" t="s">
        <v>1605</v>
      </c>
      <c r="G1" s="40" t="s">
        <v>61</v>
      </c>
      <c r="H1" s="118">
        <f>SUM(G2:G101)</f>
        <v>234840</v>
      </c>
      <c r="I1" s="25" t="s">
        <v>1223</v>
      </c>
    </row>
    <row r="2" spans="1:9" ht="16">
      <c r="A2" s="41" t="s">
        <v>375</v>
      </c>
      <c r="B2" s="42" t="s">
        <v>384</v>
      </c>
      <c r="C2" s="43" t="s">
        <v>86</v>
      </c>
      <c r="D2" s="43" t="s">
        <v>945</v>
      </c>
      <c r="E2" s="43" t="s">
        <v>86</v>
      </c>
      <c r="F2" s="43" t="s">
        <v>88</v>
      </c>
      <c r="G2" s="42">
        <v>1114</v>
      </c>
    </row>
    <row r="3" spans="1:9" ht="16">
      <c r="A3" s="44" t="s">
        <v>376</v>
      </c>
      <c r="B3" s="45" t="s">
        <v>377</v>
      </c>
      <c r="C3" s="45" t="s">
        <v>64</v>
      </c>
      <c r="D3" s="45" t="s">
        <v>64</v>
      </c>
      <c r="E3" s="45" t="s">
        <v>64</v>
      </c>
      <c r="F3" s="45" t="s">
        <v>88</v>
      </c>
      <c r="G3" s="45">
        <v>87</v>
      </c>
    </row>
    <row r="4" spans="1:9" ht="16">
      <c r="A4" s="39"/>
      <c r="B4" s="40" t="s">
        <v>378</v>
      </c>
      <c r="C4" s="40" t="s">
        <v>64</v>
      </c>
      <c r="D4" s="40" t="s">
        <v>64</v>
      </c>
      <c r="E4" s="40" t="s">
        <v>64</v>
      </c>
      <c r="F4" s="40" t="s">
        <v>88</v>
      </c>
      <c r="G4" s="40">
        <v>23</v>
      </c>
    </row>
    <row r="5" spans="1:9" ht="16">
      <c r="A5" s="43" t="s">
        <v>379</v>
      </c>
      <c r="B5" s="43" t="s">
        <v>384</v>
      </c>
      <c r="C5" s="43" t="s">
        <v>30</v>
      </c>
      <c r="D5" s="43" t="s">
        <v>86</v>
      </c>
      <c r="E5" s="43" t="s">
        <v>86</v>
      </c>
      <c r="F5" s="43" t="s">
        <v>88</v>
      </c>
      <c r="G5" s="43">
        <v>12</v>
      </c>
    </row>
    <row r="6" spans="1:9" ht="16">
      <c r="A6" s="43" t="s">
        <v>380</v>
      </c>
      <c r="B6" s="42" t="s">
        <v>384</v>
      </c>
      <c r="C6" s="43" t="s">
        <v>86</v>
      </c>
      <c r="D6" s="43" t="s">
        <v>86</v>
      </c>
      <c r="E6" s="43" t="s">
        <v>86</v>
      </c>
      <c r="F6" s="43" t="s">
        <v>88</v>
      </c>
      <c r="G6" s="42">
        <v>1239</v>
      </c>
    </row>
    <row r="7" spans="1:9" ht="16">
      <c r="A7" s="43" t="s">
        <v>381</v>
      </c>
      <c r="B7" s="42" t="s">
        <v>384</v>
      </c>
      <c r="C7" s="43" t="s">
        <v>86</v>
      </c>
      <c r="D7" s="43" t="s">
        <v>86</v>
      </c>
      <c r="E7" s="43" t="s">
        <v>86</v>
      </c>
      <c r="F7" s="43" t="s">
        <v>88</v>
      </c>
      <c r="G7" s="42">
        <v>1319</v>
      </c>
    </row>
    <row r="8" spans="1:9" ht="16">
      <c r="A8" s="43" t="s">
        <v>382</v>
      </c>
      <c r="B8" s="43" t="s">
        <v>384</v>
      </c>
      <c r="C8" s="43" t="s">
        <v>86</v>
      </c>
      <c r="D8" s="43" t="s">
        <v>86</v>
      </c>
      <c r="E8" s="43" t="s">
        <v>86</v>
      </c>
      <c r="F8" s="43" t="s">
        <v>88</v>
      </c>
      <c r="G8" s="43">
        <v>742</v>
      </c>
    </row>
    <row r="9" spans="1:9" ht="48">
      <c r="A9" s="43" t="s">
        <v>383</v>
      </c>
      <c r="B9" s="43" t="s">
        <v>384</v>
      </c>
      <c r="C9" s="43" t="s">
        <v>86</v>
      </c>
      <c r="D9" s="43" t="s">
        <v>86</v>
      </c>
      <c r="E9" s="43" t="s">
        <v>86</v>
      </c>
      <c r="F9" s="43" t="s">
        <v>88</v>
      </c>
      <c r="G9" s="43">
        <v>538</v>
      </c>
    </row>
    <row r="10" spans="1:9" ht="16">
      <c r="A10" s="48" t="s">
        <v>385</v>
      </c>
      <c r="B10" s="49" t="s">
        <v>386</v>
      </c>
      <c r="C10" s="45" t="s">
        <v>930</v>
      </c>
      <c r="D10" s="45" t="s">
        <v>930</v>
      </c>
      <c r="E10" s="45" t="s">
        <v>930</v>
      </c>
      <c r="F10" s="45" t="s">
        <v>24</v>
      </c>
      <c r="G10" s="49">
        <v>922</v>
      </c>
    </row>
    <row r="11" spans="1:9" ht="16">
      <c r="A11" s="48"/>
      <c r="B11" s="49" t="s">
        <v>387</v>
      </c>
      <c r="C11" s="49" t="s">
        <v>930</v>
      </c>
      <c r="D11" s="49" t="s">
        <v>930</v>
      </c>
      <c r="E11" s="49" t="s">
        <v>930</v>
      </c>
      <c r="F11" s="49" t="s">
        <v>24</v>
      </c>
      <c r="G11" s="50">
        <v>1253</v>
      </c>
    </row>
    <row r="12" spans="1:9" ht="16">
      <c r="A12" s="48"/>
      <c r="B12" s="49" t="s">
        <v>388</v>
      </c>
      <c r="C12" s="49" t="s">
        <v>1218</v>
      </c>
      <c r="D12" s="49" t="s">
        <v>1218</v>
      </c>
      <c r="E12" s="49" t="s">
        <v>930</v>
      </c>
      <c r="F12" s="49" t="s">
        <v>24</v>
      </c>
      <c r="G12" s="50">
        <v>1607</v>
      </c>
    </row>
    <row r="13" spans="1:9" ht="16">
      <c r="A13" s="48"/>
      <c r="B13" s="49" t="s">
        <v>389</v>
      </c>
      <c r="C13" s="49" t="s">
        <v>1219</v>
      </c>
      <c r="D13" s="49" t="s">
        <v>1219</v>
      </c>
      <c r="E13" s="49" t="s">
        <v>930</v>
      </c>
      <c r="F13" s="49" t="s">
        <v>24</v>
      </c>
      <c r="G13" s="50">
        <v>5243</v>
      </c>
    </row>
    <row r="14" spans="1:9" ht="16">
      <c r="A14" s="48"/>
      <c r="B14" s="49" t="s">
        <v>390</v>
      </c>
      <c r="C14" s="49" t="s">
        <v>1218</v>
      </c>
      <c r="D14" s="49" t="s">
        <v>1218</v>
      </c>
      <c r="E14" s="49" t="s">
        <v>930</v>
      </c>
      <c r="F14" s="49" t="s">
        <v>24</v>
      </c>
      <c r="G14" s="50">
        <v>2694</v>
      </c>
    </row>
    <row r="15" spans="1:9" ht="16">
      <c r="A15" s="48"/>
      <c r="B15" s="49" t="s">
        <v>391</v>
      </c>
      <c r="C15" s="49" t="s">
        <v>1215</v>
      </c>
      <c r="D15" s="49" t="s">
        <v>1218</v>
      </c>
      <c r="E15" s="49" t="s">
        <v>930</v>
      </c>
      <c r="F15" s="49" t="s">
        <v>24</v>
      </c>
      <c r="G15" s="50">
        <v>3818</v>
      </c>
    </row>
    <row r="16" spans="1:9" ht="16">
      <c r="A16" s="48"/>
      <c r="B16" s="49" t="s">
        <v>392</v>
      </c>
      <c r="C16" s="49" t="s">
        <v>930</v>
      </c>
      <c r="D16" s="49" t="s">
        <v>930</v>
      </c>
      <c r="E16" s="49" t="s">
        <v>930</v>
      </c>
      <c r="F16" s="49" t="s">
        <v>24</v>
      </c>
      <c r="G16" s="49">
        <v>299</v>
      </c>
    </row>
    <row r="17" spans="1:7" ht="16">
      <c r="A17" s="48"/>
      <c r="B17" s="49" t="s">
        <v>393</v>
      </c>
      <c r="C17" s="49" t="s">
        <v>1026</v>
      </c>
      <c r="D17" s="49" t="s">
        <v>1026</v>
      </c>
      <c r="E17" s="49" t="s">
        <v>1026</v>
      </c>
      <c r="F17" s="49" t="s">
        <v>24</v>
      </c>
      <c r="G17" s="50">
        <v>12968</v>
      </c>
    </row>
    <row r="18" spans="1:7" ht="16">
      <c r="A18" s="48"/>
      <c r="B18" s="49" t="s">
        <v>394</v>
      </c>
      <c r="C18" s="49" t="s">
        <v>930</v>
      </c>
      <c r="D18" s="49" t="s">
        <v>930</v>
      </c>
      <c r="E18" s="49" t="s">
        <v>930</v>
      </c>
      <c r="F18" s="49" t="s">
        <v>24</v>
      </c>
      <c r="G18" s="49">
        <v>973</v>
      </c>
    </row>
    <row r="19" spans="1:7" ht="16">
      <c r="A19" s="48"/>
      <c r="B19" s="49" t="s">
        <v>395</v>
      </c>
      <c r="C19" s="49" t="s">
        <v>932</v>
      </c>
      <c r="D19" s="49" t="s">
        <v>932</v>
      </c>
      <c r="E19" s="49" t="s">
        <v>932</v>
      </c>
      <c r="F19" s="49" t="s">
        <v>24</v>
      </c>
      <c r="G19" s="50">
        <v>4265</v>
      </c>
    </row>
    <row r="20" spans="1:7" ht="16">
      <c r="A20" s="48"/>
      <c r="B20" s="49" t="s">
        <v>396</v>
      </c>
      <c r="C20" s="49" t="s">
        <v>930</v>
      </c>
      <c r="D20" s="49" t="s">
        <v>930</v>
      </c>
      <c r="E20" s="49" t="s">
        <v>930</v>
      </c>
      <c r="F20" s="49" t="s">
        <v>24</v>
      </c>
      <c r="G20" s="49">
        <v>476</v>
      </c>
    </row>
    <row r="21" spans="1:7" ht="32">
      <c r="A21" s="48"/>
      <c r="B21" s="49" t="s">
        <v>397</v>
      </c>
      <c r="C21" s="49" t="s">
        <v>930</v>
      </c>
      <c r="D21" s="49" t="s">
        <v>930</v>
      </c>
      <c r="E21" s="49" t="s">
        <v>930</v>
      </c>
      <c r="F21" s="49" t="s">
        <v>24</v>
      </c>
      <c r="G21" s="49">
        <v>895</v>
      </c>
    </row>
    <row r="22" spans="1:7" ht="16">
      <c r="A22" s="48"/>
      <c r="B22" s="49" t="s">
        <v>398</v>
      </c>
      <c r="C22" s="49" t="s">
        <v>930</v>
      </c>
      <c r="D22" s="49" t="s">
        <v>930</v>
      </c>
      <c r="E22" s="49" t="s">
        <v>930</v>
      </c>
      <c r="F22" s="49" t="s">
        <v>24</v>
      </c>
      <c r="G22" s="50">
        <v>1553</v>
      </c>
    </row>
    <row r="23" spans="1:7" ht="16">
      <c r="A23" s="48"/>
      <c r="B23" s="49" t="s">
        <v>399</v>
      </c>
      <c r="C23" s="49" t="s">
        <v>1027</v>
      </c>
      <c r="D23" s="49" t="s">
        <v>1027</v>
      </c>
      <c r="E23" s="49" t="s">
        <v>930</v>
      </c>
      <c r="F23" s="49" t="s">
        <v>24</v>
      </c>
      <c r="G23" s="50">
        <v>3065</v>
      </c>
    </row>
    <row r="24" spans="1:7" ht="16">
      <c r="A24" s="48"/>
      <c r="B24" s="49" t="s">
        <v>400</v>
      </c>
      <c r="C24" s="49" t="s">
        <v>930</v>
      </c>
      <c r="D24" s="49" t="s">
        <v>930</v>
      </c>
      <c r="E24" s="49" t="s">
        <v>930</v>
      </c>
      <c r="F24" s="49" t="s">
        <v>24</v>
      </c>
      <c r="G24" s="50">
        <v>1235</v>
      </c>
    </row>
    <row r="25" spans="1:7" ht="16">
      <c r="A25" s="48"/>
      <c r="B25" s="49" t="s">
        <v>401</v>
      </c>
      <c r="C25" s="49" t="s">
        <v>930</v>
      </c>
      <c r="D25" s="49" t="s">
        <v>930</v>
      </c>
      <c r="E25" s="49" t="s">
        <v>930</v>
      </c>
      <c r="F25" s="49" t="s">
        <v>24</v>
      </c>
      <c r="G25" s="50">
        <v>1437</v>
      </c>
    </row>
    <row r="26" spans="1:7" ht="32">
      <c r="A26" s="48"/>
      <c r="B26" s="49" t="s">
        <v>402</v>
      </c>
      <c r="C26" s="49" t="s">
        <v>931</v>
      </c>
      <c r="D26" s="49" t="s">
        <v>930</v>
      </c>
      <c r="E26" s="49" t="s">
        <v>930</v>
      </c>
      <c r="F26" s="49" t="s">
        <v>24</v>
      </c>
      <c r="G26" s="50">
        <v>1528</v>
      </c>
    </row>
    <row r="27" spans="1:7" ht="16">
      <c r="A27" s="48"/>
      <c r="B27" s="49" t="s">
        <v>403</v>
      </c>
      <c r="C27" s="49" t="s">
        <v>930</v>
      </c>
      <c r="D27" s="49" t="s">
        <v>930</v>
      </c>
      <c r="E27" s="49" t="s">
        <v>930</v>
      </c>
      <c r="F27" s="49" t="s">
        <v>24</v>
      </c>
      <c r="G27" s="49">
        <v>154</v>
      </c>
    </row>
    <row r="28" spans="1:7" ht="16">
      <c r="A28" s="48"/>
      <c r="B28" s="49" t="s">
        <v>404</v>
      </c>
      <c r="C28" s="49" t="s">
        <v>930</v>
      </c>
      <c r="D28" s="49" t="s">
        <v>930</v>
      </c>
      <c r="E28" s="49" t="s">
        <v>930</v>
      </c>
      <c r="F28" s="49" t="s">
        <v>24</v>
      </c>
      <c r="G28" s="50">
        <v>2099</v>
      </c>
    </row>
    <row r="29" spans="1:7" ht="16">
      <c r="A29" s="48"/>
      <c r="B29" s="49" t="s">
        <v>405</v>
      </c>
      <c r="C29" s="49" t="s">
        <v>536</v>
      </c>
      <c r="D29" s="49" t="s">
        <v>536</v>
      </c>
      <c r="E29" s="49" t="s">
        <v>930</v>
      </c>
      <c r="F29" s="49" t="s">
        <v>24</v>
      </c>
      <c r="G29" s="50">
        <v>2359</v>
      </c>
    </row>
    <row r="30" spans="1:7" ht="32">
      <c r="A30" s="48"/>
      <c r="B30" s="49" t="s">
        <v>406</v>
      </c>
      <c r="C30" s="49" t="s">
        <v>930</v>
      </c>
      <c r="D30" s="49" t="s">
        <v>930</v>
      </c>
      <c r="E30" s="49" t="s">
        <v>930</v>
      </c>
      <c r="F30" s="49" t="s">
        <v>24</v>
      </c>
      <c r="G30" s="50">
        <v>1176</v>
      </c>
    </row>
    <row r="31" spans="1:7" ht="32">
      <c r="A31" s="48"/>
      <c r="B31" s="51" t="s">
        <v>1227</v>
      </c>
      <c r="C31" s="49" t="s">
        <v>930</v>
      </c>
      <c r="D31" s="49" t="s">
        <v>930</v>
      </c>
      <c r="E31" s="49" t="s">
        <v>930</v>
      </c>
      <c r="F31" s="49" t="s">
        <v>24</v>
      </c>
      <c r="G31" s="49">
        <v>8</v>
      </c>
    </row>
    <row r="32" spans="1:7" ht="48">
      <c r="A32" s="39"/>
      <c r="B32" s="40" t="s">
        <v>407</v>
      </c>
      <c r="C32" s="40" t="s">
        <v>930</v>
      </c>
      <c r="D32" s="90" t="s">
        <v>930</v>
      </c>
      <c r="E32" s="90" t="s">
        <v>930</v>
      </c>
      <c r="F32" s="40" t="s">
        <v>24</v>
      </c>
      <c r="G32" s="147">
        <v>6426</v>
      </c>
    </row>
    <row r="33" spans="1:10" ht="32">
      <c r="A33" s="43" t="s">
        <v>408</v>
      </c>
      <c r="B33" s="42" t="s">
        <v>384</v>
      </c>
      <c r="C33" s="43" t="s">
        <v>14</v>
      </c>
      <c r="D33" s="43" t="s">
        <v>938</v>
      </c>
      <c r="E33" s="43" t="s">
        <v>14</v>
      </c>
      <c r="F33" s="40" t="s">
        <v>14</v>
      </c>
      <c r="G33" s="42">
        <v>1367</v>
      </c>
    </row>
    <row r="34" spans="1:10" ht="16">
      <c r="A34" s="43" t="s">
        <v>409</v>
      </c>
      <c r="B34" s="43" t="s">
        <v>384</v>
      </c>
      <c r="C34" s="43" t="s">
        <v>14</v>
      </c>
      <c r="D34" s="43" t="s">
        <v>14</v>
      </c>
      <c r="E34" s="43" t="s">
        <v>14</v>
      </c>
      <c r="F34" s="43" t="s">
        <v>14</v>
      </c>
      <c r="G34" s="43">
        <v>339</v>
      </c>
    </row>
    <row r="35" spans="1:10" ht="16">
      <c r="A35" s="45" t="s">
        <v>410</v>
      </c>
      <c r="B35" s="46" t="s">
        <v>384</v>
      </c>
      <c r="C35" s="43" t="s">
        <v>1726</v>
      </c>
      <c r="D35" s="43" t="s">
        <v>21</v>
      </c>
      <c r="E35" s="43" t="s">
        <v>14</v>
      </c>
      <c r="F35" s="43" t="s">
        <v>14</v>
      </c>
      <c r="G35" s="46">
        <v>7061</v>
      </c>
    </row>
    <row r="36" spans="1:10" ht="16">
      <c r="A36" s="52" t="s">
        <v>411</v>
      </c>
      <c r="B36" s="45" t="s">
        <v>412</v>
      </c>
      <c r="C36" s="45" t="s">
        <v>937</v>
      </c>
      <c r="D36" s="45" t="s">
        <v>83</v>
      </c>
      <c r="E36" s="45" t="s">
        <v>83</v>
      </c>
      <c r="F36" s="40" t="s">
        <v>83</v>
      </c>
      <c r="G36" s="45">
        <v>209</v>
      </c>
    </row>
    <row r="37" spans="1:10" ht="16">
      <c r="A37" s="40"/>
      <c r="B37" s="40" t="s">
        <v>413</v>
      </c>
      <c r="C37" s="40" t="s">
        <v>937</v>
      </c>
      <c r="D37" s="40" t="s">
        <v>83</v>
      </c>
      <c r="E37" s="40" t="s">
        <v>83</v>
      </c>
      <c r="F37" s="43" t="s">
        <v>83</v>
      </c>
      <c r="G37" s="40">
        <v>5</v>
      </c>
    </row>
    <row r="38" spans="1:10" ht="16">
      <c r="A38" s="43" t="s">
        <v>414</v>
      </c>
      <c r="B38" s="43" t="s">
        <v>384</v>
      </c>
      <c r="C38" s="43" t="s">
        <v>30</v>
      </c>
      <c r="D38" s="43" t="s">
        <v>86</v>
      </c>
      <c r="E38" s="43" t="s">
        <v>86</v>
      </c>
      <c r="F38" s="43" t="s">
        <v>88</v>
      </c>
      <c r="G38" s="43">
        <v>64</v>
      </c>
    </row>
    <row r="39" spans="1:10" ht="16">
      <c r="A39" s="43" t="s">
        <v>415</v>
      </c>
      <c r="B39" s="42" t="s">
        <v>384</v>
      </c>
      <c r="C39" s="171" t="s">
        <v>84</v>
      </c>
      <c r="D39" s="43" t="s">
        <v>84</v>
      </c>
      <c r="E39" s="43" t="s">
        <v>84</v>
      </c>
      <c r="F39" s="43" t="s">
        <v>14</v>
      </c>
      <c r="G39" s="42">
        <v>2238</v>
      </c>
    </row>
    <row r="40" spans="1:10" ht="16">
      <c r="A40" s="43" t="s">
        <v>416</v>
      </c>
      <c r="B40" s="42" t="s">
        <v>384</v>
      </c>
      <c r="C40" s="171" t="s">
        <v>1724</v>
      </c>
      <c r="D40" s="43" t="s">
        <v>84</v>
      </c>
      <c r="E40" s="43" t="s">
        <v>1724</v>
      </c>
      <c r="F40" s="45" t="s">
        <v>14</v>
      </c>
      <c r="G40" s="42">
        <v>10856</v>
      </c>
      <c r="I40" s="165" t="s">
        <v>1612</v>
      </c>
      <c r="J40" s="166" t="s">
        <v>1613</v>
      </c>
    </row>
    <row r="41" spans="1:10" ht="32">
      <c r="A41" s="48" t="s">
        <v>417</v>
      </c>
      <c r="B41" s="49" t="s">
        <v>418</v>
      </c>
      <c r="C41" s="45" t="s">
        <v>942</v>
      </c>
      <c r="D41" s="45" t="s">
        <v>942</v>
      </c>
      <c r="E41" s="45" t="s">
        <v>67</v>
      </c>
      <c r="F41" s="45" t="s">
        <v>67</v>
      </c>
      <c r="G41" s="49">
        <v>323</v>
      </c>
      <c r="I41" s="198">
        <f>SUM(G42:G43,G52)</f>
        <v>8202</v>
      </c>
      <c r="J41" s="193">
        <v>8119</v>
      </c>
    </row>
    <row r="42" spans="1:10" ht="16">
      <c r="A42" s="48"/>
      <c r="B42" s="139" t="s">
        <v>419</v>
      </c>
      <c r="C42" s="139" t="s">
        <v>1225</v>
      </c>
      <c r="D42" s="139" t="s">
        <v>1225</v>
      </c>
      <c r="E42" s="49" t="s">
        <v>67</v>
      </c>
      <c r="F42" s="49" t="s">
        <v>67</v>
      </c>
      <c r="G42" s="50">
        <v>4057</v>
      </c>
      <c r="I42" s="199"/>
      <c r="J42" s="194"/>
    </row>
    <row r="43" spans="1:10" ht="16">
      <c r="A43" s="48"/>
      <c r="B43" s="139" t="s">
        <v>420</v>
      </c>
      <c r="C43" s="139" t="s">
        <v>1225</v>
      </c>
      <c r="D43" s="139" t="s">
        <v>1225</v>
      </c>
      <c r="E43" s="49" t="s">
        <v>67</v>
      </c>
      <c r="F43" s="49" t="s">
        <v>67</v>
      </c>
      <c r="G43" s="49">
        <v>412</v>
      </c>
      <c r="I43" s="199"/>
      <c r="J43" s="194"/>
    </row>
    <row r="44" spans="1:10" ht="16">
      <c r="A44" s="48"/>
      <c r="B44" s="141" t="s">
        <v>421</v>
      </c>
      <c r="C44" s="142" t="s">
        <v>1224</v>
      </c>
      <c r="D44" s="142" t="s">
        <v>1224</v>
      </c>
      <c r="E44" s="49" t="s">
        <v>67</v>
      </c>
      <c r="F44" s="49" t="s">
        <v>67</v>
      </c>
      <c r="G44" s="50">
        <v>11005</v>
      </c>
      <c r="I44" s="199"/>
      <c r="J44" s="194"/>
    </row>
    <row r="45" spans="1:10" ht="16">
      <c r="A45" s="48"/>
      <c r="B45" s="141" t="s">
        <v>422</v>
      </c>
      <c r="C45" s="142" t="s">
        <v>1224</v>
      </c>
      <c r="D45" s="142" t="s">
        <v>1224</v>
      </c>
      <c r="E45" s="49" t="s">
        <v>67</v>
      </c>
      <c r="F45" s="49" t="s">
        <v>67</v>
      </c>
      <c r="G45" s="49">
        <v>186</v>
      </c>
      <c r="I45" s="200">
        <f>SUM(G44:G47)</f>
        <v>39663</v>
      </c>
      <c r="J45" s="195">
        <v>39133</v>
      </c>
    </row>
    <row r="46" spans="1:10" ht="16">
      <c r="A46" s="48"/>
      <c r="B46" s="141" t="s">
        <v>423</v>
      </c>
      <c r="C46" s="142" t="s">
        <v>1224</v>
      </c>
      <c r="D46" s="142" t="s">
        <v>1224</v>
      </c>
      <c r="E46" s="49" t="s">
        <v>67</v>
      </c>
      <c r="F46" s="49" t="s">
        <v>67</v>
      </c>
      <c r="G46" s="50">
        <v>6684</v>
      </c>
      <c r="I46" s="201"/>
      <c r="J46" s="195"/>
    </row>
    <row r="47" spans="1:10" ht="32">
      <c r="A47" s="48"/>
      <c r="B47" s="141" t="s">
        <v>424</v>
      </c>
      <c r="C47" s="142" t="s">
        <v>1224</v>
      </c>
      <c r="D47" s="142" t="s">
        <v>1224</v>
      </c>
      <c r="E47" s="49" t="s">
        <v>67</v>
      </c>
      <c r="F47" s="49" t="s">
        <v>67</v>
      </c>
      <c r="G47" s="50">
        <v>21788</v>
      </c>
      <c r="I47" s="201"/>
      <c r="J47" s="195"/>
    </row>
    <row r="48" spans="1:10" ht="16">
      <c r="A48" s="48"/>
      <c r="B48" s="49" t="s">
        <v>425</v>
      </c>
      <c r="C48" s="49" t="s">
        <v>942</v>
      </c>
      <c r="D48" s="49" t="s">
        <v>942</v>
      </c>
      <c r="E48" s="49" t="s">
        <v>67</v>
      </c>
      <c r="F48" s="49" t="s">
        <v>67</v>
      </c>
      <c r="G48" s="49">
        <v>115</v>
      </c>
      <c r="I48" s="201"/>
      <c r="J48" s="195"/>
    </row>
    <row r="49" spans="1:10" ht="16">
      <c r="A49" s="48"/>
      <c r="B49" s="49" t="s">
        <v>426</v>
      </c>
      <c r="C49" s="49" t="s">
        <v>942</v>
      </c>
      <c r="D49" s="49" t="s">
        <v>942</v>
      </c>
      <c r="E49" s="49" t="s">
        <v>67</v>
      </c>
      <c r="F49" s="49" t="s">
        <v>67</v>
      </c>
      <c r="G49" s="49">
        <v>76</v>
      </c>
      <c r="I49" s="202">
        <f>SUM(G53)</f>
        <v>13662</v>
      </c>
      <c r="J49" s="196">
        <v>13551</v>
      </c>
    </row>
    <row r="50" spans="1:10" ht="16">
      <c r="A50" s="48"/>
      <c r="B50" s="49" t="s">
        <v>427</v>
      </c>
      <c r="C50" s="49" t="s">
        <v>942</v>
      </c>
      <c r="D50" s="49" t="s">
        <v>942</v>
      </c>
      <c r="E50" s="49" t="s">
        <v>67</v>
      </c>
      <c r="F50" s="49" t="s">
        <v>67</v>
      </c>
      <c r="G50" s="50">
        <v>4648</v>
      </c>
      <c r="I50" s="203"/>
      <c r="J50" s="196"/>
    </row>
    <row r="51" spans="1:10" ht="16">
      <c r="A51" s="48"/>
      <c r="B51" s="49" t="s">
        <v>428</v>
      </c>
      <c r="C51" s="49" t="s">
        <v>942</v>
      </c>
      <c r="D51" s="49" t="s">
        <v>942</v>
      </c>
      <c r="E51" s="49" t="s">
        <v>67</v>
      </c>
      <c r="F51" s="49" t="s">
        <v>67</v>
      </c>
      <c r="G51" s="50">
        <v>9347</v>
      </c>
      <c r="I51" s="203"/>
      <c r="J51" s="196"/>
    </row>
    <row r="52" spans="1:10" ht="32">
      <c r="A52" s="48"/>
      <c r="B52" s="139" t="s">
        <v>429</v>
      </c>
      <c r="C52" s="139" t="s">
        <v>1225</v>
      </c>
      <c r="D52" s="139" t="s">
        <v>1225</v>
      </c>
      <c r="E52" s="49" t="s">
        <v>67</v>
      </c>
      <c r="F52" s="49" t="s">
        <v>67</v>
      </c>
      <c r="G52" s="50">
        <v>3733</v>
      </c>
      <c r="I52" s="203"/>
      <c r="J52" s="196"/>
    </row>
    <row r="53" spans="1:10" ht="16">
      <c r="A53" s="48"/>
      <c r="B53" s="144" t="s">
        <v>430</v>
      </c>
      <c r="C53" s="144" t="s">
        <v>29</v>
      </c>
      <c r="D53" s="144" t="s">
        <v>29</v>
      </c>
      <c r="E53" s="49" t="s">
        <v>67</v>
      </c>
      <c r="F53" s="49" t="s">
        <v>67</v>
      </c>
      <c r="G53" s="50">
        <v>13662</v>
      </c>
      <c r="I53" s="204">
        <f>SUM(G41,G48:G51,G54:G57)</f>
        <v>17433</v>
      </c>
      <c r="J53" s="197">
        <v>17182</v>
      </c>
    </row>
    <row r="54" spans="1:10" ht="16">
      <c r="A54" s="48"/>
      <c r="B54" s="49" t="s">
        <v>431</v>
      </c>
      <c r="C54" s="49" t="s">
        <v>942</v>
      </c>
      <c r="D54" s="49" t="s">
        <v>942</v>
      </c>
      <c r="E54" s="49" t="s">
        <v>67</v>
      </c>
      <c r="F54" s="49" t="s">
        <v>67</v>
      </c>
      <c r="G54" s="49">
        <v>792</v>
      </c>
      <c r="I54" s="204"/>
      <c r="J54" s="197"/>
    </row>
    <row r="55" spans="1:10" ht="16">
      <c r="A55" s="48"/>
      <c r="B55" s="49" t="s">
        <v>432</v>
      </c>
      <c r="C55" s="49" t="s">
        <v>942</v>
      </c>
      <c r="D55" s="49" t="s">
        <v>942</v>
      </c>
      <c r="E55" s="49" t="s">
        <v>67</v>
      </c>
      <c r="F55" s="49" t="s">
        <v>67</v>
      </c>
      <c r="G55" s="49">
        <v>982</v>
      </c>
      <c r="I55" s="204"/>
      <c r="J55" s="197"/>
    </row>
    <row r="56" spans="1:10" ht="16">
      <c r="A56" s="39"/>
      <c r="B56" s="40" t="s">
        <v>433</v>
      </c>
      <c r="C56" s="40" t="s">
        <v>942</v>
      </c>
      <c r="D56" s="90" t="s">
        <v>942</v>
      </c>
      <c r="E56" s="90" t="s">
        <v>67</v>
      </c>
      <c r="F56" s="49" t="s">
        <v>67</v>
      </c>
      <c r="G56" s="39">
        <v>704</v>
      </c>
      <c r="I56" s="204"/>
      <c r="J56" s="197"/>
    </row>
    <row r="57" spans="1:10" ht="16">
      <c r="A57" s="41" t="s">
        <v>434</v>
      </c>
      <c r="B57" s="43" t="s">
        <v>384</v>
      </c>
      <c r="C57" s="43" t="s">
        <v>942</v>
      </c>
      <c r="D57" s="43" t="s">
        <v>942</v>
      </c>
      <c r="E57" s="43" t="s">
        <v>67</v>
      </c>
      <c r="F57" s="43" t="s">
        <v>67</v>
      </c>
      <c r="G57" s="43">
        <v>446</v>
      </c>
      <c r="I57" s="204"/>
      <c r="J57" s="197"/>
    </row>
    <row r="58" spans="1:10" ht="16">
      <c r="A58" s="44" t="s">
        <v>435</v>
      </c>
      <c r="B58" s="45" t="s">
        <v>436</v>
      </c>
      <c r="C58" s="49" t="s">
        <v>186</v>
      </c>
      <c r="D58" s="49" t="s">
        <v>86</v>
      </c>
      <c r="E58" s="49" t="s">
        <v>186</v>
      </c>
      <c r="F58" s="49" t="s">
        <v>88</v>
      </c>
      <c r="G58" s="45">
        <v>50</v>
      </c>
    </row>
    <row r="59" spans="1:10" ht="16">
      <c r="A59" s="39"/>
      <c r="B59" s="40" t="s">
        <v>437</v>
      </c>
      <c r="C59" s="40" t="s">
        <v>82</v>
      </c>
      <c r="D59" s="90" t="s">
        <v>82</v>
      </c>
      <c r="E59" s="90" t="s">
        <v>82</v>
      </c>
      <c r="F59" s="40" t="s">
        <v>88</v>
      </c>
      <c r="G59" s="147">
        <v>5832</v>
      </c>
    </row>
    <row r="60" spans="1:10" ht="16">
      <c r="A60" s="41" t="s">
        <v>438</v>
      </c>
      <c r="B60" s="43" t="s">
        <v>384</v>
      </c>
      <c r="C60" s="43" t="s">
        <v>86</v>
      </c>
      <c r="D60" s="43" t="s">
        <v>1217</v>
      </c>
      <c r="E60" s="43" t="s">
        <v>86</v>
      </c>
      <c r="F60" s="40" t="s">
        <v>88</v>
      </c>
      <c r="G60" s="43">
        <v>18</v>
      </c>
    </row>
    <row r="61" spans="1:10" ht="16">
      <c r="A61" s="48" t="s">
        <v>439</v>
      </c>
      <c r="B61" s="49" t="s">
        <v>440</v>
      </c>
      <c r="C61" s="45" t="s">
        <v>14</v>
      </c>
      <c r="D61" s="45" t="s">
        <v>14</v>
      </c>
      <c r="E61" s="45" t="s">
        <v>1217</v>
      </c>
      <c r="F61" s="49" t="s">
        <v>14</v>
      </c>
      <c r="G61" s="49">
        <v>75</v>
      </c>
    </row>
    <row r="62" spans="1:10" ht="16">
      <c r="A62" s="48"/>
      <c r="B62" s="49" t="s">
        <v>441</v>
      </c>
      <c r="C62" s="49" t="s">
        <v>14</v>
      </c>
      <c r="D62" s="49" t="s">
        <v>14</v>
      </c>
      <c r="E62" s="49" t="s">
        <v>1217</v>
      </c>
      <c r="F62" s="49" t="s">
        <v>14</v>
      </c>
      <c r="G62" s="49">
        <v>880</v>
      </c>
    </row>
    <row r="63" spans="1:10" ht="16">
      <c r="A63" s="48"/>
      <c r="B63" s="49" t="s">
        <v>442</v>
      </c>
      <c r="C63" s="49" t="s">
        <v>14</v>
      </c>
      <c r="D63" s="49" t="s">
        <v>14</v>
      </c>
      <c r="E63" s="49" t="s">
        <v>1217</v>
      </c>
      <c r="F63" s="49" t="s">
        <v>14</v>
      </c>
      <c r="G63" s="49">
        <v>403</v>
      </c>
    </row>
    <row r="64" spans="1:10" ht="16">
      <c r="A64" s="39"/>
      <c r="B64" s="40" t="s">
        <v>443</v>
      </c>
      <c r="C64" s="40" t="s">
        <v>14</v>
      </c>
      <c r="D64" s="90" t="s">
        <v>14</v>
      </c>
      <c r="E64" s="90" t="s">
        <v>1217</v>
      </c>
      <c r="F64" s="40" t="s">
        <v>14</v>
      </c>
      <c r="G64" s="147">
        <v>11629</v>
      </c>
    </row>
    <row r="65" spans="1:7" ht="16">
      <c r="A65" s="43" t="s">
        <v>1226</v>
      </c>
      <c r="B65" s="43" t="s">
        <v>384</v>
      </c>
      <c r="C65" s="43" t="s">
        <v>82</v>
      </c>
      <c r="D65" s="43" t="s">
        <v>82</v>
      </c>
      <c r="E65" s="43" t="s">
        <v>82</v>
      </c>
      <c r="F65" s="40" t="s">
        <v>85</v>
      </c>
      <c r="G65" s="43">
        <v>34</v>
      </c>
    </row>
    <row r="66" spans="1:7" ht="16">
      <c r="A66" s="43" t="s">
        <v>445</v>
      </c>
      <c r="B66" s="42" t="s">
        <v>384</v>
      </c>
      <c r="C66" s="43" t="s">
        <v>82</v>
      </c>
      <c r="D66" s="43" t="s">
        <v>82</v>
      </c>
      <c r="E66" s="43" t="s">
        <v>82</v>
      </c>
      <c r="F66" s="43" t="s">
        <v>85</v>
      </c>
      <c r="G66" s="42">
        <v>1151</v>
      </c>
    </row>
    <row r="67" spans="1:7" ht="32">
      <c r="A67" s="43" t="s">
        <v>446</v>
      </c>
      <c r="B67" s="42" t="s">
        <v>384</v>
      </c>
      <c r="C67" s="43" t="s">
        <v>1217</v>
      </c>
      <c r="D67" s="43" t="s">
        <v>1217</v>
      </c>
      <c r="E67" s="43" t="s">
        <v>1217</v>
      </c>
      <c r="F67" s="43" t="s">
        <v>83</v>
      </c>
      <c r="G67" s="42">
        <v>2272</v>
      </c>
    </row>
    <row r="68" spans="1:7" ht="16">
      <c r="A68" s="43" t="s">
        <v>447</v>
      </c>
      <c r="B68" s="43" t="s">
        <v>384</v>
      </c>
      <c r="C68" s="43" t="s">
        <v>945</v>
      </c>
      <c r="D68" s="43" t="s">
        <v>945</v>
      </c>
      <c r="E68" s="43" t="s">
        <v>83</v>
      </c>
      <c r="F68" s="43" t="s">
        <v>83</v>
      </c>
      <c r="G68" s="43">
        <v>427</v>
      </c>
    </row>
    <row r="69" spans="1:7" ht="16">
      <c r="A69" s="43" t="s">
        <v>448</v>
      </c>
      <c r="B69" s="43" t="s">
        <v>384</v>
      </c>
      <c r="C69" s="43" t="s">
        <v>945</v>
      </c>
      <c r="D69" s="43" t="s">
        <v>945</v>
      </c>
      <c r="E69" s="43" t="s">
        <v>83</v>
      </c>
      <c r="F69" s="43" t="s">
        <v>83</v>
      </c>
      <c r="G69" s="43">
        <v>40</v>
      </c>
    </row>
    <row r="70" spans="1:7" ht="16">
      <c r="A70" s="43" t="s">
        <v>449</v>
      </c>
      <c r="B70" s="43" t="s">
        <v>384</v>
      </c>
      <c r="C70" s="43" t="s">
        <v>945</v>
      </c>
      <c r="D70" s="43" t="s">
        <v>945</v>
      </c>
      <c r="E70" s="43" t="s">
        <v>83</v>
      </c>
      <c r="F70" s="45" t="s">
        <v>83</v>
      </c>
      <c r="G70" s="43">
        <v>205</v>
      </c>
    </row>
    <row r="71" spans="1:7" ht="16">
      <c r="A71" s="44" t="s">
        <v>450</v>
      </c>
      <c r="B71" s="45" t="s">
        <v>451</v>
      </c>
      <c r="C71" s="45" t="s">
        <v>1028</v>
      </c>
      <c r="D71" s="89" t="s">
        <v>5</v>
      </c>
      <c r="E71" s="89" t="s">
        <v>14</v>
      </c>
      <c r="F71" s="45" t="s">
        <v>14</v>
      </c>
      <c r="G71" s="148">
        <v>3122</v>
      </c>
    </row>
    <row r="72" spans="1:7" ht="16">
      <c r="A72" s="39"/>
      <c r="B72" s="40" t="s">
        <v>452</v>
      </c>
      <c r="C72" s="40" t="s">
        <v>1028</v>
      </c>
      <c r="D72" s="174" t="s">
        <v>5</v>
      </c>
      <c r="E72" s="90" t="s">
        <v>14</v>
      </c>
      <c r="F72" s="40" t="s">
        <v>14</v>
      </c>
      <c r="G72" s="147">
        <v>1165</v>
      </c>
    </row>
    <row r="73" spans="1:7" ht="16">
      <c r="A73" s="41" t="s">
        <v>453</v>
      </c>
      <c r="B73" s="43" t="s">
        <v>384</v>
      </c>
      <c r="C73" s="43" t="s">
        <v>14</v>
      </c>
      <c r="D73" s="43" t="s">
        <v>14</v>
      </c>
      <c r="E73" s="43" t="s">
        <v>14</v>
      </c>
      <c r="F73" s="49" t="s">
        <v>14</v>
      </c>
      <c r="G73" s="43">
        <v>375</v>
      </c>
    </row>
    <row r="74" spans="1:7" ht="32">
      <c r="A74" s="44" t="s">
        <v>454</v>
      </c>
      <c r="B74" s="45" t="s">
        <v>455</v>
      </c>
      <c r="C74" s="45" t="s">
        <v>1726</v>
      </c>
      <c r="D74" s="45" t="s">
        <v>933</v>
      </c>
      <c r="E74" s="45" t="s">
        <v>14</v>
      </c>
      <c r="F74" s="45" t="s">
        <v>14</v>
      </c>
      <c r="G74" s="45">
        <v>16</v>
      </c>
    </row>
    <row r="75" spans="1:7" ht="48">
      <c r="A75" s="48"/>
      <c r="B75" s="49" t="s">
        <v>456</v>
      </c>
      <c r="C75" s="49" t="s">
        <v>1726</v>
      </c>
      <c r="D75" s="49" t="s">
        <v>933</v>
      </c>
      <c r="E75" s="49" t="s">
        <v>14</v>
      </c>
      <c r="F75" s="49" t="s">
        <v>14</v>
      </c>
      <c r="G75" s="49">
        <v>661</v>
      </c>
    </row>
    <row r="76" spans="1:7" ht="16">
      <c r="A76" s="39"/>
      <c r="B76" s="40" t="s">
        <v>457</v>
      </c>
      <c r="C76" s="49" t="s">
        <v>1726</v>
      </c>
      <c r="D76" s="49" t="s">
        <v>933</v>
      </c>
      <c r="E76" s="49" t="s">
        <v>14</v>
      </c>
      <c r="F76" s="40" t="s">
        <v>14</v>
      </c>
      <c r="G76" s="47">
        <v>2435</v>
      </c>
    </row>
    <row r="77" spans="1:7" ht="16">
      <c r="A77" s="43" t="s">
        <v>459</v>
      </c>
      <c r="B77" s="43" t="s">
        <v>384</v>
      </c>
      <c r="C77" s="43" t="s">
        <v>86</v>
      </c>
      <c r="D77" s="43" t="s">
        <v>933</v>
      </c>
      <c r="E77" s="43" t="s">
        <v>86</v>
      </c>
      <c r="F77" s="43" t="s">
        <v>88</v>
      </c>
      <c r="G77" s="43">
        <v>89</v>
      </c>
    </row>
    <row r="78" spans="1:7" ht="16">
      <c r="A78" s="43" t="s">
        <v>460</v>
      </c>
      <c r="B78" s="43" t="s">
        <v>384</v>
      </c>
      <c r="C78" s="43" t="s">
        <v>934</v>
      </c>
      <c r="D78" s="43" t="s">
        <v>934</v>
      </c>
      <c r="E78" s="43" t="s">
        <v>14</v>
      </c>
      <c r="F78" s="43" t="s">
        <v>14</v>
      </c>
      <c r="G78" s="43">
        <v>104</v>
      </c>
    </row>
    <row r="79" spans="1:7" ht="16">
      <c r="A79" s="43" t="s">
        <v>462</v>
      </c>
      <c r="B79" s="43" t="s">
        <v>384</v>
      </c>
      <c r="C79" s="43" t="s">
        <v>935</v>
      </c>
      <c r="D79" s="43" t="s">
        <v>935</v>
      </c>
      <c r="E79" s="43" t="s">
        <v>83</v>
      </c>
      <c r="F79" s="43" t="s">
        <v>83</v>
      </c>
      <c r="G79" s="43">
        <v>82</v>
      </c>
    </row>
    <row r="80" spans="1:7" ht="16">
      <c r="A80" s="43" t="s">
        <v>463</v>
      </c>
      <c r="B80" s="42" t="s">
        <v>384</v>
      </c>
      <c r="C80" s="43" t="s">
        <v>935</v>
      </c>
      <c r="D80" s="43" t="s">
        <v>935</v>
      </c>
      <c r="E80" s="43" t="s">
        <v>83</v>
      </c>
      <c r="F80" s="43" t="s">
        <v>83</v>
      </c>
      <c r="G80" s="42">
        <v>1235</v>
      </c>
    </row>
    <row r="81" spans="1:7" ht="32">
      <c r="A81" s="43" t="s">
        <v>464</v>
      </c>
      <c r="B81" s="42" t="s">
        <v>384</v>
      </c>
      <c r="C81" s="43" t="s">
        <v>14</v>
      </c>
      <c r="D81" s="43" t="s">
        <v>14</v>
      </c>
      <c r="E81" s="43" t="s">
        <v>14</v>
      </c>
      <c r="F81" s="43" t="s">
        <v>14</v>
      </c>
      <c r="G81" s="42">
        <v>1107</v>
      </c>
    </row>
    <row r="82" spans="1:7" ht="32">
      <c r="A82" s="43" t="s">
        <v>465</v>
      </c>
      <c r="B82" s="43" t="s">
        <v>384</v>
      </c>
      <c r="C82" s="43" t="s">
        <v>83</v>
      </c>
      <c r="D82" s="43" t="s">
        <v>83</v>
      </c>
      <c r="E82" s="43" t="s">
        <v>83</v>
      </c>
      <c r="F82" s="43" t="s">
        <v>83</v>
      </c>
      <c r="G82" s="43">
        <v>905</v>
      </c>
    </row>
    <row r="83" spans="1:7" ht="16">
      <c r="A83" s="43" t="s">
        <v>466</v>
      </c>
      <c r="B83" s="42" t="s">
        <v>384</v>
      </c>
      <c r="C83" s="43" t="s">
        <v>83</v>
      </c>
      <c r="D83" s="43" t="s">
        <v>83</v>
      </c>
      <c r="E83" s="43" t="s">
        <v>83</v>
      </c>
      <c r="F83" s="43" t="s">
        <v>83</v>
      </c>
      <c r="G83" s="42">
        <v>20195</v>
      </c>
    </row>
    <row r="84" spans="1:7" ht="48">
      <c r="A84" s="44" t="s">
        <v>467</v>
      </c>
      <c r="B84" s="45" t="s">
        <v>468</v>
      </c>
      <c r="C84" s="45" t="s">
        <v>941</v>
      </c>
      <c r="D84" s="45" t="s">
        <v>941</v>
      </c>
      <c r="E84" s="45" t="s">
        <v>85</v>
      </c>
      <c r="F84" s="45" t="s">
        <v>85</v>
      </c>
      <c r="G84" s="46">
        <v>2922</v>
      </c>
    </row>
    <row r="85" spans="1:7" ht="64">
      <c r="A85" s="48"/>
      <c r="B85" s="49" t="s">
        <v>469</v>
      </c>
      <c r="C85" s="49" t="s">
        <v>941</v>
      </c>
      <c r="D85" s="91" t="s">
        <v>941</v>
      </c>
      <c r="E85" s="91" t="s">
        <v>85</v>
      </c>
      <c r="F85" s="49" t="s">
        <v>85</v>
      </c>
      <c r="G85" s="48">
        <v>161</v>
      </c>
    </row>
    <row r="86" spans="1:7" ht="32">
      <c r="A86" s="48"/>
      <c r="B86" s="49" t="s">
        <v>470</v>
      </c>
      <c r="C86" s="49" t="s">
        <v>1764</v>
      </c>
      <c r="D86" s="49" t="s">
        <v>85</v>
      </c>
      <c r="E86" s="49" t="s">
        <v>85</v>
      </c>
      <c r="F86" s="49" t="s">
        <v>85</v>
      </c>
      <c r="G86" s="49">
        <v>177</v>
      </c>
    </row>
    <row r="87" spans="1:7" ht="16">
      <c r="A87" s="48"/>
      <c r="B87" s="49" t="s">
        <v>471</v>
      </c>
      <c r="C87" s="49" t="s">
        <v>1764</v>
      </c>
      <c r="D87" s="49" t="s">
        <v>85</v>
      </c>
      <c r="E87" s="49" t="s">
        <v>85</v>
      </c>
      <c r="F87" s="49" t="s">
        <v>85</v>
      </c>
      <c r="G87" s="50">
        <v>2081</v>
      </c>
    </row>
    <row r="88" spans="1:7" ht="16">
      <c r="A88" s="48"/>
      <c r="B88" s="49" t="s">
        <v>472</v>
      </c>
      <c r="C88" s="49" t="s">
        <v>1764</v>
      </c>
      <c r="D88" s="49" t="s">
        <v>85</v>
      </c>
      <c r="E88" s="49" t="s">
        <v>85</v>
      </c>
      <c r="F88" s="49" t="s">
        <v>85</v>
      </c>
      <c r="G88" s="49">
        <v>24</v>
      </c>
    </row>
    <row r="89" spans="1:7" ht="16">
      <c r="A89" s="48"/>
      <c r="B89" s="49" t="s">
        <v>473</v>
      </c>
      <c r="C89" s="49" t="s">
        <v>1764</v>
      </c>
      <c r="D89" s="49" t="s">
        <v>85</v>
      </c>
      <c r="E89" s="49" t="s">
        <v>85</v>
      </c>
      <c r="F89" s="49" t="s">
        <v>85</v>
      </c>
      <c r="G89" s="49">
        <v>417</v>
      </c>
    </row>
    <row r="90" spans="1:7" ht="16">
      <c r="A90" s="48"/>
      <c r="B90" s="49" t="s">
        <v>474</v>
      </c>
      <c r="C90" s="49" t="s">
        <v>1764</v>
      </c>
      <c r="D90" s="49" t="s">
        <v>85</v>
      </c>
      <c r="E90" s="49" t="s">
        <v>85</v>
      </c>
      <c r="F90" s="49" t="s">
        <v>85</v>
      </c>
      <c r="G90" s="49">
        <v>174</v>
      </c>
    </row>
    <row r="91" spans="1:7" ht="32">
      <c r="A91" s="48"/>
      <c r="B91" s="49" t="s">
        <v>475</v>
      </c>
      <c r="C91" s="49" t="s">
        <v>1764</v>
      </c>
      <c r="D91" s="49" t="s">
        <v>85</v>
      </c>
      <c r="E91" s="49" t="s">
        <v>85</v>
      </c>
      <c r="F91" s="49" t="s">
        <v>85</v>
      </c>
      <c r="G91" s="50">
        <v>3580</v>
      </c>
    </row>
    <row r="92" spans="1:7" ht="32">
      <c r="A92" s="39"/>
      <c r="B92" s="40" t="s">
        <v>476</v>
      </c>
      <c r="C92" s="40" t="s">
        <v>1764</v>
      </c>
      <c r="D92" s="40" t="s">
        <v>85</v>
      </c>
      <c r="E92" s="40" t="s">
        <v>85</v>
      </c>
      <c r="F92" s="49" t="s">
        <v>85</v>
      </c>
      <c r="G92" s="40">
        <v>899</v>
      </c>
    </row>
    <row r="93" spans="1:7" ht="16">
      <c r="A93" s="53" t="s">
        <v>477</v>
      </c>
      <c r="B93" s="45" t="s">
        <v>478</v>
      </c>
      <c r="C93" s="45" t="s">
        <v>63</v>
      </c>
      <c r="D93" s="89" t="s">
        <v>63</v>
      </c>
      <c r="E93" s="89" t="s">
        <v>85</v>
      </c>
      <c r="F93" s="45" t="s">
        <v>85</v>
      </c>
      <c r="G93" s="148">
        <v>1492</v>
      </c>
    </row>
    <row r="94" spans="1:7" ht="32">
      <c r="A94" s="39"/>
      <c r="B94" s="40" t="s">
        <v>479</v>
      </c>
      <c r="C94" s="40" t="s">
        <v>63</v>
      </c>
      <c r="D94" s="40" t="s">
        <v>63</v>
      </c>
      <c r="E94" s="40" t="s">
        <v>85</v>
      </c>
      <c r="F94" s="49" t="s">
        <v>85</v>
      </c>
      <c r="G94" s="47">
        <v>2421</v>
      </c>
    </row>
    <row r="95" spans="1:7" ht="16">
      <c r="A95" s="53" t="s">
        <v>480</v>
      </c>
      <c r="B95" s="45" t="s">
        <v>481</v>
      </c>
      <c r="C95" s="45" t="s">
        <v>54</v>
      </c>
      <c r="D95" s="89" t="s">
        <v>54</v>
      </c>
      <c r="E95" s="89" t="s">
        <v>85</v>
      </c>
      <c r="F95" s="45" t="s">
        <v>85</v>
      </c>
      <c r="G95" s="148">
        <v>1342</v>
      </c>
    </row>
    <row r="96" spans="1:7" ht="48">
      <c r="A96" s="39"/>
      <c r="B96" s="40" t="s">
        <v>482</v>
      </c>
      <c r="C96" s="40" t="s">
        <v>54</v>
      </c>
      <c r="D96" s="90" t="s">
        <v>54</v>
      </c>
      <c r="E96" s="90" t="s">
        <v>85</v>
      </c>
      <c r="F96" s="40" t="s">
        <v>85</v>
      </c>
      <c r="G96" s="39">
        <v>612</v>
      </c>
    </row>
    <row r="97" spans="1:7" ht="16">
      <c r="A97" s="43" t="s">
        <v>483</v>
      </c>
      <c r="B97" s="54" t="s">
        <v>384</v>
      </c>
      <c r="C97" s="43" t="s">
        <v>54</v>
      </c>
      <c r="D97" s="43" t="s">
        <v>54</v>
      </c>
      <c r="E97" s="43" t="s">
        <v>85</v>
      </c>
      <c r="F97" s="49" t="s">
        <v>85</v>
      </c>
      <c r="G97" s="43">
        <v>68</v>
      </c>
    </row>
    <row r="98" spans="1:7" ht="16">
      <c r="A98" s="53" t="s">
        <v>484</v>
      </c>
      <c r="B98" s="45" t="s">
        <v>485</v>
      </c>
      <c r="C98" s="45" t="s">
        <v>1764</v>
      </c>
      <c r="D98" s="89" t="s">
        <v>85</v>
      </c>
      <c r="E98" s="89" t="s">
        <v>85</v>
      </c>
      <c r="F98" s="45" t="s">
        <v>85</v>
      </c>
      <c r="G98" s="44">
        <v>13</v>
      </c>
    </row>
    <row r="99" spans="1:7" ht="32">
      <c r="A99" s="28"/>
      <c r="B99" s="40" t="s">
        <v>486</v>
      </c>
      <c r="C99" s="40" t="s">
        <v>1764</v>
      </c>
      <c r="D99" s="90" t="s">
        <v>85</v>
      </c>
      <c r="E99" s="90" t="s">
        <v>85</v>
      </c>
      <c r="F99" s="40" t="s">
        <v>85</v>
      </c>
      <c r="G99" s="39">
        <v>320</v>
      </c>
    </row>
    <row r="100" spans="1:7" ht="16">
      <c r="A100" s="43" t="s">
        <v>487</v>
      </c>
      <c r="B100" s="54" t="s">
        <v>384</v>
      </c>
      <c r="C100" s="43" t="s">
        <v>1764</v>
      </c>
      <c r="D100" s="43" t="s">
        <v>85</v>
      </c>
      <c r="E100" s="43" t="s">
        <v>85</v>
      </c>
      <c r="F100" s="40" t="s">
        <v>85</v>
      </c>
      <c r="G100" s="43">
        <v>152</v>
      </c>
    </row>
    <row r="101" spans="1:7" ht="16">
      <c r="A101" s="40" t="s">
        <v>488</v>
      </c>
      <c r="B101" s="29" t="s">
        <v>384</v>
      </c>
      <c r="C101" s="43" t="s">
        <v>86</v>
      </c>
      <c r="D101" s="43" t="s">
        <v>86</v>
      </c>
      <c r="E101" s="43" t="s">
        <v>86</v>
      </c>
      <c r="F101" s="45" t="s">
        <v>88</v>
      </c>
      <c r="G101" s="40">
        <v>852</v>
      </c>
    </row>
    <row r="102" spans="1:7">
      <c r="F102" s="52"/>
    </row>
  </sheetData>
  <mergeCells count="8">
    <mergeCell ref="J41:J44"/>
    <mergeCell ref="J45:J48"/>
    <mergeCell ref="J49:J52"/>
    <mergeCell ref="J53:J57"/>
    <mergeCell ref="I41:I44"/>
    <mergeCell ref="I45:I48"/>
    <mergeCell ref="I49:I52"/>
    <mergeCell ref="I53:I57"/>
  </mergeCells>
  <phoneticPr fontId="20" type="noConversion"/>
  <conditionalFormatting sqref="F1:F1048576">
    <cfRule type="containsText" dxfId="44" priority="5" operator="containsText" text="Cardiovascular">
      <formula>NOT(ISERROR(SEARCH("Cardiovascular",F1)))</formula>
    </cfRule>
  </conditionalFormatting>
  <conditionalFormatting sqref="F1:F1048576">
    <cfRule type="containsText" dxfId="43" priority="1" operator="containsText" text="Injury">
      <formula>NOT(ISERROR(SEARCH("Injury",F1)))</formula>
    </cfRule>
    <cfRule type="containsText" dxfId="42" priority="2" operator="containsText" text="Other Chronic">
      <formula>NOT(ISERROR(SEARCH("Other Chronic",F1)))</formula>
    </cfRule>
    <cfRule type="containsText" dxfId="41" priority="3" operator="containsText" text="Communicable">
      <formula>NOT(ISERROR(SEARCH("Communicable",F1)))</formula>
    </cfRule>
    <cfRule type="containsText" dxfId="40" priority="4" operator="containsText" text="Cancer">
      <formula>NOT(ISERROR(SEARCH("Cancer",F1)))</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J102"/>
  <sheetViews>
    <sheetView zoomScale="120" zoomScaleNormal="120" workbookViewId="0">
      <pane ySplit="1" topLeftCell="A41" activePane="bottomLeft" state="frozen"/>
      <selection pane="bottomLeft" activeCell="D60" sqref="D60"/>
    </sheetView>
  </sheetViews>
  <sheetFormatPr baseColWidth="10" defaultRowHeight="15"/>
  <cols>
    <col min="1" max="2" width="50.83203125" style="25" customWidth="1"/>
    <col min="3" max="5" width="25.83203125" style="25" customWidth="1"/>
    <col min="6" max="6" width="25.83203125" style="88" customWidth="1"/>
    <col min="7" max="8" width="10.83203125" style="25"/>
    <col min="9" max="10" width="14.83203125" style="25" customWidth="1"/>
    <col min="11" max="16384" width="10.83203125" style="25"/>
  </cols>
  <sheetData>
    <row r="1" spans="1:9" ht="16">
      <c r="A1" s="43" t="s">
        <v>59</v>
      </c>
      <c r="B1" s="55" t="s">
        <v>60</v>
      </c>
      <c r="C1" s="40" t="s">
        <v>1606</v>
      </c>
      <c r="D1" s="40" t="s">
        <v>1607</v>
      </c>
      <c r="E1" s="138" t="s">
        <v>1608</v>
      </c>
      <c r="F1" s="40" t="s">
        <v>1605</v>
      </c>
      <c r="G1" s="43" t="s">
        <v>61</v>
      </c>
      <c r="H1" s="25">
        <f>SUM(G2:G102)</f>
        <v>269417</v>
      </c>
      <c r="I1" s="25" t="s">
        <v>1223</v>
      </c>
    </row>
    <row r="2" spans="1:9" ht="16">
      <c r="A2" s="56" t="s">
        <v>375</v>
      </c>
      <c r="B2" s="55" t="s">
        <v>384</v>
      </c>
      <c r="C2" s="43" t="s">
        <v>86</v>
      </c>
      <c r="D2" s="43" t="s">
        <v>945</v>
      </c>
      <c r="E2" s="43" t="s">
        <v>86</v>
      </c>
      <c r="F2" s="43" t="s">
        <v>88</v>
      </c>
      <c r="G2" s="57">
        <v>837</v>
      </c>
    </row>
    <row r="3" spans="1:9" ht="16">
      <c r="A3" s="58" t="s">
        <v>376</v>
      </c>
      <c r="B3" s="59" t="s">
        <v>377</v>
      </c>
      <c r="C3" s="45" t="s">
        <v>64</v>
      </c>
      <c r="D3" s="45" t="s">
        <v>64</v>
      </c>
      <c r="E3" s="45" t="s">
        <v>64</v>
      </c>
      <c r="F3" s="45" t="s">
        <v>88</v>
      </c>
      <c r="G3" s="60">
        <v>75</v>
      </c>
    </row>
    <row r="4" spans="1:9" ht="16">
      <c r="A4" s="28"/>
      <c r="B4" s="61" t="s">
        <v>378</v>
      </c>
      <c r="C4" s="40" t="s">
        <v>64</v>
      </c>
      <c r="D4" s="40" t="s">
        <v>64</v>
      </c>
      <c r="E4" s="40" t="s">
        <v>64</v>
      </c>
      <c r="F4" s="40" t="s">
        <v>88</v>
      </c>
      <c r="G4" s="62">
        <v>25</v>
      </c>
    </row>
    <row r="5" spans="1:9" ht="16">
      <c r="A5" s="57" t="s">
        <v>380</v>
      </c>
      <c r="B5" s="43" t="s">
        <v>384</v>
      </c>
      <c r="C5" s="43" t="s">
        <v>86</v>
      </c>
      <c r="D5" s="43" t="s">
        <v>86</v>
      </c>
      <c r="E5" s="43" t="s">
        <v>86</v>
      </c>
      <c r="F5" s="43" t="s">
        <v>88</v>
      </c>
      <c r="G5" s="63">
        <v>1640</v>
      </c>
    </row>
    <row r="6" spans="1:9" ht="16">
      <c r="A6" s="57" t="s">
        <v>381</v>
      </c>
      <c r="B6" s="43" t="s">
        <v>384</v>
      </c>
      <c r="C6" s="43" t="s">
        <v>86</v>
      </c>
      <c r="D6" s="43" t="s">
        <v>86</v>
      </c>
      <c r="E6" s="43" t="s">
        <v>86</v>
      </c>
      <c r="F6" s="43" t="s">
        <v>88</v>
      </c>
      <c r="G6" s="57">
        <v>773</v>
      </c>
    </row>
    <row r="7" spans="1:9" ht="16">
      <c r="A7" s="57" t="s">
        <v>382</v>
      </c>
      <c r="B7" s="43" t="s">
        <v>384</v>
      </c>
      <c r="C7" s="43" t="s">
        <v>86</v>
      </c>
      <c r="D7" s="43" t="s">
        <v>86</v>
      </c>
      <c r="E7" s="43" t="s">
        <v>86</v>
      </c>
      <c r="F7" s="43" t="s">
        <v>88</v>
      </c>
      <c r="G7" s="57">
        <v>580</v>
      </c>
    </row>
    <row r="8" spans="1:9" ht="48">
      <c r="A8" s="57" t="s">
        <v>383</v>
      </c>
      <c r="B8" s="43" t="s">
        <v>384</v>
      </c>
      <c r="C8" s="43" t="s">
        <v>86</v>
      </c>
      <c r="D8" s="43" t="s">
        <v>86</v>
      </c>
      <c r="E8" s="43" t="s">
        <v>86</v>
      </c>
      <c r="F8" s="45" t="s">
        <v>88</v>
      </c>
      <c r="G8" s="57">
        <v>803</v>
      </c>
    </row>
    <row r="9" spans="1:9" ht="16">
      <c r="A9" s="64" t="s">
        <v>385</v>
      </c>
      <c r="B9" s="51" t="s">
        <v>386</v>
      </c>
      <c r="C9" s="45" t="s">
        <v>930</v>
      </c>
      <c r="D9" s="89" t="s">
        <v>930</v>
      </c>
      <c r="E9" s="89" t="s">
        <v>930</v>
      </c>
      <c r="F9" s="45" t="s">
        <v>24</v>
      </c>
      <c r="G9" s="149">
        <v>1078</v>
      </c>
    </row>
    <row r="10" spans="1:9" ht="16">
      <c r="A10" s="26"/>
      <c r="B10" s="51" t="s">
        <v>387</v>
      </c>
      <c r="C10" s="49" t="s">
        <v>930</v>
      </c>
      <c r="D10" s="91" t="s">
        <v>930</v>
      </c>
      <c r="E10" s="91" t="s">
        <v>930</v>
      </c>
      <c r="F10" s="49" t="s">
        <v>24</v>
      </c>
      <c r="G10" s="149">
        <v>1359</v>
      </c>
    </row>
    <row r="11" spans="1:9" ht="16">
      <c r="A11" s="26"/>
      <c r="B11" s="51" t="s">
        <v>388</v>
      </c>
      <c r="C11" s="49" t="s">
        <v>1218</v>
      </c>
      <c r="D11" s="91" t="s">
        <v>1218</v>
      </c>
      <c r="E11" s="91" t="s">
        <v>930</v>
      </c>
      <c r="F11" s="49" t="s">
        <v>24</v>
      </c>
      <c r="G11" s="149">
        <v>1640</v>
      </c>
    </row>
    <row r="12" spans="1:9" ht="16">
      <c r="A12" s="26"/>
      <c r="B12" s="51" t="s">
        <v>389</v>
      </c>
      <c r="C12" s="49" t="s">
        <v>1219</v>
      </c>
      <c r="D12" s="91" t="s">
        <v>1219</v>
      </c>
      <c r="E12" s="91" t="s">
        <v>930</v>
      </c>
      <c r="F12" s="49" t="s">
        <v>24</v>
      </c>
      <c r="G12" s="149">
        <v>5468</v>
      </c>
    </row>
    <row r="13" spans="1:9" ht="16">
      <c r="A13" s="26"/>
      <c r="B13" s="51" t="s">
        <v>390</v>
      </c>
      <c r="C13" s="49" t="s">
        <v>1218</v>
      </c>
      <c r="D13" s="91" t="s">
        <v>1218</v>
      </c>
      <c r="E13" s="91" t="s">
        <v>930</v>
      </c>
      <c r="F13" s="49" t="s">
        <v>24</v>
      </c>
      <c r="G13" s="149">
        <v>3549</v>
      </c>
    </row>
    <row r="14" spans="1:9" ht="16">
      <c r="A14" s="26"/>
      <c r="B14" s="51" t="s">
        <v>391</v>
      </c>
      <c r="C14" s="49" t="s">
        <v>1215</v>
      </c>
      <c r="D14" s="91" t="s">
        <v>1218</v>
      </c>
      <c r="E14" s="91" t="s">
        <v>930</v>
      </c>
      <c r="F14" s="49" t="s">
        <v>24</v>
      </c>
      <c r="G14" s="149">
        <v>4546</v>
      </c>
    </row>
    <row r="15" spans="1:9" ht="16">
      <c r="A15" s="26"/>
      <c r="B15" s="51" t="s">
        <v>392</v>
      </c>
      <c r="C15" s="49" t="s">
        <v>930</v>
      </c>
      <c r="D15" s="91" t="s">
        <v>930</v>
      </c>
      <c r="E15" s="91" t="s">
        <v>930</v>
      </c>
      <c r="F15" s="49" t="s">
        <v>24</v>
      </c>
      <c r="G15" s="64">
        <v>282</v>
      </c>
    </row>
    <row r="16" spans="1:9" ht="16">
      <c r="A16" s="26"/>
      <c r="B16" s="51" t="s">
        <v>393</v>
      </c>
      <c r="C16" s="49" t="s">
        <v>1026</v>
      </c>
      <c r="D16" s="91" t="s">
        <v>1026</v>
      </c>
      <c r="E16" s="91" t="s">
        <v>1026</v>
      </c>
      <c r="F16" s="49" t="s">
        <v>24</v>
      </c>
      <c r="G16" s="149">
        <v>11083</v>
      </c>
    </row>
    <row r="17" spans="1:7" ht="16">
      <c r="A17" s="26"/>
      <c r="B17" s="51" t="s">
        <v>394</v>
      </c>
      <c r="C17" s="49" t="s">
        <v>930</v>
      </c>
      <c r="D17" s="91" t="s">
        <v>930</v>
      </c>
      <c r="E17" s="91" t="s">
        <v>930</v>
      </c>
      <c r="F17" s="49" t="s">
        <v>24</v>
      </c>
      <c r="G17" s="64">
        <v>822</v>
      </c>
    </row>
    <row r="18" spans="1:7" ht="16">
      <c r="A18" s="26"/>
      <c r="B18" s="51" t="s">
        <v>395</v>
      </c>
      <c r="C18" s="49" t="s">
        <v>932</v>
      </c>
      <c r="D18" s="91" t="s">
        <v>932</v>
      </c>
      <c r="E18" s="91" t="s">
        <v>932</v>
      </c>
      <c r="F18" s="49" t="s">
        <v>24</v>
      </c>
      <c r="G18" s="149">
        <v>4608</v>
      </c>
    </row>
    <row r="19" spans="1:7" ht="16">
      <c r="A19" s="26"/>
      <c r="B19" s="51" t="s">
        <v>396</v>
      </c>
      <c r="C19" s="49" t="s">
        <v>930</v>
      </c>
      <c r="D19" s="91" t="s">
        <v>930</v>
      </c>
      <c r="E19" s="91" t="s">
        <v>930</v>
      </c>
      <c r="F19" s="49" t="s">
        <v>24</v>
      </c>
      <c r="G19" s="64">
        <v>471</v>
      </c>
    </row>
    <row r="20" spans="1:7" ht="32">
      <c r="A20" s="26"/>
      <c r="B20" s="51" t="s">
        <v>397</v>
      </c>
      <c r="C20" s="49" t="s">
        <v>930</v>
      </c>
      <c r="D20" s="91" t="s">
        <v>930</v>
      </c>
      <c r="E20" s="91" t="s">
        <v>930</v>
      </c>
      <c r="F20" s="49" t="s">
        <v>24</v>
      </c>
      <c r="G20" s="149">
        <v>1290</v>
      </c>
    </row>
    <row r="21" spans="1:7" ht="16">
      <c r="A21" s="26"/>
      <c r="B21" s="51" t="s">
        <v>398</v>
      </c>
      <c r="C21" s="49" t="s">
        <v>930</v>
      </c>
      <c r="D21" s="91" t="s">
        <v>930</v>
      </c>
      <c r="E21" s="91" t="s">
        <v>930</v>
      </c>
      <c r="F21" s="49" t="s">
        <v>24</v>
      </c>
      <c r="G21" s="149">
        <v>1579</v>
      </c>
    </row>
    <row r="22" spans="1:7" ht="16">
      <c r="A22" s="26"/>
      <c r="B22" s="51" t="s">
        <v>399</v>
      </c>
      <c r="C22" s="49" t="s">
        <v>1027</v>
      </c>
      <c r="D22" s="91" t="s">
        <v>930</v>
      </c>
      <c r="E22" s="91" t="s">
        <v>930</v>
      </c>
      <c r="F22" s="49" t="s">
        <v>24</v>
      </c>
      <c r="G22" s="149">
        <v>3723</v>
      </c>
    </row>
    <row r="23" spans="1:7" ht="16">
      <c r="A23" s="26"/>
      <c r="B23" s="51" t="s">
        <v>400</v>
      </c>
      <c r="C23" s="49" t="s">
        <v>930</v>
      </c>
      <c r="D23" s="91" t="s">
        <v>930</v>
      </c>
      <c r="E23" s="91" t="s">
        <v>930</v>
      </c>
      <c r="F23" s="49" t="s">
        <v>24</v>
      </c>
      <c r="G23" s="149">
        <v>1435</v>
      </c>
    </row>
    <row r="24" spans="1:7" ht="16">
      <c r="A24" s="26"/>
      <c r="B24" s="51" t="s">
        <v>401</v>
      </c>
      <c r="C24" s="49" t="s">
        <v>930</v>
      </c>
      <c r="D24" s="91" t="s">
        <v>930</v>
      </c>
      <c r="E24" s="91" t="s">
        <v>930</v>
      </c>
      <c r="F24" s="49" t="s">
        <v>24</v>
      </c>
      <c r="G24" s="149">
        <v>1651</v>
      </c>
    </row>
    <row r="25" spans="1:7" ht="32">
      <c r="A25" s="26"/>
      <c r="B25" s="51" t="s">
        <v>402</v>
      </c>
      <c r="C25" s="49" t="s">
        <v>931</v>
      </c>
      <c r="D25" s="91" t="s">
        <v>930</v>
      </c>
      <c r="E25" s="91" t="s">
        <v>930</v>
      </c>
      <c r="F25" s="49" t="s">
        <v>24</v>
      </c>
      <c r="G25" s="149">
        <v>1958</v>
      </c>
    </row>
    <row r="26" spans="1:7" ht="16">
      <c r="A26" s="26"/>
      <c r="B26" s="51" t="s">
        <v>403</v>
      </c>
      <c r="C26" s="49" t="s">
        <v>930</v>
      </c>
      <c r="D26" s="91" t="s">
        <v>930</v>
      </c>
      <c r="E26" s="91" t="s">
        <v>930</v>
      </c>
      <c r="F26" s="49" t="s">
        <v>24</v>
      </c>
      <c r="G26" s="64">
        <v>111</v>
      </c>
    </row>
    <row r="27" spans="1:7" ht="16">
      <c r="A27" s="26"/>
      <c r="B27" s="51" t="s">
        <v>404</v>
      </c>
      <c r="C27" s="49" t="s">
        <v>930</v>
      </c>
      <c r="D27" s="91" t="s">
        <v>930</v>
      </c>
      <c r="E27" s="91" t="s">
        <v>930</v>
      </c>
      <c r="F27" s="49" t="s">
        <v>24</v>
      </c>
      <c r="G27" s="149">
        <v>2131</v>
      </c>
    </row>
    <row r="28" spans="1:7" ht="16">
      <c r="A28" s="26"/>
      <c r="B28" s="51" t="s">
        <v>405</v>
      </c>
      <c r="C28" s="49" t="s">
        <v>536</v>
      </c>
      <c r="D28" s="91" t="s">
        <v>536</v>
      </c>
      <c r="E28" s="91" t="s">
        <v>930</v>
      </c>
      <c r="F28" s="49" t="s">
        <v>24</v>
      </c>
      <c r="G28" s="149">
        <v>2403</v>
      </c>
    </row>
    <row r="29" spans="1:7" ht="32">
      <c r="A29" s="26"/>
      <c r="B29" s="51" t="s">
        <v>406</v>
      </c>
      <c r="C29" s="49" t="s">
        <v>930</v>
      </c>
      <c r="D29" s="91" t="s">
        <v>930</v>
      </c>
      <c r="E29" s="91" t="s">
        <v>930</v>
      </c>
      <c r="F29" s="49" t="s">
        <v>24</v>
      </c>
      <c r="G29" s="149">
        <v>1272</v>
      </c>
    </row>
    <row r="30" spans="1:7" ht="32">
      <c r="A30" s="26"/>
      <c r="B30" s="51" t="s">
        <v>1227</v>
      </c>
      <c r="C30" s="49" t="s">
        <v>930</v>
      </c>
      <c r="D30" s="91" t="s">
        <v>930</v>
      </c>
      <c r="E30" s="91" t="s">
        <v>930</v>
      </c>
      <c r="F30" s="49" t="s">
        <v>24</v>
      </c>
      <c r="G30" s="64">
        <v>13</v>
      </c>
    </row>
    <row r="31" spans="1:7" ht="48">
      <c r="A31" s="28"/>
      <c r="B31" s="61" t="s">
        <v>407</v>
      </c>
      <c r="C31" s="49" t="s">
        <v>930</v>
      </c>
      <c r="D31" s="91" t="s">
        <v>930</v>
      </c>
      <c r="E31" s="91" t="s">
        <v>930</v>
      </c>
      <c r="F31" s="40" t="s">
        <v>24</v>
      </c>
      <c r="G31" s="150">
        <v>7490</v>
      </c>
    </row>
    <row r="32" spans="1:7" ht="32">
      <c r="A32" s="57" t="s">
        <v>408</v>
      </c>
      <c r="B32" s="43" t="s">
        <v>384</v>
      </c>
      <c r="C32" s="43" t="s">
        <v>14</v>
      </c>
      <c r="D32" s="43" t="s">
        <v>938</v>
      </c>
      <c r="E32" s="43" t="s">
        <v>14</v>
      </c>
      <c r="F32" s="40" t="s">
        <v>14</v>
      </c>
      <c r="G32" s="63">
        <v>1338</v>
      </c>
    </row>
    <row r="33" spans="1:10" ht="16">
      <c r="A33" s="57" t="s">
        <v>409</v>
      </c>
      <c r="B33" s="43" t="s">
        <v>384</v>
      </c>
      <c r="C33" s="43" t="s">
        <v>14</v>
      </c>
      <c r="D33" s="43" t="s">
        <v>14</v>
      </c>
      <c r="E33" s="43" t="s">
        <v>14</v>
      </c>
      <c r="F33" s="40" t="s">
        <v>14</v>
      </c>
      <c r="G33" s="57">
        <v>339</v>
      </c>
    </row>
    <row r="34" spans="1:10" ht="16">
      <c r="A34" s="57" t="s">
        <v>410</v>
      </c>
      <c r="B34" s="43" t="s">
        <v>384</v>
      </c>
      <c r="C34" s="43" t="s">
        <v>1726</v>
      </c>
      <c r="D34" s="43" t="s">
        <v>21</v>
      </c>
      <c r="E34" s="43" t="s">
        <v>14</v>
      </c>
      <c r="F34" s="45" t="s">
        <v>14</v>
      </c>
      <c r="G34" s="63">
        <v>9506</v>
      </c>
    </row>
    <row r="35" spans="1:10" ht="16">
      <c r="A35" s="64" t="s">
        <v>411</v>
      </c>
      <c r="B35" s="51" t="s">
        <v>412</v>
      </c>
      <c r="C35" s="45" t="s">
        <v>937</v>
      </c>
      <c r="D35" s="89" t="s">
        <v>83</v>
      </c>
      <c r="E35" s="89" t="s">
        <v>83</v>
      </c>
      <c r="F35" s="45" t="s">
        <v>83</v>
      </c>
      <c r="G35" s="64">
        <v>646</v>
      </c>
    </row>
    <row r="36" spans="1:10" ht="16">
      <c r="A36" s="26"/>
      <c r="B36" s="51" t="s">
        <v>413</v>
      </c>
      <c r="C36" s="40" t="s">
        <v>937</v>
      </c>
      <c r="D36" s="90" t="s">
        <v>83</v>
      </c>
      <c r="E36" s="90" t="s">
        <v>83</v>
      </c>
      <c r="F36" s="40" t="s">
        <v>83</v>
      </c>
      <c r="G36" s="64">
        <v>14</v>
      </c>
    </row>
    <row r="37" spans="1:10" ht="16">
      <c r="A37" s="57" t="s">
        <v>414</v>
      </c>
      <c r="B37" s="43" t="s">
        <v>384</v>
      </c>
      <c r="C37" s="43" t="s">
        <v>30</v>
      </c>
      <c r="D37" s="43" t="s">
        <v>86</v>
      </c>
      <c r="E37" s="43" t="s">
        <v>86</v>
      </c>
      <c r="F37" s="40" t="s">
        <v>88</v>
      </c>
      <c r="G37" s="57">
        <v>72</v>
      </c>
    </row>
    <row r="38" spans="1:10" ht="16">
      <c r="A38" s="57" t="s">
        <v>415</v>
      </c>
      <c r="B38" s="43" t="s">
        <v>384</v>
      </c>
      <c r="C38" s="171" t="s">
        <v>84</v>
      </c>
      <c r="D38" s="43" t="s">
        <v>84</v>
      </c>
      <c r="E38" s="43" t="s">
        <v>84</v>
      </c>
      <c r="F38" s="43" t="s">
        <v>14</v>
      </c>
      <c r="G38" s="63">
        <v>3519</v>
      </c>
    </row>
    <row r="39" spans="1:10" ht="16">
      <c r="A39" s="57" t="s">
        <v>416</v>
      </c>
      <c r="B39" s="43" t="s">
        <v>384</v>
      </c>
      <c r="C39" s="171" t="s">
        <v>1724</v>
      </c>
      <c r="D39" s="43" t="s">
        <v>84</v>
      </c>
      <c r="E39" s="43" t="s">
        <v>1724</v>
      </c>
      <c r="F39" s="45" t="s">
        <v>14</v>
      </c>
      <c r="G39" s="63">
        <v>16627</v>
      </c>
      <c r="I39" s="165" t="s">
        <v>1612</v>
      </c>
      <c r="J39" s="164" t="s">
        <v>1613</v>
      </c>
    </row>
    <row r="40" spans="1:10" ht="32">
      <c r="A40" s="64" t="s">
        <v>417</v>
      </c>
      <c r="B40" s="51" t="s">
        <v>418</v>
      </c>
      <c r="C40" s="45" t="s">
        <v>942</v>
      </c>
      <c r="D40" s="89" t="s">
        <v>942</v>
      </c>
      <c r="E40" s="89" t="s">
        <v>67</v>
      </c>
      <c r="F40" s="45" t="s">
        <v>67</v>
      </c>
      <c r="G40" s="64">
        <v>368</v>
      </c>
      <c r="I40" s="198">
        <f>SUM(G41:G42,G51)</f>
        <v>11856</v>
      </c>
      <c r="J40" s="205">
        <v>11817</v>
      </c>
    </row>
    <row r="41" spans="1:10" ht="16">
      <c r="A41" s="26"/>
      <c r="B41" s="140" t="s">
        <v>419</v>
      </c>
      <c r="C41" s="139" t="s">
        <v>1225</v>
      </c>
      <c r="D41" s="151" t="s">
        <v>1225</v>
      </c>
      <c r="E41" s="91" t="s">
        <v>67</v>
      </c>
      <c r="F41" s="49" t="s">
        <v>67</v>
      </c>
      <c r="G41" s="149">
        <v>5442</v>
      </c>
      <c r="I41" s="199"/>
      <c r="J41" s="206"/>
    </row>
    <row r="42" spans="1:10" ht="16">
      <c r="A42" s="26"/>
      <c r="B42" s="140" t="s">
        <v>420</v>
      </c>
      <c r="C42" s="139" t="s">
        <v>1225</v>
      </c>
      <c r="D42" s="151" t="s">
        <v>1225</v>
      </c>
      <c r="E42" s="91" t="s">
        <v>67</v>
      </c>
      <c r="F42" s="49" t="s">
        <v>67</v>
      </c>
      <c r="G42" s="64">
        <v>903</v>
      </c>
      <c r="I42" s="199"/>
      <c r="J42" s="206"/>
    </row>
    <row r="43" spans="1:10" ht="16">
      <c r="A43" s="26"/>
      <c r="B43" s="143" t="s">
        <v>421</v>
      </c>
      <c r="C43" s="142" t="s">
        <v>1224</v>
      </c>
      <c r="D43" s="152" t="s">
        <v>1224</v>
      </c>
      <c r="E43" s="91" t="s">
        <v>67</v>
      </c>
      <c r="F43" s="49" t="s">
        <v>67</v>
      </c>
      <c r="G43" s="149">
        <v>9839</v>
      </c>
      <c r="I43" s="199"/>
      <c r="J43" s="206"/>
    </row>
    <row r="44" spans="1:10" ht="16">
      <c r="A44" s="26"/>
      <c r="B44" s="143" t="s">
        <v>422</v>
      </c>
      <c r="C44" s="142" t="s">
        <v>1224</v>
      </c>
      <c r="D44" s="152" t="s">
        <v>1224</v>
      </c>
      <c r="E44" s="91" t="s">
        <v>67</v>
      </c>
      <c r="F44" s="49" t="s">
        <v>67</v>
      </c>
      <c r="G44" s="64">
        <v>160</v>
      </c>
      <c r="I44" s="200">
        <f>SUM(G43:G46)</f>
        <v>37465</v>
      </c>
      <c r="J44" s="207">
        <v>37099</v>
      </c>
    </row>
    <row r="45" spans="1:10" ht="16">
      <c r="A45" s="26"/>
      <c r="B45" s="143" t="s">
        <v>423</v>
      </c>
      <c r="C45" s="142" t="s">
        <v>1224</v>
      </c>
      <c r="D45" s="152" t="s">
        <v>1224</v>
      </c>
      <c r="E45" s="91" t="s">
        <v>67</v>
      </c>
      <c r="F45" s="49" t="s">
        <v>67</v>
      </c>
      <c r="G45" s="149">
        <v>7321</v>
      </c>
      <c r="I45" s="201"/>
      <c r="J45" s="207"/>
    </row>
    <row r="46" spans="1:10" ht="32">
      <c r="A46" s="26"/>
      <c r="B46" s="143" t="s">
        <v>424</v>
      </c>
      <c r="C46" s="142" t="s">
        <v>1224</v>
      </c>
      <c r="D46" s="152" t="s">
        <v>1224</v>
      </c>
      <c r="E46" s="91" t="s">
        <v>67</v>
      </c>
      <c r="F46" s="49" t="s">
        <v>67</v>
      </c>
      <c r="G46" s="149">
        <v>20145</v>
      </c>
      <c r="I46" s="201"/>
      <c r="J46" s="207"/>
    </row>
    <row r="47" spans="1:10" ht="16">
      <c r="A47" s="26"/>
      <c r="B47" s="51" t="s">
        <v>425</v>
      </c>
      <c r="C47" s="49" t="s">
        <v>942</v>
      </c>
      <c r="D47" s="91" t="s">
        <v>942</v>
      </c>
      <c r="E47" s="91" t="s">
        <v>67</v>
      </c>
      <c r="F47" s="49" t="s">
        <v>67</v>
      </c>
      <c r="G47" s="64">
        <v>140</v>
      </c>
      <c r="I47" s="201"/>
      <c r="J47" s="207"/>
    </row>
    <row r="48" spans="1:10" ht="16">
      <c r="A48" s="26"/>
      <c r="B48" s="51" t="s">
        <v>426</v>
      </c>
      <c r="C48" s="49" t="s">
        <v>942</v>
      </c>
      <c r="D48" s="91" t="s">
        <v>942</v>
      </c>
      <c r="E48" s="91" t="s">
        <v>67</v>
      </c>
      <c r="F48" s="49" t="s">
        <v>67</v>
      </c>
      <c r="G48" s="64">
        <v>68</v>
      </c>
      <c r="I48" s="202">
        <f>SUM(G52)</f>
        <v>16457</v>
      </c>
      <c r="J48" s="208">
        <v>16331</v>
      </c>
    </row>
    <row r="49" spans="1:10" ht="16">
      <c r="A49" s="26"/>
      <c r="B49" s="51" t="s">
        <v>427</v>
      </c>
      <c r="C49" s="49" t="s">
        <v>942</v>
      </c>
      <c r="D49" s="91" t="s">
        <v>942</v>
      </c>
      <c r="E49" s="91" t="s">
        <v>67</v>
      </c>
      <c r="F49" s="49" t="s">
        <v>67</v>
      </c>
      <c r="G49" s="149">
        <v>7615</v>
      </c>
      <c r="I49" s="203"/>
      <c r="J49" s="208"/>
    </row>
    <row r="50" spans="1:10" ht="16">
      <c r="A50" s="26"/>
      <c r="B50" s="51" t="s">
        <v>428</v>
      </c>
      <c r="C50" s="49" t="s">
        <v>942</v>
      </c>
      <c r="D50" s="91" t="s">
        <v>942</v>
      </c>
      <c r="E50" s="91" t="s">
        <v>67</v>
      </c>
      <c r="F50" s="49" t="s">
        <v>67</v>
      </c>
      <c r="G50" s="149">
        <v>10546</v>
      </c>
      <c r="I50" s="203"/>
      <c r="J50" s="208"/>
    </row>
    <row r="51" spans="1:10" ht="32">
      <c r="A51" s="26"/>
      <c r="B51" s="140" t="s">
        <v>429</v>
      </c>
      <c r="C51" s="139" t="s">
        <v>1225</v>
      </c>
      <c r="D51" s="151" t="s">
        <v>1225</v>
      </c>
      <c r="E51" s="91" t="s">
        <v>67</v>
      </c>
      <c r="F51" s="49" t="s">
        <v>67</v>
      </c>
      <c r="G51" s="149">
        <v>5511</v>
      </c>
      <c r="I51" s="203"/>
      <c r="J51" s="208"/>
    </row>
    <row r="52" spans="1:10" ht="16">
      <c r="A52" s="26"/>
      <c r="B52" s="145" t="s">
        <v>430</v>
      </c>
      <c r="C52" s="144" t="s">
        <v>29</v>
      </c>
      <c r="D52" s="153" t="s">
        <v>29</v>
      </c>
      <c r="E52" s="91" t="s">
        <v>67</v>
      </c>
      <c r="F52" s="49" t="s">
        <v>67</v>
      </c>
      <c r="G52" s="149">
        <v>16457</v>
      </c>
      <c r="I52" s="204">
        <f>SUM(G40,G47:G50,G53:G56)</f>
        <v>21504</v>
      </c>
      <c r="J52" s="197">
        <v>21287</v>
      </c>
    </row>
    <row r="53" spans="1:10" ht="16">
      <c r="A53" s="26"/>
      <c r="B53" s="51" t="s">
        <v>431</v>
      </c>
      <c r="C53" s="49" t="s">
        <v>942</v>
      </c>
      <c r="D53" s="91" t="s">
        <v>942</v>
      </c>
      <c r="E53" s="91" t="s">
        <v>67</v>
      </c>
      <c r="F53" s="49" t="s">
        <v>67</v>
      </c>
      <c r="G53" s="64">
        <v>641</v>
      </c>
      <c r="I53" s="204"/>
      <c r="J53" s="197"/>
    </row>
    <row r="54" spans="1:10" ht="16">
      <c r="A54" s="26"/>
      <c r="B54" s="51" t="s">
        <v>432</v>
      </c>
      <c r="C54" s="49" t="s">
        <v>942</v>
      </c>
      <c r="D54" s="91" t="s">
        <v>942</v>
      </c>
      <c r="E54" s="91" t="s">
        <v>67</v>
      </c>
      <c r="F54" s="49" t="s">
        <v>67</v>
      </c>
      <c r="G54" s="64">
        <v>902</v>
      </c>
      <c r="I54" s="204"/>
      <c r="J54" s="197"/>
    </row>
    <row r="55" spans="1:10" ht="16">
      <c r="A55" s="26"/>
      <c r="B55" s="51" t="s">
        <v>433</v>
      </c>
      <c r="C55" s="40" t="s">
        <v>942</v>
      </c>
      <c r="D55" s="90" t="s">
        <v>942</v>
      </c>
      <c r="E55" s="90" t="s">
        <v>67</v>
      </c>
      <c r="F55" s="40" t="s">
        <v>67</v>
      </c>
      <c r="G55" s="64">
        <v>782</v>
      </c>
      <c r="I55" s="204"/>
      <c r="J55" s="197"/>
    </row>
    <row r="56" spans="1:10" ht="16">
      <c r="A56" s="57" t="s">
        <v>434</v>
      </c>
      <c r="B56" s="43" t="s">
        <v>384</v>
      </c>
      <c r="C56" s="43" t="s">
        <v>942</v>
      </c>
      <c r="D56" s="43" t="s">
        <v>942</v>
      </c>
      <c r="E56" s="43" t="s">
        <v>67</v>
      </c>
      <c r="F56" s="49" t="s">
        <v>67</v>
      </c>
      <c r="G56" s="57">
        <v>442</v>
      </c>
      <c r="I56" s="204"/>
      <c r="J56" s="197"/>
    </row>
    <row r="57" spans="1:10" ht="16">
      <c r="A57" s="64" t="s">
        <v>435</v>
      </c>
      <c r="B57" s="51" t="s">
        <v>436</v>
      </c>
      <c r="C57" s="49" t="s">
        <v>186</v>
      </c>
      <c r="D57" s="91" t="s">
        <v>86</v>
      </c>
      <c r="E57" s="91" t="s">
        <v>186</v>
      </c>
      <c r="F57" s="45" t="s">
        <v>88</v>
      </c>
      <c r="G57" s="149">
        <v>1245</v>
      </c>
    </row>
    <row r="58" spans="1:10" ht="16">
      <c r="A58" s="26"/>
      <c r="B58" s="51" t="s">
        <v>437</v>
      </c>
      <c r="C58" s="40" t="s">
        <v>82</v>
      </c>
      <c r="D58" s="90" t="s">
        <v>82</v>
      </c>
      <c r="E58" s="90" t="s">
        <v>82</v>
      </c>
      <c r="F58" s="40" t="s">
        <v>88</v>
      </c>
      <c r="G58" s="149">
        <v>5672</v>
      </c>
    </row>
    <row r="59" spans="1:10" ht="16">
      <c r="A59" s="57" t="s">
        <v>438</v>
      </c>
      <c r="B59" s="43" t="s">
        <v>384</v>
      </c>
      <c r="C59" s="43" t="s">
        <v>86</v>
      </c>
      <c r="D59" s="43" t="s">
        <v>1217</v>
      </c>
      <c r="E59" s="43" t="s">
        <v>86</v>
      </c>
      <c r="F59" s="49" t="s">
        <v>88</v>
      </c>
      <c r="G59" s="57">
        <v>28</v>
      </c>
    </row>
    <row r="60" spans="1:10" ht="16">
      <c r="A60" s="64" t="s">
        <v>439</v>
      </c>
      <c r="B60" s="51" t="s">
        <v>440</v>
      </c>
      <c r="C60" s="45" t="s">
        <v>14</v>
      </c>
      <c r="D60" s="89" t="s">
        <v>14</v>
      </c>
      <c r="E60" s="89" t="s">
        <v>1609</v>
      </c>
      <c r="F60" s="45" t="s">
        <v>14</v>
      </c>
      <c r="G60" s="64">
        <v>42</v>
      </c>
    </row>
    <row r="61" spans="1:10" ht="16">
      <c r="A61" s="26"/>
      <c r="B61" s="51" t="s">
        <v>441</v>
      </c>
      <c r="C61" s="49" t="s">
        <v>14</v>
      </c>
      <c r="D61" s="91" t="s">
        <v>14</v>
      </c>
      <c r="E61" s="91" t="s">
        <v>1217</v>
      </c>
      <c r="F61" s="49" t="s">
        <v>14</v>
      </c>
      <c r="G61" s="64">
        <v>552</v>
      </c>
    </row>
    <row r="62" spans="1:10" ht="16">
      <c r="A62" s="26"/>
      <c r="B62" s="51" t="s">
        <v>442</v>
      </c>
      <c r="C62" s="49" t="s">
        <v>14</v>
      </c>
      <c r="D62" s="91" t="s">
        <v>14</v>
      </c>
      <c r="E62" s="91" t="s">
        <v>1217</v>
      </c>
      <c r="F62" s="49" t="s">
        <v>14</v>
      </c>
      <c r="G62" s="64">
        <v>387</v>
      </c>
    </row>
    <row r="63" spans="1:10" ht="16">
      <c r="A63" s="26"/>
      <c r="B63" s="51" t="s">
        <v>443</v>
      </c>
      <c r="C63" s="40" t="s">
        <v>14</v>
      </c>
      <c r="D63" s="90" t="s">
        <v>14</v>
      </c>
      <c r="E63" s="90" t="s">
        <v>1217</v>
      </c>
      <c r="F63" s="40" t="s">
        <v>14</v>
      </c>
      <c r="G63" s="149">
        <v>12653</v>
      </c>
    </row>
    <row r="64" spans="1:10" ht="16">
      <c r="A64" s="57" t="s">
        <v>1226</v>
      </c>
      <c r="B64" s="43" t="s">
        <v>384</v>
      </c>
      <c r="C64" s="43" t="s">
        <v>82</v>
      </c>
      <c r="D64" s="43" t="s">
        <v>82</v>
      </c>
      <c r="E64" s="43" t="s">
        <v>82</v>
      </c>
      <c r="F64" s="40" t="s">
        <v>85</v>
      </c>
      <c r="G64" s="57">
        <v>29</v>
      </c>
    </row>
    <row r="65" spans="1:7" ht="16">
      <c r="A65" s="57" t="s">
        <v>445</v>
      </c>
      <c r="B65" s="43" t="s">
        <v>384</v>
      </c>
      <c r="C65" s="43" t="s">
        <v>82</v>
      </c>
      <c r="D65" s="43" t="s">
        <v>82</v>
      </c>
      <c r="E65" s="43" t="s">
        <v>82</v>
      </c>
      <c r="F65" s="40" t="s">
        <v>85</v>
      </c>
      <c r="G65" s="63">
        <v>1598</v>
      </c>
    </row>
    <row r="66" spans="1:7" ht="32">
      <c r="A66" s="57" t="s">
        <v>446</v>
      </c>
      <c r="B66" s="43" t="s">
        <v>384</v>
      </c>
      <c r="C66" s="43" t="s">
        <v>1217</v>
      </c>
      <c r="D66" s="43" t="s">
        <v>1217</v>
      </c>
      <c r="E66" s="43" t="s">
        <v>1217</v>
      </c>
      <c r="F66" s="43" t="s">
        <v>83</v>
      </c>
      <c r="G66" s="63">
        <v>2952</v>
      </c>
    </row>
    <row r="67" spans="1:7" ht="16">
      <c r="A67" s="57" t="s">
        <v>447</v>
      </c>
      <c r="B67" s="43" t="s">
        <v>384</v>
      </c>
      <c r="C67" s="43" t="s">
        <v>945</v>
      </c>
      <c r="D67" s="43" t="s">
        <v>945</v>
      </c>
      <c r="E67" s="43" t="s">
        <v>83</v>
      </c>
      <c r="F67" s="43" t="s">
        <v>83</v>
      </c>
      <c r="G67" s="57">
        <v>467</v>
      </c>
    </row>
    <row r="68" spans="1:7" ht="16">
      <c r="A68" s="57" t="s">
        <v>448</v>
      </c>
      <c r="B68" s="43" t="s">
        <v>384</v>
      </c>
      <c r="C68" s="43" t="s">
        <v>945</v>
      </c>
      <c r="D68" s="43" t="s">
        <v>945</v>
      </c>
      <c r="E68" s="43" t="s">
        <v>83</v>
      </c>
      <c r="F68" s="43" t="s">
        <v>83</v>
      </c>
      <c r="G68" s="57">
        <v>40</v>
      </c>
    </row>
    <row r="69" spans="1:7" ht="16">
      <c r="A69" s="57" t="s">
        <v>449</v>
      </c>
      <c r="B69" s="43" t="s">
        <v>384</v>
      </c>
      <c r="C69" s="43" t="s">
        <v>945</v>
      </c>
      <c r="D69" s="43" t="s">
        <v>945</v>
      </c>
      <c r="E69" s="43" t="s">
        <v>83</v>
      </c>
      <c r="F69" s="45" t="s">
        <v>83</v>
      </c>
      <c r="G69" s="57">
        <v>259</v>
      </c>
    </row>
    <row r="70" spans="1:7" ht="16">
      <c r="A70" s="64" t="s">
        <v>450</v>
      </c>
      <c r="B70" s="51" t="s">
        <v>451</v>
      </c>
      <c r="C70" s="45" t="s">
        <v>1028</v>
      </c>
      <c r="D70" s="89" t="s">
        <v>5</v>
      </c>
      <c r="E70" s="89" t="s">
        <v>14</v>
      </c>
      <c r="F70" s="45" t="s">
        <v>14</v>
      </c>
      <c r="G70" s="149">
        <v>3842</v>
      </c>
    </row>
    <row r="71" spans="1:7" ht="16">
      <c r="A71" s="26"/>
      <c r="B71" s="51" t="s">
        <v>452</v>
      </c>
      <c r="C71" s="40" t="s">
        <v>1028</v>
      </c>
      <c r="D71" s="174" t="s">
        <v>5</v>
      </c>
      <c r="E71" s="90" t="s">
        <v>14</v>
      </c>
      <c r="F71" s="40" t="s">
        <v>14</v>
      </c>
      <c r="G71" s="149">
        <v>1548</v>
      </c>
    </row>
    <row r="72" spans="1:7" ht="16">
      <c r="A72" s="57" t="s">
        <v>453</v>
      </c>
      <c r="B72" s="43" t="s">
        <v>384</v>
      </c>
      <c r="C72" s="43" t="s">
        <v>14</v>
      </c>
      <c r="D72" s="43" t="s">
        <v>14</v>
      </c>
      <c r="E72" s="43" t="s">
        <v>14</v>
      </c>
      <c r="F72" s="49" t="s">
        <v>14</v>
      </c>
      <c r="G72" s="57">
        <v>466</v>
      </c>
    </row>
    <row r="73" spans="1:7" ht="32">
      <c r="A73" s="64" t="s">
        <v>454</v>
      </c>
      <c r="B73" s="51" t="s">
        <v>455</v>
      </c>
      <c r="C73" s="45" t="s">
        <v>1726</v>
      </c>
      <c r="D73" s="89" t="s">
        <v>933</v>
      </c>
      <c r="E73" s="89" t="s">
        <v>14</v>
      </c>
      <c r="F73" s="45" t="s">
        <v>14</v>
      </c>
      <c r="G73" s="64">
        <v>42</v>
      </c>
    </row>
    <row r="74" spans="1:7" ht="48">
      <c r="A74" s="26"/>
      <c r="B74" s="51" t="s">
        <v>456</v>
      </c>
      <c r="C74" s="49" t="s">
        <v>1726</v>
      </c>
      <c r="D74" s="91" t="s">
        <v>933</v>
      </c>
      <c r="E74" s="91" t="s">
        <v>14</v>
      </c>
      <c r="F74" s="49" t="s">
        <v>14</v>
      </c>
      <c r="G74" s="64">
        <v>21</v>
      </c>
    </row>
    <row r="75" spans="1:7" ht="16">
      <c r="A75" s="26"/>
      <c r="B75" s="51" t="s">
        <v>457</v>
      </c>
      <c r="C75" s="49" t="s">
        <v>1726</v>
      </c>
      <c r="D75" s="91" t="s">
        <v>933</v>
      </c>
      <c r="E75" s="91" t="s">
        <v>14</v>
      </c>
      <c r="F75" s="49" t="s">
        <v>14</v>
      </c>
      <c r="G75" s="149">
        <v>3851</v>
      </c>
    </row>
    <row r="76" spans="1:7" ht="16">
      <c r="A76" s="26"/>
      <c r="B76" s="40" t="s">
        <v>458</v>
      </c>
      <c r="C76" s="40" t="s">
        <v>1726</v>
      </c>
      <c r="D76" s="90" t="s">
        <v>933</v>
      </c>
      <c r="E76" s="90" t="s">
        <v>14</v>
      </c>
      <c r="F76" s="40" t="s">
        <v>14</v>
      </c>
      <c r="G76" s="154">
        <v>3</v>
      </c>
    </row>
    <row r="77" spans="1:7" ht="16">
      <c r="A77" s="57" t="s">
        <v>459</v>
      </c>
      <c r="B77" s="43" t="s">
        <v>384</v>
      </c>
      <c r="C77" s="43" t="s">
        <v>86</v>
      </c>
      <c r="D77" s="43" t="s">
        <v>933</v>
      </c>
      <c r="E77" s="43" t="s">
        <v>86</v>
      </c>
      <c r="F77" s="40" t="s">
        <v>88</v>
      </c>
      <c r="G77" s="57">
        <v>92</v>
      </c>
    </row>
    <row r="78" spans="1:7" ht="16">
      <c r="A78" s="57" t="s">
        <v>460</v>
      </c>
      <c r="B78" s="43" t="s">
        <v>384</v>
      </c>
      <c r="C78" s="43" t="s">
        <v>934</v>
      </c>
      <c r="D78" s="43" t="s">
        <v>934</v>
      </c>
      <c r="E78" s="43" t="s">
        <v>14</v>
      </c>
      <c r="F78" s="43" t="s">
        <v>14</v>
      </c>
      <c r="G78" s="57">
        <v>92</v>
      </c>
    </row>
    <row r="79" spans="1:7" ht="16">
      <c r="A79" s="57" t="s">
        <v>461</v>
      </c>
      <c r="B79" s="43" t="s">
        <v>384</v>
      </c>
      <c r="C79" s="43" t="s">
        <v>934</v>
      </c>
      <c r="D79" s="43" t="s">
        <v>934</v>
      </c>
      <c r="E79" s="43" t="s">
        <v>83</v>
      </c>
      <c r="F79" s="43" t="s">
        <v>83</v>
      </c>
      <c r="G79" s="57">
        <v>14</v>
      </c>
    </row>
    <row r="80" spans="1:7" ht="16">
      <c r="A80" s="57" t="s">
        <v>462</v>
      </c>
      <c r="B80" s="43" t="s">
        <v>384</v>
      </c>
      <c r="C80" s="43" t="s">
        <v>935</v>
      </c>
      <c r="D80" s="43" t="s">
        <v>935</v>
      </c>
      <c r="E80" s="43" t="s">
        <v>83</v>
      </c>
      <c r="F80" s="43" t="s">
        <v>83</v>
      </c>
      <c r="G80" s="57">
        <v>81</v>
      </c>
    </row>
    <row r="81" spans="1:7" ht="16">
      <c r="A81" s="57" t="s">
        <v>463</v>
      </c>
      <c r="B81" s="43" t="s">
        <v>384</v>
      </c>
      <c r="C81" s="43" t="s">
        <v>935</v>
      </c>
      <c r="D81" s="43" t="s">
        <v>935</v>
      </c>
      <c r="E81" s="43" t="s">
        <v>83</v>
      </c>
      <c r="F81" s="43" t="s">
        <v>83</v>
      </c>
      <c r="G81" s="57">
        <v>998</v>
      </c>
    </row>
    <row r="82" spans="1:7" ht="32">
      <c r="A82" s="57" t="s">
        <v>464</v>
      </c>
      <c r="B82" s="43" t="s">
        <v>384</v>
      </c>
      <c r="C82" s="43" t="s">
        <v>14</v>
      </c>
      <c r="D82" s="43" t="s">
        <v>14</v>
      </c>
      <c r="E82" s="43" t="s">
        <v>14</v>
      </c>
      <c r="F82" s="43" t="s">
        <v>14</v>
      </c>
      <c r="G82" s="57">
        <v>961</v>
      </c>
    </row>
    <row r="83" spans="1:7" ht="32">
      <c r="A83" s="57" t="s">
        <v>465</v>
      </c>
      <c r="B83" s="43" t="s">
        <v>384</v>
      </c>
      <c r="C83" s="43" t="s">
        <v>83</v>
      </c>
      <c r="D83" s="43" t="s">
        <v>83</v>
      </c>
      <c r="E83" s="43" t="s">
        <v>83</v>
      </c>
      <c r="F83" s="43" t="s">
        <v>83</v>
      </c>
      <c r="G83" s="63">
        <v>1268</v>
      </c>
    </row>
    <row r="84" spans="1:7" ht="16">
      <c r="A84" s="57" t="s">
        <v>466</v>
      </c>
      <c r="B84" s="43" t="s">
        <v>384</v>
      </c>
      <c r="C84" s="43" t="s">
        <v>83</v>
      </c>
      <c r="D84" s="43" t="s">
        <v>83</v>
      </c>
      <c r="E84" s="43" t="s">
        <v>83</v>
      </c>
      <c r="F84" s="45" t="s">
        <v>83</v>
      </c>
      <c r="G84" s="63">
        <v>24402</v>
      </c>
    </row>
    <row r="85" spans="1:7" ht="48">
      <c r="A85" s="58" t="s">
        <v>467</v>
      </c>
      <c r="B85" s="59" t="s">
        <v>468</v>
      </c>
      <c r="C85" s="45" t="s">
        <v>941</v>
      </c>
      <c r="D85" s="89" t="s">
        <v>941</v>
      </c>
      <c r="E85" s="89" t="s">
        <v>85</v>
      </c>
      <c r="F85" s="45" t="s">
        <v>85</v>
      </c>
      <c r="G85" s="155">
        <v>4150</v>
      </c>
    </row>
    <row r="86" spans="1:7" ht="64">
      <c r="A86" s="26"/>
      <c r="B86" s="66" t="s">
        <v>469</v>
      </c>
      <c r="C86" s="49" t="s">
        <v>941</v>
      </c>
      <c r="D86" s="91" t="s">
        <v>941</v>
      </c>
      <c r="E86" s="91" t="s">
        <v>85</v>
      </c>
      <c r="F86" s="49" t="s">
        <v>85</v>
      </c>
      <c r="G86" s="64">
        <v>169</v>
      </c>
    </row>
    <row r="87" spans="1:7" ht="32">
      <c r="A87" s="26"/>
      <c r="B87" s="66" t="s">
        <v>470</v>
      </c>
      <c r="C87" s="49" t="s">
        <v>1764</v>
      </c>
      <c r="D87" s="91" t="s">
        <v>85</v>
      </c>
      <c r="E87" s="91" t="s">
        <v>85</v>
      </c>
      <c r="F87" s="49" t="s">
        <v>85</v>
      </c>
      <c r="G87" s="64">
        <v>186</v>
      </c>
    </row>
    <row r="88" spans="1:7" ht="16">
      <c r="A88" s="26"/>
      <c r="B88" s="66" t="s">
        <v>471</v>
      </c>
      <c r="C88" s="49" t="s">
        <v>1764</v>
      </c>
      <c r="D88" s="91" t="s">
        <v>85</v>
      </c>
      <c r="E88" s="91" t="s">
        <v>85</v>
      </c>
      <c r="F88" s="49" t="s">
        <v>85</v>
      </c>
      <c r="G88" s="149">
        <v>2644</v>
      </c>
    </row>
    <row r="89" spans="1:7" ht="16">
      <c r="A89" s="26"/>
      <c r="B89" s="66" t="s">
        <v>472</v>
      </c>
      <c r="C89" s="49" t="s">
        <v>1764</v>
      </c>
      <c r="D89" s="91" t="s">
        <v>85</v>
      </c>
      <c r="E89" s="91" t="s">
        <v>85</v>
      </c>
      <c r="F89" s="49" t="s">
        <v>85</v>
      </c>
      <c r="G89" s="64">
        <v>34</v>
      </c>
    </row>
    <row r="90" spans="1:7" ht="16">
      <c r="A90" s="26"/>
      <c r="B90" s="66" t="s">
        <v>473</v>
      </c>
      <c r="C90" s="49" t="s">
        <v>1764</v>
      </c>
      <c r="D90" s="91" t="s">
        <v>85</v>
      </c>
      <c r="E90" s="91" t="s">
        <v>85</v>
      </c>
      <c r="F90" s="49" t="s">
        <v>85</v>
      </c>
      <c r="G90" s="64">
        <v>417</v>
      </c>
    </row>
    <row r="91" spans="1:7" ht="16">
      <c r="A91" s="26"/>
      <c r="B91" s="66" t="s">
        <v>474</v>
      </c>
      <c r="C91" s="49" t="s">
        <v>1764</v>
      </c>
      <c r="D91" s="91" t="s">
        <v>85</v>
      </c>
      <c r="E91" s="91" t="s">
        <v>85</v>
      </c>
      <c r="F91" s="49" t="s">
        <v>85</v>
      </c>
      <c r="G91" s="64">
        <v>236</v>
      </c>
    </row>
    <row r="92" spans="1:7" ht="32">
      <c r="A92" s="26"/>
      <c r="B92" s="66" t="s">
        <v>475</v>
      </c>
      <c r="C92" s="49" t="s">
        <v>1764</v>
      </c>
      <c r="D92" s="91" t="s">
        <v>85</v>
      </c>
      <c r="E92" s="91" t="s">
        <v>85</v>
      </c>
      <c r="F92" s="49" t="s">
        <v>85</v>
      </c>
      <c r="G92" s="149">
        <v>5150</v>
      </c>
    </row>
    <row r="93" spans="1:7" ht="32">
      <c r="A93" s="28"/>
      <c r="B93" s="61" t="s">
        <v>476</v>
      </c>
      <c r="C93" s="40" t="s">
        <v>1764</v>
      </c>
      <c r="D93" s="90" t="s">
        <v>85</v>
      </c>
      <c r="E93" s="90" t="s">
        <v>85</v>
      </c>
      <c r="F93" s="49" t="s">
        <v>85</v>
      </c>
      <c r="G93" s="150">
        <v>1167</v>
      </c>
    </row>
    <row r="94" spans="1:7" ht="16">
      <c r="A94" s="64" t="s">
        <v>477</v>
      </c>
      <c r="B94" s="66" t="s">
        <v>478</v>
      </c>
      <c r="C94" s="45" t="s">
        <v>63</v>
      </c>
      <c r="D94" s="89" t="s">
        <v>63</v>
      </c>
      <c r="E94" s="89" t="s">
        <v>85</v>
      </c>
      <c r="F94" s="45" t="s">
        <v>85</v>
      </c>
      <c r="G94" s="149">
        <v>1629</v>
      </c>
    </row>
    <row r="95" spans="1:7" ht="32">
      <c r="A95" s="28"/>
      <c r="B95" s="61" t="s">
        <v>479</v>
      </c>
      <c r="C95" s="40" t="s">
        <v>63</v>
      </c>
      <c r="D95" s="90" t="s">
        <v>63</v>
      </c>
      <c r="E95" s="90" t="s">
        <v>85</v>
      </c>
      <c r="F95" s="40" t="s">
        <v>85</v>
      </c>
      <c r="G95" s="150">
        <v>2862</v>
      </c>
    </row>
    <row r="96" spans="1:7" ht="16">
      <c r="A96" s="64" t="s">
        <v>480</v>
      </c>
      <c r="B96" s="66" t="s">
        <v>481</v>
      </c>
      <c r="C96" s="45" t="s">
        <v>54</v>
      </c>
      <c r="D96" s="89" t="s">
        <v>54</v>
      </c>
      <c r="E96" s="89" t="s">
        <v>85</v>
      </c>
      <c r="F96" s="45" t="s">
        <v>85</v>
      </c>
      <c r="G96" s="149">
        <v>1275</v>
      </c>
    </row>
    <row r="97" spans="1:7" ht="48">
      <c r="A97" s="28"/>
      <c r="B97" s="61" t="s">
        <v>482</v>
      </c>
      <c r="C97" s="40" t="s">
        <v>54</v>
      </c>
      <c r="D97" s="90" t="s">
        <v>54</v>
      </c>
      <c r="E97" s="90" t="s">
        <v>85</v>
      </c>
      <c r="F97" s="40" t="s">
        <v>85</v>
      </c>
      <c r="G97" s="67">
        <v>615</v>
      </c>
    </row>
    <row r="98" spans="1:7" ht="16">
      <c r="A98" s="67" t="s">
        <v>483</v>
      </c>
      <c r="B98" s="68" t="s">
        <v>384</v>
      </c>
      <c r="C98" s="43" t="s">
        <v>54</v>
      </c>
      <c r="D98" s="87" t="s">
        <v>54</v>
      </c>
      <c r="E98" s="87" t="s">
        <v>85</v>
      </c>
      <c r="F98" s="43" t="s">
        <v>85</v>
      </c>
      <c r="G98" s="67">
        <v>89</v>
      </c>
    </row>
    <row r="99" spans="1:7" ht="16">
      <c r="A99" s="64" t="s">
        <v>484</v>
      </c>
      <c r="B99" s="51" t="s">
        <v>485</v>
      </c>
      <c r="C99" s="45" t="s">
        <v>1764</v>
      </c>
      <c r="D99" s="89" t="s">
        <v>85</v>
      </c>
      <c r="E99" s="89" t="s">
        <v>85</v>
      </c>
      <c r="F99" s="45" t="s">
        <v>85</v>
      </c>
      <c r="G99" s="64">
        <v>21</v>
      </c>
    </row>
    <row r="100" spans="1:7" ht="32">
      <c r="A100" s="26"/>
      <c r="B100" s="51" t="s">
        <v>486</v>
      </c>
      <c r="C100" s="40" t="s">
        <v>1764</v>
      </c>
      <c r="D100" s="90" t="s">
        <v>85</v>
      </c>
      <c r="E100" s="90" t="s">
        <v>85</v>
      </c>
      <c r="F100" s="40" t="s">
        <v>85</v>
      </c>
      <c r="G100" s="64">
        <v>221</v>
      </c>
    </row>
    <row r="101" spans="1:7" ht="16">
      <c r="A101" s="57" t="s">
        <v>487</v>
      </c>
      <c r="B101" s="43" t="s">
        <v>384</v>
      </c>
      <c r="C101" s="43" t="s">
        <v>1764</v>
      </c>
      <c r="D101" s="43" t="s">
        <v>85</v>
      </c>
      <c r="E101" s="43" t="s">
        <v>85</v>
      </c>
      <c r="F101" s="49" t="s">
        <v>85</v>
      </c>
      <c r="G101" s="57">
        <v>294</v>
      </c>
    </row>
    <row r="102" spans="1:7" ht="16">
      <c r="A102" s="57" t="s">
        <v>488</v>
      </c>
      <c r="B102" s="43" t="s">
        <v>384</v>
      </c>
      <c r="C102" s="43" t="s">
        <v>86</v>
      </c>
      <c r="D102" s="43" t="s">
        <v>86</v>
      </c>
      <c r="E102" s="43" t="s">
        <v>86</v>
      </c>
      <c r="F102" s="43" t="s">
        <v>88</v>
      </c>
      <c r="G102" s="57">
        <v>615</v>
      </c>
    </row>
  </sheetData>
  <mergeCells count="8">
    <mergeCell ref="J52:J56"/>
    <mergeCell ref="J40:J43"/>
    <mergeCell ref="J44:J47"/>
    <mergeCell ref="J48:J51"/>
    <mergeCell ref="I40:I43"/>
    <mergeCell ref="I44:I47"/>
    <mergeCell ref="I48:I51"/>
    <mergeCell ref="I52:I56"/>
  </mergeCells>
  <phoneticPr fontId="20" type="noConversion"/>
  <conditionalFormatting sqref="F2:F1048576">
    <cfRule type="containsText" dxfId="39" priority="10" operator="containsText" text="Cardiovascular">
      <formula>NOT(ISERROR(SEARCH("Cardiovascular",F2)))</formula>
    </cfRule>
  </conditionalFormatting>
  <conditionalFormatting sqref="F2:F1048576">
    <cfRule type="containsText" dxfId="38" priority="6" operator="containsText" text="Injury">
      <formula>NOT(ISERROR(SEARCH("Injury",F2)))</formula>
    </cfRule>
    <cfRule type="containsText" dxfId="37" priority="7" operator="containsText" text="Other Chronic">
      <formula>NOT(ISERROR(SEARCH("Other Chronic",F2)))</formula>
    </cfRule>
    <cfRule type="containsText" dxfId="36" priority="8" operator="containsText" text="Communicable">
      <formula>NOT(ISERROR(SEARCH("Communicable",F2)))</formula>
    </cfRule>
    <cfRule type="containsText" dxfId="35" priority="9" operator="containsText" text="Cancer">
      <formula>NOT(ISERROR(SEARCH("Cancer",F2)))</formula>
    </cfRule>
  </conditionalFormatting>
  <conditionalFormatting sqref="F1">
    <cfRule type="containsText" dxfId="34" priority="5" operator="containsText" text="Cardiovascular">
      <formula>NOT(ISERROR(SEARCH("Cardiovascular",F1)))</formula>
    </cfRule>
  </conditionalFormatting>
  <conditionalFormatting sqref="F1">
    <cfRule type="containsText" dxfId="33" priority="1" operator="containsText" text="Injury">
      <formula>NOT(ISERROR(SEARCH("Injury",F1)))</formula>
    </cfRule>
    <cfRule type="containsText" dxfId="32" priority="2" operator="containsText" text="Other Chronic">
      <formula>NOT(ISERROR(SEARCH("Other Chronic",F1)))</formula>
    </cfRule>
    <cfRule type="containsText" dxfId="31" priority="3" operator="containsText" text="Communicable">
      <formula>NOT(ISERROR(SEARCH("Communicable",F1)))</formula>
    </cfRule>
    <cfRule type="containsText" dxfId="30" priority="4" operator="containsText" text="Cancer">
      <formula>NOT(ISERROR(SEARCH("Cancer",F1)))</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0D5B-D363-6A46-AEA9-149824DE4DAC}">
  <dimension ref="A1:I60"/>
  <sheetViews>
    <sheetView zoomScale="120" zoomScaleNormal="120" workbookViewId="0">
      <pane ySplit="1" topLeftCell="A2" activePane="bottomLeft" state="frozen"/>
      <selection pane="bottomLeft" activeCell="H8" sqref="H8"/>
    </sheetView>
  </sheetViews>
  <sheetFormatPr baseColWidth="10" defaultRowHeight="15"/>
  <cols>
    <col min="2" max="2" width="95.83203125" customWidth="1"/>
    <col min="3" max="6" width="25.83203125" customWidth="1"/>
    <col min="10" max="10" width="12.6640625" bestFit="1" customWidth="1"/>
    <col min="11" max="11" width="13.1640625" bestFit="1" customWidth="1"/>
  </cols>
  <sheetData>
    <row r="1" spans="1:9" ht="16">
      <c r="A1" s="18" t="s">
        <v>1614</v>
      </c>
      <c r="B1" s="18" t="s">
        <v>1615</v>
      </c>
      <c r="C1" s="18" t="s">
        <v>1606</v>
      </c>
      <c r="D1" s="18" t="s">
        <v>1607</v>
      </c>
      <c r="E1" s="18" t="s">
        <v>1608</v>
      </c>
      <c r="F1" s="127" t="s">
        <v>1605</v>
      </c>
      <c r="G1" s="18" t="s">
        <v>61</v>
      </c>
      <c r="I1">
        <f>SUM(G2:G60)</f>
        <v>267031</v>
      </c>
    </row>
    <row r="2" spans="1:9" ht="16">
      <c r="A2" t="s">
        <v>1616</v>
      </c>
      <c r="B2" t="s">
        <v>64</v>
      </c>
      <c r="C2" t="s">
        <v>64</v>
      </c>
      <c r="D2" t="s">
        <v>64</v>
      </c>
      <c r="E2" t="s">
        <v>64</v>
      </c>
      <c r="F2" s="20" t="s">
        <v>88</v>
      </c>
      <c r="G2" s="169">
        <v>115</v>
      </c>
    </row>
    <row r="3" spans="1:9" ht="16">
      <c r="A3" t="s">
        <v>1617</v>
      </c>
      <c r="B3" t="s">
        <v>1618</v>
      </c>
      <c r="C3" t="s">
        <v>86</v>
      </c>
      <c r="D3" t="s">
        <v>86</v>
      </c>
      <c r="E3" t="s">
        <v>86</v>
      </c>
      <c r="F3" s="20" t="s">
        <v>88</v>
      </c>
      <c r="G3" s="169">
        <v>603</v>
      </c>
    </row>
    <row r="4" spans="1:9" ht="16">
      <c r="A4" t="s">
        <v>1619</v>
      </c>
      <c r="B4" t="s">
        <v>30</v>
      </c>
      <c r="C4" t="s">
        <v>30</v>
      </c>
      <c r="D4" t="s">
        <v>86</v>
      </c>
      <c r="E4" t="s">
        <v>86</v>
      </c>
      <c r="F4" s="20" t="s">
        <v>88</v>
      </c>
      <c r="G4" s="169">
        <v>67</v>
      </c>
    </row>
    <row r="5" spans="1:9" ht="16">
      <c r="A5" t="s">
        <v>1620</v>
      </c>
      <c r="B5" t="s">
        <v>73</v>
      </c>
      <c r="C5" t="s">
        <v>86</v>
      </c>
      <c r="D5" t="s">
        <v>86</v>
      </c>
      <c r="E5" t="s">
        <v>86</v>
      </c>
      <c r="F5" s="20" t="s">
        <v>88</v>
      </c>
      <c r="G5" s="169">
        <v>50</v>
      </c>
    </row>
    <row r="6" spans="1:9" ht="16">
      <c r="A6" t="s">
        <v>1621</v>
      </c>
      <c r="B6" t="s">
        <v>1622</v>
      </c>
      <c r="C6" t="s">
        <v>86</v>
      </c>
      <c r="D6" t="s">
        <v>86</v>
      </c>
      <c r="E6" t="s">
        <v>86</v>
      </c>
      <c r="F6" s="20" t="s">
        <v>88</v>
      </c>
      <c r="G6" s="169">
        <v>607</v>
      </c>
    </row>
    <row r="7" spans="1:9" ht="16">
      <c r="A7" t="s">
        <v>1623</v>
      </c>
      <c r="B7" t="s">
        <v>1624</v>
      </c>
      <c r="C7" t="s">
        <v>86</v>
      </c>
      <c r="D7" t="s">
        <v>86</v>
      </c>
      <c r="E7" t="s">
        <v>86</v>
      </c>
      <c r="F7" s="20" t="s">
        <v>88</v>
      </c>
      <c r="G7" s="169">
        <v>5654</v>
      </c>
    </row>
    <row r="8" spans="1:9" ht="16">
      <c r="A8" t="s">
        <v>1625</v>
      </c>
      <c r="B8" t="s">
        <v>1626</v>
      </c>
      <c r="C8" t="s">
        <v>935</v>
      </c>
      <c r="D8" t="s">
        <v>935</v>
      </c>
      <c r="E8" t="s">
        <v>83</v>
      </c>
      <c r="F8" s="20" t="s">
        <v>83</v>
      </c>
      <c r="G8" s="169">
        <v>68</v>
      </c>
    </row>
    <row r="9" spans="1:9" ht="16">
      <c r="A9" t="s">
        <v>1627</v>
      </c>
      <c r="B9" t="s">
        <v>1628</v>
      </c>
      <c r="C9" t="s">
        <v>935</v>
      </c>
      <c r="D9" t="s">
        <v>935</v>
      </c>
      <c r="E9" t="s">
        <v>83</v>
      </c>
      <c r="F9" s="20" t="s">
        <v>83</v>
      </c>
      <c r="G9" s="169">
        <v>1052</v>
      </c>
    </row>
    <row r="10" spans="1:9" ht="16">
      <c r="A10" t="s">
        <v>1629</v>
      </c>
      <c r="B10" t="s">
        <v>1630</v>
      </c>
      <c r="C10" t="s">
        <v>86</v>
      </c>
      <c r="D10" t="s">
        <v>1630</v>
      </c>
      <c r="E10" t="s">
        <v>1630</v>
      </c>
      <c r="F10" s="20" t="s">
        <v>88</v>
      </c>
      <c r="G10" s="169">
        <v>0</v>
      </c>
    </row>
    <row r="11" spans="1:9" ht="16">
      <c r="A11" t="s">
        <v>1631</v>
      </c>
      <c r="B11" t="s">
        <v>1632</v>
      </c>
      <c r="C11" t="s">
        <v>83</v>
      </c>
      <c r="D11" t="s">
        <v>83</v>
      </c>
      <c r="E11" t="s">
        <v>83</v>
      </c>
      <c r="F11" s="20" t="s">
        <v>83</v>
      </c>
      <c r="G11" s="169">
        <v>4255</v>
      </c>
    </row>
    <row r="12" spans="1:9" ht="16">
      <c r="A12" t="s">
        <v>1633</v>
      </c>
      <c r="B12" t="s">
        <v>1634</v>
      </c>
      <c r="C12" t="s">
        <v>930</v>
      </c>
      <c r="D12" t="s">
        <v>930</v>
      </c>
      <c r="E12" t="s">
        <v>930</v>
      </c>
      <c r="F12" s="20" t="s">
        <v>24</v>
      </c>
      <c r="G12" s="169">
        <v>1095</v>
      </c>
    </row>
    <row r="13" spans="1:9" ht="16">
      <c r="A13" t="s">
        <v>1635</v>
      </c>
      <c r="B13" t="s">
        <v>1636</v>
      </c>
      <c r="C13" t="s">
        <v>930</v>
      </c>
      <c r="D13" t="s">
        <v>930</v>
      </c>
      <c r="E13" t="s">
        <v>930</v>
      </c>
      <c r="F13" s="20" t="s">
        <v>24</v>
      </c>
      <c r="G13" s="169">
        <v>1358</v>
      </c>
    </row>
    <row r="14" spans="1:9" ht="16">
      <c r="A14" t="s">
        <v>1637</v>
      </c>
      <c r="B14" t="s">
        <v>1638</v>
      </c>
      <c r="C14" t="s">
        <v>1218</v>
      </c>
      <c r="D14" t="s">
        <v>1218</v>
      </c>
      <c r="E14" t="s">
        <v>930</v>
      </c>
      <c r="F14" s="20" t="s">
        <v>24</v>
      </c>
      <c r="G14" s="169">
        <v>1641</v>
      </c>
    </row>
    <row r="15" spans="1:9" ht="16">
      <c r="A15" t="s">
        <v>1639</v>
      </c>
      <c r="B15" t="s">
        <v>1640</v>
      </c>
      <c r="C15" t="s">
        <v>1219</v>
      </c>
      <c r="D15" t="s">
        <v>1219</v>
      </c>
      <c r="E15" t="s">
        <v>930</v>
      </c>
      <c r="F15" s="20" t="s">
        <v>24</v>
      </c>
      <c r="G15" s="169">
        <v>5497</v>
      </c>
    </row>
    <row r="16" spans="1:9" ht="16">
      <c r="A16" t="s">
        <v>1641</v>
      </c>
      <c r="B16" t="s">
        <v>1642</v>
      </c>
      <c r="C16" t="s">
        <v>1218</v>
      </c>
      <c r="D16" t="s">
        <v>1218</v>
      </c>
      <c r="E16" t="s">
        <v>930</v>
      </c>
      <c r="F16" s="20" t="s">
        <v>24</v>
      </c>
      <c r="G16" s="169">
        <v>3511</v>
      </c>
    </row>
    <row r="17" spans="1:7" ht="16">
      <c r="A17" t="s">
        <v>1643</v>
      </c>
      <c r="B17" t="s">
        <v>1644</v>
      </c>
      <c r="C17" t="s">
        <v>1215</v>
      </c>
      <c r="D17" t="s">
        <v>930</v>
      </c>
      <c r="E17" t="s">
        <v>930</v>
      </c>
      <c r="F17" s="20" t="s">
        <v>24</v>
      </c>
      <c r="G17" s="169">
        <v>4687</v>
      </c>
    </row>
    <row r="18" spans="1:7" ht="16">
      <c r="A18" t="s">
        <v>1645</v>
      </c>
      <c r="B18" t="s">
        <v>1646</v>
      </c>
      <c r="C18" t="s">
        <v>1026</v>
      </c>
      <c r="D18" t="s">
        <v>1026</v>
      </c>
      <c r="E18" t="s">
        <v>1026</v>
      </c>
      <c r="F18" s="20" t="s">
        <v>24</v>
      </c>
      <c r="G18" s="169">
        <v>10710</v>
      </c>
    </row>
    <row r="19" spans="1:7" ht="16">
      <c r="A19" t="s">
        <v>1647</v>
      </c>
      <c r="B19" t="s">
        <v>1648</v>
      </c>
      <c r="C19" t="s">
        <v>930</v>
      </c>
      <c r="D19" t="s">
        <v>930</v>
      </c>
      <c r="E19" t="s">
        <v>930</v>
      </c>
      <c r="F19" s="20" t="s">
        <v>24</v>
      </c>
      <c r="G19" s="169">
        <v>1278</v>
      </c>
    </row>
    <row r="20" spans="1:7" ht="16">
      <c r="A20" t="s">
        <v>1649</v>
      </c>
      <c r="B20" t="s">
        <v>1650</v>
      </c>
      <c r="C20" t="s">
        <v>932</v>
      </c>
      <c r="D20" t="s">
        <v>932</v>
      </c>
      <c r="E20" t="s">
        <v>932</v>
      </c>
      <c r="F20" s="20" t="s">
        <v>24</v>
      </c>
      <c r="G20" s="169">
        <v>4539</v>
      </c>
    </row>
    <row r="21" spans="1:7" ht="16">
      <c r="A21" t="s">
        <v>1651</v>
      </c>
      <c r="B21" t="s">
        <v>1652</v>
      </c>
      <c r="C21" t="s">
        <v>930</v>
      </c>
      <c r="D21" t="s">
        <v>930</v>
      </c>
      <c r="E21" t="s">
        <v>930</v>
      </c>
      <c r="F21" s="20" t="s">
        <v>24</v>
      </c>
      <c r="G21" s="169">
        <v>1811</v>
      </c>
    </row>
    <row r="22" spans="1:7" ht="16">
      <c r="A22" t="s">
        <v>1653</v>
      </c>
      <c r="B22" t="s">
        <v>1654</v>
      </c>
      <c r="C22" t="s">
        <v>930</v>
      </c>
      <c r="D22" t="s">
        <v>930</v>
      </c>
      <c r="E22" t="s">
        <v>930</v>
      </c>
      <c r="F22" s="20" t="s">
        <v>24</v>
      </c>
      <c r="G22" s="169">
        <v>1514</v>
      </c>
    </row>
    <row r="23" spans="1:7" ht="16">
      <c r="A23" t="s">
        <v>1655</v>
      </c>
      <c r="B23" t="s">
        <v>1656</v>
      </c>
      <c r="C23" t="s">
        <v>1027</v>
      </c>
      <c r="D23" t="s">
        <v>930</v>
      </c>
      <c r="E23" t="s">
        <v>930</v>
      </c>
      <c r="F23" s="20" t="s">
        <v>24</v>
      </c>
      <c r="G23" s="169">
        <v>3615</v>
      </c>
    </row>
    <row r="24" spans="1:7" ht="16">
      <c r="A24" t="s">
        <v>1657</v>
      </c>
      <c r="B24" t="s">
        <v>1658</v>
      </c>
      <c r="C24" t="s">
        <v>930</v>
      </c>
      <c r="D24" t="s">
        <v>930</v>
      </c>
      <c r="E24" t="s">
        <v>930</v>
      </c>
      <c r="F24" s="20" t="s">
        <v>24</v>
      </c>
      <c r="G24" s="169">
        <v>1380</v>
      </c>
    </row>
    <row r="25" spans="1:7" ht="16">
      <c r="A25" t="s">
        <v>1659</v>
      </c>
      <c r="B25" t="s">
        <v>1660</v>
      </c>
      <c r="C25" t="s">
        <v>930</v>
      </c>
      <c r="D25" t="s">
        <v>930</v>
      </c>
      <c r="E25" t="s">
        <v>930</v>
      </c>
      <c r="F25" s="20" t="s">
        <v>24</v>
      </c>
      <c r="G25" s="169">
        <v>1696</v>
      </c>
    </row>
    <row r="26" spans="1:7" ht="16">
      <c r="A26" t="s">
        <v>1661</v>
      </c>
      <c r="B26" t="s">
        <v>1662</v>
      </c>
      <c r="C26" t="s">
        <v>931</v>
      </c>
      <c r="D26" t="s">
        <v>930</v>
      </c>
      <c r="E26" t="s">
        <v>930</v>
      </c>
      <c r="F26" s="20" t="s">
        <v>24</v>
      </c>
      <c r="G26" s="169">
        <v>2117</v>
      </c>
    </row>
    <row r="27" spans="1:7" ht="16">
      <c r="A27" t="s">
        <v>1663</v>
      </c>
      <c r="B27" t="s">
        <v>1664</v>
      </c>
      <c r="C27" t="s">
        <v>930</v>
      </c>
      <c r="D27" t="s">
        <v>930</v>
      </c>
      <c r="E27" t="s">
        <v>930</v>
      </c>
      <c r="F27" s="20" t="s">
        <v>24</v>
      </c>
      <c r="G27" s="169">
        <v>3589</v>
      </c>
    </row>
    <row r="28" spans="1:7" ht="16">
      <c r="A28" t="s">
        <v>1665</v>
      </c>
      <c r="B28" t="s">
        <v>536</v>
      </c>
      <c r="C28" t="s">
        <v>536</v>
      </c>
      <c r="D28" t="s">
        <v>930</v>
      </c>
      <c r="E28" t="s">
        <v>930</v>
      </c>
      <c r="F28" s="20" t="s">
        <v>24</v>
      </c>
      <c r="G28" s="169">
        <v>2326</v>
      </c>
    </row>
    <row r="29" spans="1:7" ht="16">
      <c r="A29" t="s">
        <v>1666</v>
      </c>
      <c r="B29" t="s">
        <v>1667</v>
      </c>
      <c r="C29" t="s">
        <v>930</v>
      </c>
      <c r="D29" t="s">
        <v>930</v>
      </c>
      <c r="E29" t="s">
        <v>930</v>
      </c>
      <c r="F29" s="20" t="s">
        <v>24</v>
      </c>
      <c r="G29" s="169">
        <v>7110</v>
      </c>
    </row>
    <row r="30" spans="1:7" ht="16">
      <c r="A30" t="s">
        <v>1668</v>
      </c>
      <c r="B30" t="s">
        <v>789</v>
      </c>
      <c r="C30" t="s">
        <v>1225</v>
      </c>
      <c r="D30" t="s">
        <v>1225</v>
      </c>
      <c r="E30" t="s">
        <v>67</v>
      </c>
      <c r="F30" s="20" t="s">
        <v>67</v>
      </c>
      <c r="G30" s="169">
        <v>12156</v>
      </c>
    </row>
    <row r="31" spans="1:7" ht="16">
      <c r="A31" t="s">
        <v>1669</v>
      </c>
      <c r="B31" t="s">
        <v>1670</v>
      </c>
      <c r="C31" t="s">
        <v>1224</v>
      </c>
      <c r="D31" t="s">
        <v>1224</v>
      </c>
      <c r="E31" t="s">
        <v>67</v>
      </c>
      <c r="F31" s="20" t="s">
        <v>67</v>
      </c>
      <c r="G31" s="169">
        <v>36197</v>
      </c>
    </row>
    <row r="32" spans="1:7" ht="16">
      <c r="A32" t="s">
        <v>1671</v>
      </c>
      <c r="B32" t="s">
        <v>29</v>
      </c>
      <c r="C32" t="s">
        <v>29</v>
      </c>
      <c r="D32" t="s">
        <v>29</v>
      </c>
      <c r="E32" t="s">
        <v>67</v>
      </c>
      <c r="F32" s="20" t="s">
        <v>67</v>
      </c>
      <c r="G32" s="169">
        <v>16712</v>
      </c>
    </row>
    <row r="33" spans="1:7" ht="16">
      <c r="A33" t="s">
        <v>1672</v>
      </c>
      <c r="B33" t="s">
        <v>1673</v>
      </c>
      <c r="C33" t="s">
        <v>942</v>
      </c>
      <c r="D33" t="s">
        <v>942</v>
      </c>
      <c r="E33" t="s">
        <v>67</v>
      </c>
      <c r="F33" s="20" t="s">
        <v>67</v>
      </c>
      <c r="G33" s="169">
        <v>2844</v>
      </c>
    </row>
    <row r="34" spans="1:7" ht="16">
      <c r="A34" t="s">
        <v>1674</v>
      </c>
      <c r="B34" t="s">
        <v>1675</v>
      </c>
      <c r="C34" t="s">
        <v>942</v>
      </c>
      <c r="D34" t="s">
        <v>942</v>
      </c>
      <c r="E34" t="s">
        <v>67</v>
      </c>
      <c r="F34" s="20" t="s">
        <v>67</v>
      </c>
      <c r="G34" s="169">
        <v>8200</v>
      </c>
    </row>
    <row r="35" spans="1:7" ht="16">
      <c r="A35" t="s">
        <v>1676</v>
      </c>
      <c r="B35" t="s">
        <v>1677</v>
      </c>
      <c r="C35" t="s">
        <v>942</v>
      </c>
      <c r="D35" t="s">
        <v>942</v>
      </c>
      <c r="E35" t="s">
        <v>67</v>
      </c>
      <c r="F35" s="20" t="s">
        <v>67</v>
      </c>
      <c r="G35" s="169">
        <v>10665</v>
      </c>
    </row>
    <row r="36" spans="1:7" ht="16">
      <c r="A36" t="s">
        <v>1678</v>
      </c>
      <c r="B36" t="s">
        <v>158</v>
      </c>
      <c r="C36" t="s">
        <v>1726</v>
      </c>
      <c r="D36" t="s">
        <v>21</v>
      </c>
      <c r="E36" t="s">
        <v>14</v>
      </c>
      <c r="F36" s="20" t="s">
        <v>14</v>
      </c>
      <c r="G36" s="169">
        <v>6151</v>
      </c>
    </row>
    <row r="37" spans="1:7" ht="16">
      <c r="A37" t="s">
        <v>1679</v>
      </c>
      <c r="B37" t="s">
        <v>1680</v>
      </c>
      <c r="C37" t="s">
        <v>14</v>
      </c>
      <c r="D37" t="s">
        <v>14</v>
      </c>
      <c r="E37" t="s">
        <v>14</v>
      </c>
      <c r="F37" s="20" t="s">
        <v>14</v>
      </c>
      <c r="G37" s="169">
        <v>3791</v>
      </c>
    </row>
    <row r="38" spans="1:7" ht="16">
      <c r="A38" t="s">
        <v>1681</v>
      </c>
      <c r="B38" t="s">
        <v>1682</v>
      </c>
      <c r="C38" t="s">
        <v>14</v>
      </c>
      <c r="D38" t="s">
        <v>14</v>
      </c>
      <c r="E38" t="s">
        <v>14</v>
      </c>
      <c r="F38" s="20" t="s">
        <v>14</v>
      </c>
      <c r="G38" s="169">
        <v>16</v>
      </c>
    </row>
    <row r="39" spans="1:7" ht="16">
      <c r="A39" t="s">
        <v>1683</v>
      </c>
      <c r="B39" t="s">
        <v>1684</v>
      </c>
      <c r="C39" t="s">
        <v>84</v>
      </c>
      <c r="D39" t="s">
        <v>84</v>
      </c>
      <c r="E39" t="s">
        <v>84</v>
      </c>
      <c r="F39" s="20" t="s">
        <v>14</v>
      </c>
      <c r="G39" s="169">
        <v>232</v>
      </c>
    </row>
    <row r="40" spans="1:7" ht="16">
      <c r="A40" t="s">
        <v>1685</v>
      </c>
      <c r="B40" t="s">
        <v>1686</v>
      </c>
      <c r="C40" t="s">
        <v>1724</v>
      </c>
      <c r="D40" t="s">
        <v>84</v>
      </c>
      <c r="E40" t="s">
        <v>1724</v>
      </c>
      <c r="F40" s="20" t="s">
        <v>14</v>
      </c>
      <c r="G40" s="169">
        <v>25637</v>
      </c>
    </row>
    <row r="41" spans="1:7" ht="16">
      <c r="A41" t="s">
        <v>1687</v>
      </c>
      <c r="B41" t="s">
        <v>1688</v>
      </c>
      <c r="C41" t="s">
        <v>84</v>
      </c>
      <c r="D41" t="s">
        <v>84</v>
      </c>
      <c r="E41" t="s">
        <v>84</v>
      </c>
      <c r="F41" s="20" t="s">
        <v>14</v>
      </c>
      <c r="G41" s="169">
        <v>7068</v>
      </c>
    </row>
    <row r="42" spans="1:7" ht="16">
      <c r="A42" t="s">
        <v>1689</v>
      </c>
      <c r="B42" t="s">
        <v>1690</v>
      </c>
      <c r="C42" t="s">
        <v>945</v>
      </c>
      <c r="D42" t="s">
        <v>945</v>
      </c>
      <c r="E42" t="s">
        <v>83</v>
      </c>
      <c r="F42" s="20" t="s">
        <v>83</v>
      </c>
      <c r="G42" s="169">
        <v>4673</v>
      </c>
    </row>
    <row r="43" spans="1:7" ht="16">
      <c r="A43" t="s">
        <v>1691</v>
      </c>
      <c r="B43" t="s">
        <v>1692</v>
      </c>
      <c r="C43" t="s">
        <v>1726</v>
      </c>
      <c r="D43" t="s">
        <v>933</v>
      </c>
      <c r="E43" t="s">
        <v>14</v>
      </c>
      <c r="F43" s="20" t="s">
        <v>14</v>
      </c>
      <c r="G43" s="169">
        <v>7777</v>
      </c>
    </row>
    <row r="44" spans="1:7" ht="16">
      <c r="A44" t="s">
        <v>1693</v>
      </c>
      <c r="B44" t="s">
        <v>502</v>
      </c>
      <c r="C44" t="s">
        <v>1028</v>
      </c>
      <c r="D44" t="s">
        <v>1028</v>
      </c>
      <c r="E44" t="s">
        <v>14</v>
      </c>
      <c r="F44" s="20" t="s">
        <v>14</v>
      </c>
      <c r="G44" s="169">
        <v>6377</v>
      </c>
    </row>
    <row r="45" spans="1:7" ht="16">
      <c r="A45" t="s">
        <v>1694</v>
      </c>
      <c r="B45" t="s">
        <v>1695</v>
      </c>
      <c r="C45" t="s">
        <v>14</v>
      </c>
      <c r="D45" t="s">
        <v>14</v>
      </c>
      <c r="E45" t="s">
        <v>14</v>
      </c>
      <c r="F45" s="20" t="s">
        <v>14</v>
      </c>
      <c r="G45" s="169">
        <v>992</v>
      </c>
    </row>
    <row r="46" spans="1:7" ht="16">
      <c r="A46" t="s">
        <v>1696</v>
      </c>
      <c r="B46" t="s">
        <v>1697</v>
      </c>
      <c r="C46" t="s">
        <v>14</v>
      </c>
      <c r="D46" t="s">
        <v>14</v>
      </c>
      <c r="E46" t="s">
        <v>1217</v>
      </c>
      <c r="F46" s="20" t="s">
        <v>14</v>
      </c>
      <c r="G46" s="169">
        <v>12542</v>
      </c>
    </row>
    <row r="47" spans="1:7" ht="16">
      <c r="A47" t="s">
        <v>1698</v>
      </c>
      <c r="B47" t="s">
        <v>68</v>
      </c>
      <c r="C47" t="s">
        <v>14</v>
      </c>
      <c r="D47" t="s">
        <v>14</v>
      </c>
      <c r="E47" t="s">
        <v>1217</v>
      </c>
      <c r="F47" s="20" t="s">
        <v>14</v>
      </c>
      <c r="G47" s="169">
        <v>371</v>
      </c>
    </row>
    <row r="48" spans="1:7" ht="16">
      <c r="A48" t="s">
        <v>1699</v>
      </c>
      <c r="B48" t="s">
        <v>999</v>
      </c>
      <c r="C48" t="s">
        <v>1217</v>
      </c>
      <c r="D48" t="s">
        <v>1217</v>
      </c>
      <c r="E48" t="s">
        <v>1217</v>
      </c>
      <c r="F48" s="20" t="s">
        <v>83</v>
      </c>
      <c r="G48" s="169">
        <v>4715</v>
      </c>
    </row>
    <row r="49" spans="1:7" ht="16">
      <c r="A49" t="s">
        <v>1700</v>
      </c>
      <c r="B49" t="s">
        <v>1701</v>
      </c>
      <c r="C49" t="s">
        <v>14</v>
      </c>
      <c r="D49" t="s">
        <v>14</v>
      </c>
      <c r="E49" t="s">
        <v>14</v>
      </c>
      <c r="F49" s="20" t="s">
        <v>14</v>
      </c>
      <c r="G49" s="169">
        <v>5338</v>
      </c>
    </row>
    <row r="50" spans="1:7" ht="16">
      <c r="A50" t="s">
        <v>1702</v>
      </c>
      <c r="B50" t="s">
        <v>1703</v>
      </c>
      <c r="C50" t="s">
        <v>941</v>
      </c>
      <c r="D50" t="s">
        <v>85</v>
      </c>
      <c r="E50" t="s">
        <v>85</v>
      </c>
      <c r="F50" s="20" t="s">
        <v>85</v>
      </c>
      <c r="G50" s="169">
        <v>4104</v>
      </c>
    </row>
    <row r="51" spans="1:7" ht="16">
      <c r="A51" t="s">
        <v>1704</v>
      </c>
      <c r="B51" t="s">
        <v>1705</v>
      </c>
      <c r="C51" t="s">
        <v>1764</v>
      </c>
      <c r="D51" t="s">
        <v>85</v>
      </c>
      <c r="E51" t="s">
        <v>85</v>
      </c>
      <c r="F51" s="20" t="s">
        <v>85</v>
      </c>
      <c r="G51" s="169">
        <v>6039</v>
      </c>
    </row>
    <row r="52" spans="1:7" ht="16">
      <c r="A52" t="s">
        <v>1706</v>
      </c>
      <c r="B52" t="s">
        <v>1707</v>
      </c>
      <c r="C52" t="s">
        <v>1764</v>
      </c>
      <c r="D52" t="s">
        <v>85</v>
      </c>
      <c r="E52" t="s">
        <v>85</v>
      </c>
      <c r="F52" s="20" t="s">
        <v>85</v>
      </c>
      <c r="G52" s="169">
        <v>100</v>
      </c>
    </row>
    <row r="53" spans="1:7" ht="16">
      <c r="A53" t="s">
        <v>1708</v>
      </c>
      <c r="B53" t="s">
        <v>1709</v>
      </c>
      <c r="C53" t="s">
        <v>1764</v>
      </c>
      <c r="D53" t="s">
        <v>85</v>
      </c>
      <c r="E53" t="s">
        <v>85</v>
      </c>
      <c r="F53" s="20" t="s">
        <v>85</v>
      </c>
      <c r="G53" s="169">
        <v>2802</v>
      </c>
    </row>
    <row r="54" spans="1:7" ht="16">
      <c r="A54" t="s">
        <v>1710</v>
      </c>
      <c r="B54" t="s">
        <v>1711</v>
      </c>
      <c r="C54" t="s">
        <v>1764</v>
      </c>
      <c r="D54" t="s">
        <v>85</v>
      </c>
      <c r="E54" t="s">
        <v>85</v>
      </c>
      <c r="F54" s="20" t="s">
        <v>85</v>
      </c>
      <c r="G54" s="169">
        <v>2155</v>
      </c>
    </row>
    <row r="55" spans="1:7" ht="16">
      <c r="A55" t="s">
        <v>1712</v>
      </c>
      <c r="B55" t="s">
        <v>1713</v>
      </c>
      <c r="C55" t="s">
        <v>63</v>
      </c>
      <c r="D55" t="s">
        <v>63</v>
      </c>
      <c r="E55" t="s">
        <v>85</v>
      </c>
      <c r="F55" s="20" t="s">
        <v>85</v>
      </c>
      <c r="G55" s="169">
        <v>4343</v>
      </c>
    </row>
    <row r="56" spans="1:7" ht="16">
      <c r="A56" t="s">
        <v>1714</v>
      </c>
      <c r="B56" t="s">
        <v>1715</v>
      </c>
      <c r="C56" t="s">
        <v>54</v>
      </c>
      <c r="D56" t="s">
        <v>54</v>
      </c>
      <c r="E56" t="s">
        <v>85</v>
      </c>
      <c r="F56" s="20" t="s">
        <v>85</v>
      </c>
      <c r="G56" s="169">
        <v>1849</v>
      </c>
    </row>
    <row r="57" spans="1:7" ht="16">
      <c r="A57" t="s">
        <v>1716</v>
      </c>
      <c r="B57" t="s">
        <v>1717</v>
      </c>
      <c r="C57" t="s">
        <v>1764</v>
      </c>
      <c r="D57" t="s">
        <v>85</v>
      </c>
      <c r="E57" t="s">
        <v>85</v>
      </c>
      <c r="F57" s="20" t="s">
        <v>85</v>
      </c>
      <c r="G57" s="169">
        <v>236</v>
      </c>
    </row>
    <row r="58" spans="1:7" ht="16">
      <c r="A58" t="s">
        <v>1718</v>
      </c>
      <c r="B58" t="s">
        <v>1719</v>
      </c>
      <c r="C58" t="s">
        <v>83</v>
      </c>
      <c r="D58" t="s">
        <v>83</v>
      </c>
      <c r="E58" t="s">
        <v>83</v>
      </c>
      <c r="F58" s="20" t="s">
        <v>83</v>
      </c>
      <c r="G58" s="169">
        <v>1004</v>
      </c>
    </row>
    <row r="59" spans="1:7" ht="16">
      <c r="A59" t="s">
        <v>1720</v>
      </c>
      <c r="B59" t="s">
        <v>1721</v>
      </c>
      <c r="C59" t="s">
        <v>83</v>
      </c>
      <c r="D59" t="s">
        <v>83</v>
      </c>
      <c r="E59" t="s">
        <v>83</v>
      </c>
      <c r="F59" s="20" t="s">
        <v>83</v>
      </c>
      <c r="G59" s="169">
        <v>0</v>
      </c>
    </row>
    <row r="60" spans="1:7" ht="16">
      <c r="A60" t="s">
        <v>1722</v>
      </c>
      <c r="B60" t="s">
        <v>1723</v>
      </c>
      <c r="C60" t="s">
        <v>83</v>
      </c>
      <c r="D60" t="s">
        <v>83</v>
      </c>
      <c r="E60" t="s">
        <v>83</v>
      </c>
      <c r="F60" s="20" t="s">
        <v>83</v>
      </c>
      <c r="G60" s="169">
        <v>0</v>
      </c>
    </row>
  </sheetData>
  <conditionalFormatting sqref="F1">
    <cfRule type="containsText" dxfId="29" priority="10" operator="containsText" text="Cardiovascular">
      <formula>NOT(ISERROR(SEARCH("Cardiovascular",F1)))</formula>
    </cfRule>
  </conditionalFormatting>
  <conditionalFormatting sqref="F1">
    <cfRule type="containsText" dxfId="28" priority="6" operator="containsText" text="Injury">
      <formula>NOT(ISERROR(SEARCH("Injury",F1)))</formula>
    </cfRule>
    <cfRule type="containsText" dxfId="27" priority="7" operator="containsText" text="Other Chronic">
      <formula>NOT(ISERROR(SEARCH("Other Chronic",F1)))</formula>
    </cfRule>
    <cfRule type="containsText" dxfId="26" priority="8" operator="containsText" text="Communicable">
      <formula>NOT(ISERROR(SEARCH("Communicable",F1)))</formula>
    </cfRule>
    <cfRule type="containsText" dxfId="25" priority="9" operator="containsText" text="Cancer">
      <formula>NOT(ISERROR(SEARCH("Cancer",F1)))</formula>
    </cfRule>
  </conditionalFormatting>
  <conditionalFormatting sqref="F2:F60">
    <cfRule type="containsText" dxfId="24" priority="5" operator="containsText" text="Cardiovascular">
      <formula>NOT(ISERROR(SEARCH("Cardiovascular",F2)))</formula>
    </cfRule>
  </conditionalFormatting>
  <conditionalFormatting sqref="F2:F60">
    <cfRule type="containsText" dxfId="23" priority="1" operator="containsText" text="Injury">
      <formula>NOT(ISERROR(SEARCH("Injury",F2)))</formula>
    </cfRule>
    <cfRule type="containsText" dxfId="22" priority="2" operator="containsText" text="Other Chronic">
      <formula>NOT(ISERROR(SEARCH("Other Chronic",F2)))</formula>
    </cfRule>
    <cfRule type="containsText" dxfId="21" priority="3" operator="containsText" text="Communicable">
      <formula>NOT(ISERROR(SEARCH("Communicable",F2)))</formula>
    </cfRule>
    <cfRule type="containsText" dxfId="20" priority="4" operator="containsText" text="Cancer">
      <formula>NOT(ISERROR(SEARCH("Cancer",F2)))</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FD4F6-0596-924C-9C8D-517B5EE2F179}">
  <dimension ref="A1:I60"/>
  <sheetViews>
    <sheetView zoomScale="120" zoomScaleNormal="120" workbookViewId="0">
      <pane ySplit="1" topLeftCell="A2" activePane="bottomLeft" state="frozen"/>
      <selection pane="bottomLeft" activeCell="D57" sqref="D57"/>
    </sheetView>
  </sheetViews>
  <sheetFormatPr baseColWidth="10" defaultRowHeight="15"/>
  <cols>
    <col min="2" max="2" width="95.83203125" customWidth="1"/>
    <col min="3" max="6" width="25.83203125" customWidth="1"/>
  </cols>
  <sheetData>
    <row r="1" spans="1:9" ht="16">
      <c r="A1" s="18" t="s">
        <v>1614</v>
      </c>
      <c r="B1" s="18" t="s">
        <v>1615</v>
      </c>
      <c r="C1" s="18" t="s">
        <v>1606</v>
      </c>
      <c r="D1" s="18" t="s">
        <v>1607</v>
      </c>
      <c r="E1" s="18" t="s">
        <v>1608</v>
      </c>
      <c r="F1" s="127" t="s">
        <v>1605</v>
      </c>
      <c r="G1" s="18" t="s">
        <v>61</v>
      </c>
      <c r="I1">
        <f>SUM(G2:G60)</f>
        <v>316540</v>
      </c>
    </row>
    <row r="2" spans="1:9" ht="16">
      <c r="A2" t="s">
        <v>1616</v>
      </c>
      <c r="B2" t="s">
        <v>64</v>
      </c>
      <c r="C2" t="s">
        <v>64</v>
      </c>
      <c r="D2" t="s">
        <v>64</v>
      </c>
      <c r="E2" t="s">
        <v>64</v>
      </c>
      <c r="F2" s="20" t="s">
        <v>88</v>
      </c>
      <c r="G2">
        <v>124</v>
      </c>
    </row>
    <row r="3" spans="1:9" ht="16">
      <c r="A3" t="s">
        <v>1617</v>
      </c>
      <c r="B3" t="s">
        <v>1618</v>
      </c>
      <c r="C3" t="s">
        <v>86</v>
      </c>
      <c r="D3" t="s">
        <v>86</v>
      </c>
      <c r="E3" t="s">
        <v>86</v>
      </c>
      <c r="F3" s="20" t="s">
        <v>88</v>
      </c>
      <c r="G3">
        <v>618</v>
      </c>
    </row>
    <row r="4" spans="1:9" ht="16">
      <c r="A4" t="s">
        <v>1619</v>
      </c>
      <c r="B4" t="s">
        <v>30</v>
      </c>
      <c r="C4" t="s">
        <v>30</v>
      </c>
      <c r="D4" t="s">
        <v>86</v>
      </c>
      <c r="E4" t="s">
        <v>86</v>
      </c>
      <c r="F4" s="20" t="s">
        <v>88</v>
      </c>
      <c r="G4">
        <v>50</v>
      </c>
    </row>
    <row r="5" spans="1:9" ht="16">
      <c r="A5" t="s">
        <v>1620</v>
      </c>
      <c r="B5" t="s">
        <v>73</v>
      </c>
      <c r="C5" t="s">
        <v>86</v>
      </c>
      <c r="D5" t="s">
        <v>86</v>
      </c>
      <c r="E5" t="s">
        <v>86</v>
      </c>
      <c r="F5" s="20" t="s">
        <v>88</v>
      </c>
      <c r="G5">
        <v>46</v>
      </c>
    </row>
    <row r="6" spans="1:9" ht="16">
      <c r="A6" t="s">
        <v>1621</v>
      </c>
      <c r="B6" t="s">
        <v>1622</v>
      </c>
      <c r="C6" t="s">
        <v>86</v>
      </c>
      <c r="D6" t="s">
        <v>86</v>
      </c>
      <c r="E6" t="s">
        <v>86</v>
      </c>
      <c r="F6" s="20" t="s">
        <v>88</v>
      </c>
      <c r="G6">
        <v>602</v>
      </c>
    </row>
    <row r="7" spans="1:9" ht="16">
      <c r="A7" t="s">
        <v>1623</v>
      </c>
      <c r="B7" t="s">
        <v>1624</v>
      </c>
      <c r="C7" t="s">
        <v>86</v>
      </c>
      <c r="D7" t="s">
        <v>86</v>
      </c>
      <c r="E7" t="s">
        <v>86</v>
      </c>
      <c r="F7" s="20" t="s">
        <v>88</v>
      </c>
      <c r="G7">
        <v>6042</v>
      </c>
    </row>
    <row r="8" spans="1:9" ht="16">
      <c r="A8" t="s">
        <v>1625</v>
      </c>
      <c r="B8" t="s">
        <v>1626</v>
      </c>
      <c r="C8" t="s">
        <v>935</v>
      </c>
      <c r="D8" t="s">
        <v>935</v>
      </c>
      <c r="E8" t="s">
        <v>83</v>
      </c>
      <c r="F8" s="20" t="s">
        <v>83</v>
      </c>
      <c r="G8">
        <v>34</v>
      </c>
    </row>
    <row r="9" spans="1:9" ht="16">
      <c r="A9" t="s">
        <v>1627</v>
      </c>
      <c r="B9" t="s">
        <v>1628</v>
      </c>
      <c r="C9" t="s">
        <v>935</v>
      </c>
      <c r="D9" t="s">
        <v>935</v>
      </c>
      <c r="E9" t="s">
        <v>83</v>
      </c>
      <c r="F9" s="20" t="s">
        <v>83</v>
      </c>
      <c r="G9">
        <v>941</v>
      </c>
    </row>
    <row r="10" spans="1:9" ht="16">
      <c r="A10" t="s">
        <v>1629</v>
      </c>
      <c r="B10" t="s">
        <v>1630</v>
      </c>
      <c r="C10" t="s">
        <v>86</v>
      </c>
      <c r="D10" t="s">
        <v>1630</v>
      </c>
      <c r="E10" t="s">
        <v>1630</v>
      </c>
      <c r="F10" s="20" t="s">
        <v>88</v>
      </c>
      <c r="G10">
        <v>30857</v>
      </c>
    </row>
    <row r="11" spans="1:9" ht="16">
      <c r="A11" t="s">
        <v>1631</v>
      </c>
      <c r="B11" t="s">
        <v>1632</v>
      </c>
      <c r="C11" t="s">
        <v>83</v>
      </c>
      <c r="D11" t="s">
        <v>83</v>
      </c>
      <c r="E11" t="s">
        <v>83</v>
      </c>
      <c r="F11" s="20" t="s">
        <v>83</v>
      </c>
      <c r="G11">
        <v>4636</v>
      </c>
    </row>
    <row r="12" spans="1:9" ht="16">
      <c r="A12" t="s">
        <v>1633</v>
      </c>
      <c r="B12" t="s">
        <v>1634</v>
      </c>
      <c r="C12" t="s">
        <v>930</v>
      </c>
      <c r="D12" t="s">
        <v>930</v>
      </c>
      <c r="E12" t="s">
        <v>930</v>
      </c>
      <c r="F12" s="20" t="s">
        <v>24</v>
      </c>
      <c r="G12">
        <v>1136</v>
      </c>
    </row>
    <row r="13" spans="1:9" ht="16">
      <c r="A13" t="s">
        <v>1635</v>
      </c>
      <c r="B13" t="s">
        <v>1636</v>
      </c>
      <c r="C13" t="s">
        <v>930</v>
      </c>
      <c r="D13" t="s">
        <v>930</v>
      </c>
      <c r="E13" t="s">
        <v>930</v>
      </c>
      <c r="F13" s="20" t="s">
        <v>24</v>
      </c>
      <c r="G13">
        <v>1313</v>
      </c>
    </row>
    <row r="14" spans="1:9" ht="16">
      <c r="A14" t="s">
        <v>1637</v>
      </c>
      <c r="B14" t="s">
        <v>1638</v>
      </c>
      <c r="C14" t="s">
        <v>1218</v>
      </c>
      <c r="D14" t="s">
        <v>1218</v>
      </c>
      <c r="E14" t="s">
        <v>930</v>
      </c>
      <c r="F14" s="20" t="s">
        <v>24</v>
      </c>
      <c r="G14">
        <v>1732</v>
      </c>
    </row>
    <row r="15" spans="1:9" ht="16">
      <c r="A15" t="s">
        <v>1639</v>
      </c>
      <c r="B15" t="s">
        <v>1640</v>
      </c>
      <c r="C15" t="s">
        <v>1219</v>
      </c>
      <c r="D15" t="s">
        <v>1219</v>
      </c>
      <c r="E15" t="s">
        <v>930</v>
      </c>
      <c r="F15" s="20" t="s">
        <v>24</v>
      </c>
      <c r="G15">
        <v>5520</v>
      </c>
    </row>
    <row r="16" spans="1:9" ht="16">
      <c r="A16" t="s">
        <v>1641</v>
      </c>
      <c r="B16" t="s">
        <v>1642</v>
      </c>
      <c r="C16" t="s">
        <v>1218</v>
      </c>
      <c r="D16" t="s">
        <v>1218</v>
      </c>
      <c r="E16" t="s">
        <v>930</v>
      </c>
      <c r="F16" s="20" t="s">
        <v>24</v>
      </c>
      <c r="G16">
        <v>3439</v>
      </c>
    </row>
    <row r="17" spans="1:7" ht="16">
      <c r="A17" t="s">
        <v>1643</v>
      </c>
      <c r="B17" t="s">
        <v>1644</v>
      </c>
      <c r="C17" t="s">
        <v>1215</v>
      </c>
      <c r="D17" t="s">
        <v>930</v>
      </c>
      <c r="E17" t="s">
        <v>930</v>
      </c>
      <c r="F17" s="20" t="s">
        <v>24</v>
      </c>
      <c r="G17">
        <v>4637</v>
      </c>
    </row>
    <row r="18" spans="1:7" ht="16">
      <c r="A18" t="s">
        <v>1645</v>
      </c>
      <c r="B18" t="s">
        <v>1646</v>
      </c>
      <c r="C18" t="s">
        <v>1026</v>
      </c>
      <c r="D18" t="s">
        <v>1026</v>
      </c>
      <c r="E18" t="s">
        <v>1026</v>
      </c>
      <c r="F18" s="20" t="s">
        <v>24</v>
      </c>
      <c r="G18">
        <v>10360</v>
      </c>
    </row>
    <row r="19" spans="1:7" ht="16">
      <c r="A19" t="s">
        <v>1647</v>
      </c>
      <c r="B19" t="s">
        <v>1648</v>
      </c>
      <c r="C19" t="s">
        <v>930</v>
      </c>
      <c r="D19" t="s">
        <v>930</v>
      </c>
      <c r="E19" t="s">
        <v>930</v>
      </c>
      <c r="F19" s="20" t="s">
        <v>24</v>
      </c>
      <c r="G19">
        <v>1224</v>
      </c>
    </row>
    <row r="20" spans="1:7" ht="16">
      <c r="A20" t="s">
        <v>1649</v>
      </c>
      <c r="B20" t="s">
        <v>1650</v>
      </c>
      <c r="C20" t="s">
        <v>932</v>
      </c>
      <c r="D20" t="s">
        <v>932</v>
      </c>
      <c r="E20" t="s">
        <v>932</v>
      </c>
      <c r="F20" s="20" t="s">
        <v>24</v>
      </c>
      <c r="G20">
        <v>4540</v>
      </c>
    </row>
    <row r="21" spans="1:7" ht="16">
      <c r="A21" t="s">
        <v>1651</v>
      </c>
      <c r="B21" t="s">
        <v>1652</v>
      </c>
      <c r="C21" t="s">
        <v>930</v>
      </c>
      <c r="D21" t="s">
        <v>930</v>
      </c>
      <c r="E21" t="s">
        <v>930</v>
      </c>
      <c r="F21" s="20" t="s">
        <v>24</v>
      </c>
      <c r="G21">
        <v>1838</v>
      </c>
    </row>
    <row r="22" spans="1:7" ht="16">
      <c r="A22" t="s">
        <v>1653</v>
      </c>
      <c r="B22" t="s">
        <v>1654</v>
      </c>
      <c r="C22" t="s">
        <v>930</v>
      </c>
      <c r="D22" t="s">
        <v>930</v>
      </c>
      <c r="E22" t="s">
        <v>930</v>
      </c>
      <c r="F22" s="20" t="s">
        <v>24</v>
      </c>
      <c r="G22">
        <v>1526</v>
      </c>
    </row>
    <row r="23" spans="1:7" ht="16">
      <c r="A23" t="s">
        <v>1655</v>
      </c>
      <c r="B23" t="s">
        <v>1656</v>
      </c>
      <c r="C23" t="s">
        <v>1027</v>
      </c>
      <c r="D23" t="s">
        <v>930</v>
      </c>
      <c r="E23" t="s">
        <v>930</v>
      </c>
      <c r="F23" s="20" t="s">
        <v>24</v>
      </c>
      <c r="G23">
        <v>3811</v>
      </c>
    </row>
    <row r="24" spans="1:7" ht="16">
      <c r="A24" t="s">
        <v>1657</v>
      </c>
      <c r="B24" t="s">
        <v>1658</v>
      </c>
      <c r="C24" t="s">
        <v>930</v>
      </c>
      <c r="D24" t="s">
        <v>930</v>
      </c>
      <c r="E24" t="s">
        <v>930</v>
      </c>
      <c r="F24" s="20" t="s">
        <v>24</v>
      </c>
      <c r="G24">
        <v>1456</v>
      </c>
    </row>
    <row r="25" spans="1:7" ht="16">
      <c r="A25" t="s">
        <v>1659</v>
      </c>
      <c r="B25" t="s">
        <v>1660</v>
      </c>
      <c r="C25" t="s">
        <v>930</v>
      </c>
      <c r="D25" t="s">
        <v>930</v>
      </c>
      <c r="E25" t="s">
        <v>930</v>
      </c>
      <c r="F25" s="20" t="s">
        <v>24</v>
      </c>
      <c r="G25">
        <v>1664</v>
      </c>
    </row>
    <row r="26" spans="1:7" ht="16">
      <c r="A26" t="s">
        <v>1661</v>
      </c>
      <c r="B26" t="s">
        <v>1662</v>
      </c>
      <c r="C26" t="s">
        <v>931</v>
      </c>
      <c r="D26" t="s">
        <v>930</v>
      </c>
      <c r="E26" t="s">
        <v>930</v>
      </c>
      <c r="F26" s="20" t="s">
        <v>24</v>
      </c>
      <c r="G26">
        <v>2306</v>
      </c>
    </row>
    <row r="27" spans="1:7" ht="16">
      <c r="A27" t="s">
        <v>1663</v>
      </c>
      <c r="B27" t="s">
        <v>1664</v>
      </c>
      <c r="C27" t="s">
        <v>930</v>
      </c>
      <c r="D27" t="s">
        <v>930</v>
      </c>
      <c r="E27" t="s">
        <v>930</v>
      </c>
      <c r="F27" s="20" t="s">
        <v>24</v>
      </c>
      <c r="G27">
        <v>3621</v>
      </c>
    </row>
    <row r="28" spans="1:7" ht="16">
      <c r="A28" t="s">
        <v>1665</v>
      </c>
      <c r="B28" t="s">
        <v>536</v>
      </c>
      <c r="C28" t="s">
        <v>536</v>
      </c>
      <c r="D28" t="s">
        <v>930</v>
      </c>
      <c r="E28" t="s">
        <v>930</v>
      </c>
      <c r="F28" s="20" t="s">
        <v>24</v>
      </c>
      <c r="G28">
        <v>2369</v>
      </c>
    </row>
    <row r="29" spans="1:7" ht="16">
      <c r="A29" t="s">
        <v>1666</v>
      </c>
      <c r="B29" t="s">
        <v>1667</v>
      </c>
      <c r="C29" t="s">
        <v>930</v>
      </c>
      <c r="D29" t="s">
        <v>930</v>
      </c>
      <c r="E29" t="s">
        <v>930</v>
      </c>
      <c r="F29" s="20" t="s">
        <v>24</v>
      </c>
      <c r="G29">
        <v>7296</v>
      </c>
    </row>
    <row r="30" spans="1:7" ht="16">
      <c r="A30" t="s">
        <v>1668</v>
      </c>
      <c r="B30" t="s">
        <v>789</v>
      </c>
      <c r="C30" t="s">
        <v>1225</v>
      </c>
      <c r="D30" t="s">
        <v>1225</v>
      </c>
      <c r="E30" t="s">
        <v>67</v>
      </c>
      <c r="F30" s="20" t="s">
        <v>67</v>
      </c>
      <c r="G30">
        <v>13636</v>
      </c>
    </row>
    <row r="31" spans="1:7" ht="16">
      <c r="A31" t="s">
        <v>1669</v>
      </c>
      <c r="B31" t="s">
        <v>1670</v>
      </c>
      <c r="C31" t="s">
        <v>1224</v>
      </c>
      <c r="D31" t="s">
        <v>1224</v>
      </c>
      <c r="E31" t="s">
        <v>67</v>
      </c>
      <c r="F31" s="20" t="s">
        <v>67</v>
      </c>
      <c r="G31">
        <v>38777</v>
      </c>
    </row>
    <row r="32" spans="1:7" ht="16">
      <c r="A32" t="s">
        <v>1671</v>
      </c>
      <c r="B32" t="s">
        <v>29</v>
      </c>
      <c r="C32" t="s">
        <v>29</v>
      </c>
      <c r="D32" t="s">
        <v>29</v>
      </c>
      <c r="E32" t="s">
        <v>67</v>
      </c>
      <c r="F32" s="20" t="s">
        <v>67</v>
      </c>
      <c r="G32">
        <v>17786</v>
      </c>
    </row>
    <row r="33" spans="1:7" ht="16">
      <c r="A33" t="s">
        <v>1672</v>
      </c>
      <c r="B33" t="s">
        <v>1673</v>
      </c>
      <c r="C33" t="s">
        <v>942</v>
      </c>
      <c r="D33" t="s">
        <v>942</v>
      </c>
      <c r="E33" t="s">
        <v>67</v>
      </c>
      <c r="F33" s="20" t="s">
        <v>67</v>
      </c>
      <c r="G33">
        <v>2808</v>
      </c>
    </row>
    <row r="34" spans="1:7" ht="16">
      <c r="A34" t="s">
        <v>1674</v>
      </c>
      <c r="B34" t="s">
        <v>1675</v>
      </c>
      <c r="C34" t="s">
        <v>942</v>
      </c>
      <c r="D34" t="s">
        <v>942</v>
      </c>
      <c r="E34" t="s">
        <v>67</v>
      </c>
      <c r="F34" s="20" t="s">
        <v>67</v>
      </c>
      <c r="G34">
        <v>8325</v>
      </c>
    </row>
    <row r="35" spans="1:7" ht="16">
      <c r="A35" t="s">
        <v>1676</v>
      </c>
      <c r="B35" t="s">
        <v>1677</v>
      </c>
      <c r="C35" t="s">
        <v>942</v>
      </c>
      <c r="D35" t="s">
        <v>942</v>
      </c>
      <c r="E35" t="s">
        <v>67</v>
      </c>
      <c r="F35" s="20" t="s">
        <v>67</v>
      </c>
      <c r="G35">
        <v>10979</v>
      </c>
    </row>
    <row r="36" spans="1:7" ht="16">
      <c r="A36" t="s">
        <v>1678</v>
      </c>
      <c r="B36" t="s">
        <v>158</v>
      </c>
      <c r="C36" t="s">
        <v>1726</v>
      </c>
      <c r="D36" t="s">
        <v>21</v>
      </c>
      <c r="E36" t="s">
        <v>14</v>
      </c>
      <c r="F36" s="20" t="s">
        <v>14</v>
      </c>
      <c r="G36">
        <v>7407</v>
      </c>
    </row>
    <row r="37" spans="1:7" ht="16">
      <c r="A37" t="s">
        <v>1679</v>
      </c>
      <c r="B37" t="s">
        <v>1680</v>
      </c>
      <c r="C37" t="s">
        <v>14</v>
      </c>
      <c r="D37" t="s">
        <v>14</v>
      </c>
      <c r="E37" t="s">
        <v>14</v>
      </c>
      <c r="F37" s="20" t="s">
        <v>14</v>
      </c>
      <c r="G37">
        <v>4392</v>
      </c>
    </row>
    <row r="38" spans="1:7" ht="16">
      <c r="A38" t="s">
        <v>1681</v>
      </c>
      <c r="B38" t="s">
        <v>1682</v>
      </c>
      <c r="C38" t="s">
        <v>14</v>
      </c>
      <c r="D38" t="s">
        <v>14</v>
      </c>
      <c r="E38" t="s">
        <v>14</v>
      </c>
      <c r="F38" s="20" t="s">
        <v>14</v>
      </c>
      <c r="G38">
        <v>29</v>
      </c>
    </row>
    <row r="39" spans="1:7" ht="16">
      <c r="A39" t="s">
        <v>1683</v>
      </c>
      <c r="B39" t="s">
        <v>1684</v>
      </c>
      <c r="C39" t="s">
        <v>84</v>
      </c>
      <c r="D39" t="s">
        <v>84</v>
      </c>
      <c r="E39" t="s">
        <v>84</v>
      </c>
      <c r="F39" s="20" t="s">
        <v>14</v>
      </c>
      <c r="G39">
        <v>220</v>
      </c>
    </row>
    <row r="40" spans="1:7" ht="16">
      <c r="A40" t="s">
        <v>1685</v>
      </c>
      <c r="B40" t="s">
        <v>1686</v>
      </c>
      <c r="C40" t="s">
        <v>1724</v>
      </c>
      <c r="D40" t="s">
        <v>84</v>
      </c>
      <c r="E40" t="s">
        <v>1724</v>
      </c>
      <c r="F40" s="20" t="s">
        <v>14</v>
      </c>
      <c r="G40">
        <v>29254</v>
      </c>
    </row>
    <row r="41" spans="1:7" ht="16">
      <c r="A41" t="s">
        <v>1687</v>
      </c>
      <c r="B41" t="s">
        <v>1688</v>
      </c>
      <c r="C41" t="s">
        <v>84</v>
      </c>
      <c r="D41" t="s">
        <v>84</v>
      </c>
      <c r="E41" t="s">
        <v>84</v>
      </c>
      <c r="F41" s="20" t="s">
        <v>14</v>
      </c>
      <c r="G41">
        <v>7369</v>
      </c>
    </row>
    <row r="42" spans="1:7" ht="16">
      <c r="A42" t="s">
        <v>1689</v>
      </c>
      <c r="B42" t="s">
        <v>1690</v>
      </c>
      <c r="C42" t="s">
        <v>945</v>
      </c>
      <c r="D42" t="s">
        <v>945</v>
      </c>
      <c r="E42" t="s">
        <v>83</v>
      </c>
      <c r="F42" s="20" t="s">
        <v>83</v>
      </c>
      <c r="G42">
        <v>4815</v>
      </c>
    </row>
    <row r="43" spans="1:7" ht="16">
      <c r="A43" t="s">
        <v>1691</v>
      </c>
      <c r="B43" t="s">
        <v>1692</v>
      </c>
      <c r="C43" t="s">
        <v>1726</v>
      </c>
      <c r="D43" t="s">
        <v>933</v>
      </c>
      <c r="E43" t="s">
        <v>14</v>
      </c>
      <c r="F43" s="20" t="s">
        <v>14</v>
      </c>
      <c r="G43">
        <v>8707</v>
      </c>
    </row>
    <row r="44" spans="1:7" ht="16">
      <c r="A44" t="s">
        <v>1693</v>
      </c>
      <c r="B44" t="s">
        <v>502</v>
      </c>
      <c r="C44" t="s">
        <v>1028</v>
      </c>
      <c r="D44" t="s">
        <v>1028</v>
      </c>
      <c r="E44" t="s">
        <v>14</v>
      </c>
      <c r="F44" s="20" t="s">
        <v>14</v>
      </c>
      <c r="G44">
        <v>7035</v>
      </c>
    </row>
    <row r="45" spans="1:7" ht="16">
      <c r="A45" t="s">
        <v>1694</v>
      </c>
      <c r="B45" t="s">
        <v>1695</v>
      </c>
      <c r="C45" t="s">
        <v>14</v>
      </c>
      <c r="D45" t="s">
        <v>14</v>
      </c>
      <c r="E45" t="s">
        <v>14</v>
      </c>
      <c r="F45" s="20" t="s">
        <v>14</v>
      </c>
      <c r="G45">
        <v>933</v>
      </c>
    </row>
    <row r="46" spans="1:7" ht="16">
      <c r="A46" t="s">
        <v>1696</v>
      </c>
      <c r="B46" t="s">
        <v>1697</v>
      </c>
      <c r="C46" t="s">
        <v>14</v>
      </c>
      <c r="D46" t="s">
        <v>14</v>
      </c>
      <c r="E46" t="s">
        <v>1217</v>
      </c>
      <c r="F46" s="20" t="s">
        <v>14</v>
      </c>
      <c r="G46">
        <v>12264</v>
      </c>
    </row>
    <row r="47" spans="1:7" ht="16">
      <c r="A47" t="s">
        <v>1698</v>
      </c>
      <c r="B47" t="s">
        <v>68</v>
      </c>
      <c r="C47" t="s">
        <v>14</v>
      </c>
      <c r="D47" t="s">
        <v>14</v>
      </c>
      <c r="E47" t="s">
        <v>1217</v>
      </c>
      <c r="F47" s="20" t="s">
        <v>14</v>
      </c>
      <c r="G47">
        <v>435</v>
      </c>
    </row>
    <row r="48" spans="1:7" ht="16">
      <c r="A48" t="s">
        <v>1699</v>
      </c>
      <c r="B48" t="s">
        <v>999</v>
      </c>
      <c r="C48" t="s">
        <v>1217</v>
      </c>
      <c r="D48" t="s">
        <v>1217</v>
      </c>
      <c r="E48" t="s">
        <v>1217</v>
      </c>
      <c r="F48" s="20" t="s">
        <v>83</v>
      </c>
      <c r="G48">
        <v>4502</v>
      </c>
    </row>
    <row r="49" spans="1:7" ht="16">
      <c r="A49" t="s">
        <v>1700</v>
      </c>
      <c r="B49" t="s">
        <v>1701</v>
      </c>
      <c r="C49" t="s">
        <v>14</v>
      </c>
      <c r="D49" t="s">
        <v>14</v>
      </c>
      <c r="E49" t="s">
        <v>14</v>
      </c>
      <c r="F49" s="20" t="s">
        <v>14</v>
      </c>
      <c r="G49">
        <v>5875</v>
      </c>
    </row>
    <row r="50" spans="1:7" ht="16">
      <c r="A50" t="s">
        <v>1702</v>
      </c>
      <c r="B50" t="s">
        <v>1703</v>
      </c>
      <c r="C50" t="s">
        <v>941</v>
      </c>
      <c r="D50" t="s">
        <v>85</v>
      </c>
      <c r="E50" t="s">
        <v>85</v>
      </c>
      <c r="F50" s="20" t="s">
        <v>85</v>
      </c>
      <c r="G50">
        <v>4468</v>
      </c>
    </row>
    <row r="51" spans="1:7" ht="16">
      <c r="A51" t="s">
        <v>1704</v>
      </c>
      <c r="B51" t="s">
        <v>1705</v>
      </c>
      <c r="C51" t="s">
        <v>1764</v>
      </c>
      <c r="D51" t="s">
        <v>85</v>
      </c>
      <c r="E51" t="s">
        <v>85</v>
      </c>
      <c r="F51" s="20" t="s">
        <v>85</v>
      </c>
      <c r="G51">
        <v>8267</v>
      </c>
    </row>
    <row r="52" spans="1:7" ht="16">
      <c r="A52" t="s">
        <v>1706</v>
      </c>
      <c r="B52" t="s">
        <v>1707</v>
      </c>
      <c r="C52" t="s">
        <v>1764</v>
      </c>
      <c r="D52" t="s">
        <v>85</v>
      </c>
      <c r="E52" t="s">
        <v>85</v>
      </c>
      <c r="F52" s="20" t="s">
        <v>85</v>
      </c>
      <c r="G52">
        <v>110</v>
      </c>
    </row>
    <row r="53" spans="1:7" ht="16">
      <c r="A53" t="s">
        <v>1708</v>
      </c>
      <c r="B53" t="s">
        <v>1709</v>
      </c>
      <c r="C53" t="s">
        <v>1764</v>
      </c>
      <c r="D53" t="s">
        <v>85</v>
      </c>
      <c r="E53" t="s">
        <v>85</v>
      </c>
      <c r="F53" s="20" t="s">
        <v>85</v>
      </c>
      <c r="G53">
        <v>2780</v>
      </c>
    </row>
    <row r="54" spans="1:7" ht="16">
      <c r="A54" t="s">
        <v>1710</v>
      </c>
      <c r="B54" t="s">
        <v>1711</v>
      </c>
      <c r="C54" t="s">
        <v>1764</v>
      </c>
      <c r="D54" t="s">
        <v>85</v>
      </c>
      <c r="E54" t="s">
        <v>85</v>
      </c>
      <c r="F54" s="20" t="s">
        <v>85</v>
      </c>
      <c r="G54">
        <v>2053</v>
      </c>
    </row>
    <row r="55" spans="1:7" ht="16">
      <c r="A55" t="s">
        <v>1712</v>
      </c>
      <c r="B55" t="s">
        <v>1713</v>
      </c>
      <c r="C55" t="s">
        <v>63</v>
      </c>
      <c r="D55" t="s">
        <v>63</v>
      </c>
      <c r="E55" t="s">
        <v>85</v>
      </c>
      <c r="F55" s="20" t="s">
        <v>85</v>
      </c>
      <c r="G55">
        <v>3992</v>
      </c>
    </row>
    <row r="56" spans="1:7" ht="16">
      <c r="A56" t="s">
        <v>1714</v>
      </c>
      <c r="B56" t="s">
        <v>1715</v>
      </c>
      <c r="C56" t="s">
        <v>54</v>
      </c>
      <c r="D56" t="s">
        <v>54</v>
      </c>
      <c r="E56" t="s">
        <v>85</v>
      </c>
      <c r="F56" s="20" t="s">
        <v>85</v>
      </c>
      <c r="G56">
        <v>2392</v>
      </c>
    </row>
    <row r="57" spans="1:7" ht="16">
      <c r="A57" t="s">
        <v>1716</v>
      </c>
      <c r="B57" t="s">
        <v>1717</v>
      </c>
      <c r="C57" t="s">
        <v>1764</v>
      </c>
      <c r="D57" t="s">
        <v>85</v>
      </c>
      <c r="E57" t="s">
        <v>85</v>
      </c>
      <c r="F57" s="20" t="s">
        <v>85</v>
      </c>
      <c r="G57">
        <v>192</v>
      </c>
    </row>
    <row r="58" spans="1:7" ht="16">
      <c r="A58" t="s">
        <v>1718</v>
      </c>
      <c r="B58" t="s">
        <v>1719</v>
      </c>
      <c r="C58" t="s">
        <v>83</v>
      </c>
      <c r="D58" t="s">
        <v>83</v>
      </c>
      <c r="E58" t="s">
        <v>83</v>
      </c>
      <c r="F58" s="20" t="s">
        <v>83</v>
      </c>
      <c r="G58">
        <v>2970</v>
      </c>
    </row>
    <row r="59" spans="1:7" ht="16">
      <c r="A59" t="s">
        <v>1720</v>
      </c>
      <c r="B59" t="s">
        <v>1721</v>
      </c>
      <c r="C59" t="s">
        <v>83</v>
      </c>
      <c r="D59" t="s">
        <v>83</v>
      </c>
      <c r="E59" t="s">
        <v>83</v>
      </c>
      <c r="F59" s="20" t="s">
        <v>83</v>
      </c>
      <c r="G59">
        <v>30</v>
      </c>
    </row>
    <row r="60" spans="1:7" ht="16">
      <c r="A60" t="s">
        <v>1722</v>
      </c>
      <c r="B60" t="s">
        <v>1723</v>
      </c>
      <c r="C60" t="s">
        <v>83</v>
      </c>
      <c r="D60" t="s">
        <v>83</v>
      </c>
      <c r="E60" t="s">
        <v>83</v>
      </c>
      <c r="F60" s="20" t="s">
        <v>83</v>
      </c>
      <c r="G60">
        <v>0</v>
      </c>
    </row>
  </sheetData>
  <conditionalFormatting sqref="F1">
    <cfRule type="containsText" dxfId="19" priority="10" operator="containsText" text="Cardiovascular">
      <formula>NOT(ISERROR(SEARCH("Cardiovascular",F1)))</formula>
    </cfRule>
  </conditionalFormatting>
  <conditionalFormatting sqref="F1">
    <cfRule type="containsText" dxfId="18" priority="6" operator="containsText" text="Injury">
      <formula>NOT(ISERROR(SEARCH("Injury",F1)))</formula>
    </cfRule>
    <cfRule type="containsText" dxfId="17" priority="7" operator="containsText" text="Other Chronic">
      <formula>NOT(ISERROR(SEARCH("Other Chronic",F1)))</formula>
    </cfRule>
    <cfRule type="containsText" dxfId="16" priority="8" operator="containsText" text="Communicable">
      <formula>NOT(ISERROR(SEARCH("Communicable",F1)))</formula>
    </cfRule>
    <cfRule type="containsText" dxfId="15" priority="9" operator="containsText" text="Cancer">
      <formula>NOT(ISERROR(SEARCH("Cancer",F1)))</formula>
    </cfRule>
  </conditionalFormatting>
  <conditionalFormatting sqref="F2:F60">
    <cfRule type="containsText" dxfId="14" priority="5" operator="containsText" text="Cardiovascular">
      <formula>NOT(ISERROR(SEARCH("Cardiovascular",F2)))</formula>
    </cfRule>
  </conditionalFormatting>
  <conditionalFormatting sqref="F2:F60">
    <cfRule type="containsText" dxfId="13" priority="1" operator="containsText" text="Injury">
      <formula>NOT(ISERROR(SEARCH("Injury",F2)))</formula>
    </cfRule>
    <cfRule type="containsText" dxfId="12" priority="2" operator="containsText" text="Other Chronic">
      <formula>NOT(ISERROR(SEARCH("Other Chronic",F2)))</formula>
    </cfRule>
    <cfRule type="containsText" dxfId="11" priority="3" operator="containsText" text="Communicable">
      <formula>NOT(ISERROR(SEARCH("Communicable",F2)))</formula>
    </cfRule>
    <cfRule type="containsText" dxfId="10" priority="4" operator="containsText" text="Cancer">
      <formula>NOT(ISERROR(SEARCH("Cancer",F2)))</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1"/>
  <sheetViews>
    <sheetView zoomScaleNormal="117" workbookViewId="0">
      <selection activeCell="E4" sqref="E4"/>
    </sheetView>
  </sheetViews>
  <sheetFormatPr baseColWidth="10" defaultColWidth="8.83203125" defaultRowHeight="15"/>
  <cols>
    <col min="1" max="1" width="5.1640625" bestFit="1" customWidth="1"/>
    <col min="2" max="4" width="50.83203125" customWidth="1"/>
    <col min="5" max="5" width="15.6640625" bestFit="1" customWidth="1"/>
    <col min="6" max="8" width="50.83203125" customWidth="1"/>
    <col min="10" max="10" width="8.83203125" customWidth="1"/>
  </cols>
  <sheetData>
    <row r="1" spans="1:11" ht="17">
      <c r="A1" s="38" t="s">
        <v>87</v>
      </c>
      <c r="B1" s="38" t="s">
        <v>92</v>
      </c>
      <c r="C1" s="38" t="s">
        <v>94</v>
      </c>
      <c r="D1" s="38" t="s">
        <v>95</v>
      </c>
      <c r="E1" s="38" t="s">
        <v>96</v>
      </c>
      <c r="F1" s="38" t="s">
        <v>370</v>
      </c>
      <c r="G1" s="38" t="s">
        <v>0</v>
      </c>
      <c r="H1" s="38" t="s">
        <v>371</v>
      </c>
    </row>
    <row r="2" spans="1:11" s="19" customFormat="1" ht="68">
      <c r="A2" s="38">
        <v>1900</v>
      </c>
      <c r="B2" s="21" t="s">
        <v>93</v>
      </c>
      <c r="C2" s="22" t="s">
        <v>153</v>
      </c>
      <c r="D2" s="38" t="s">
        <v>927</v>
      </c>
      <c r="E2" s="38" t="s">
        <v>926</v>
      </c>
      <c r="F2" s="38" t="s">
        <v>928</v>
      </c>
      <c r="G2" s="38"/>
      <c r="H2" s="38" t="s">
        <v>929</v>
      </c>
      <c r="J2" s="31"/>
      <c r="K2" s="30"/>
    </row>
    <row r="3" spans="1:11" s="19" customFormat="1" ht="102">
      <c r="A3" s="38">
        <v>1910</v>
      </c>
      <c r="B3" s="21" t="s">
        <v>882</v>
      </c>
      <c r="C3" s="23" t="s">
        <v>883</v>
      </c>
      <c r="D3" s="38" t="s">
        <v>919</v>
      </c>
      <c r="E3" s="38" t="s">
        <v>886</v>
      </c>
      <c r="F3" s="38" t="s">
        <v>920</v>
      </c>
      <c r="G3" s="38" t="s">
        <v>921</v>
      </c>
      <c r="H3" s="38" t="s">
        <v>922</v>
      </c>
    </row>
    <row r="4" spans="1:11" s="19" customFormat="1" ht="34">
      <c r="A4" s="212">
        <v>1911</v>
      </c>
      <c r="B4" s="21" t="s">
        <v>1771</v>
      </c>
      <c r="C4" s="24"/>
      <c r="D4" s="38"/>
      <c r="E4" s="212" t="s">
        <v>1772</v>
      </c>
      <c r="F4" s="38"/>
      <c r="G4" s="38"/>
      <c r="H4" s="38"/>
    </row>
    <row r="5" spans="1:11" s="19" customFormat="1" ht="68">
      <c r="A5" s="38">
        <v>1917</v>
      </c>
      <c r="B5" s="75" t="s">
        <v>1251</v>
      </c>
      <c r="C5" s="24" t="s">
        <v>1263</v>
      </c>
      <c r="D5" s="70" t="s">
        <v>1253</v>
      </c>
      <c r="E5" s="70" t="s">
        <v>1252</v>
      </c>
      <c r="F5" s="38"/>
      <c r="G5" s="38"/>
      <c r="H5" s="38"/>
    </row>
    <row r="6" spans="1:11" s="19" customFormat="1" ht="68">
      <c r="A6" s="38">
        <v>1918</v>
      </c>
      <c r="B6" s="75" t="s">
        <v>1265</v>
      </c>
      <c r="C6" s="24" t="s">
        <v>1264</v>
      </c>
      <c r="D6" s="74" t="s">
        <v>1267</v>
      </c>
      <c r="E6" s="74" t="s">
        <v>1268</v>
      </c>
      <c r="F6" s="38"/>
      <c r="G6" s="38"/>
      <c r="H6" s="38"/>
    </row>
    <row r="7" spans="1:11" s="19" customFormat="1" ht="68">
      <c r="A7" s="38">
        <v>1919</v>
      </c>
      <c r="B7" s="75" t="s">
        <v>1766</v>
      </c>
      <c r="C7" s="24" t="s">
        <v>1769</v>
      </c>
      <c r="D7" s="212" t="s">
        <v>1768</v>
      </c>
      <c r="E7" s="212" t="s">
        <v>1767</v>
      </c>
      <c r="F7" s="38"/>
      <c r="G7" s="38"/>
      <c r="H7" s="38"/>
    </row>
    <row r="8" spans="1:11" s="19" customFormat="1" ht="68">
      <c r="A8" s="38">
        <v>1920</v>
      </c>
      <c r="B8" s="21" t="s">
        <v>671</v>
      </c>
      <c r="C8" s="24" t="s">
        <v>672</v>
      </c>
      <c r="D8" s="79" t="s">
        <v>674</v>
      </c>
      <c r="E8" s="38" t="s">
        <v>628</v>
      </c>
      <c r="F8" s="38" t="s">
        <v>678</v>
      </c>
      <c r="G8" s="38" t="s">
        <v>677</v>
      </c>
      <c r="H8" s="38" t="s">
        <v>676</v>
      </c>
    </row>
    <row r="9" spans="1:11" s="19" customFormat="1" ht="68">
      <c r="A9" s="38">
        <v>1929</v>
      </c>
      <c r="B9" s="75" t="s">
        <v>1273</v>
      </c>
      <c r="C9" s="24" t="s">
        <v>1382</v>
      </c>
      <c r="D9" s="79" t="s">
        <v>1381</v>
      </c>
      <c r="E9" s="79" t="s">
        <v>1274</v>
      </c>
      <c r="F9" s="79" t="s">
        <v>1383</v>
      </c>
      <c r="G9" s="79" t="s">
        <v>677</v>
      </c>
      <c r="H9" s="38"/>
    </row>
    <row r="10" spans="1:11" s="19" customFormat="1" ht="34">
      <c r="A10" s="38">
        <v>1939</v>
      </c>
      <c r="B10" s="21" t="s">
        <v>1384</v>
      </c>
      <c r="C10" s="114"/>
      <c r="D10" s="79"/>
      <c r="E10" s="115" t="s">
        <v>1385</v>
      </c>
      <c r="F10" s="79"/>
      <c r="G10" s="79"/>
      <c r="H10" s="38"/>
    </row>
    <row r="11" spans="1:11" s="19" customFormat="1" ht="68">
      <c r="A11" s="38">
        <v>1940</v>
      </c>
      <c r="B11" s="21" t="s">
        <v>885</v>
      </c>
      <c r="C11" s="23" t="s">
        <v>884</v>
      </c>
      <c r="D11" s="74" t="s">
        <v>1266</v>
      </c>
      <c r="E11" s="38" t="s">
        <v>936</v>
      </c>
      <c r="F11" s="38"/>
      <c r="G11" s="38"/>
      <c r="H11" s="38" t="s">
        <v>923</v>
      </c>
    </row>
    <row r="12" spans="1:11" s="19" customFormat="1" ht="85">
      <c r="A12" s="38">
        <v>1950</v>
      </c>
      <c r="B12" s="21" t="s">
        <v>151</v>
      </c>
      <c r="C12" s="22" t="s">
        <v>152</v>
      </c>
      <c r="D12" s="38" t="s">
        <v>369</v>
      </c>
      <c r="E12" s="38" t="s">
        <v>154</v>
      </c>
      <c r="F12" s="38" t="s">
        <v>675</v>
      </c>
      <c r="G12" s="38" t="s">
        <v>679</v>
      </c>
      <c r="H12" s="38" t="s">
        <v>492</v>
      </c>
    </row>
    <row r="13" spans="1:11" s="19" customFormat="1" ht="34">
      <c r="A13" s="38">
        <v>1960</v>
      </c>
      <c r="B13" s="21" t="s">
        <v>880</v>
      </c>
      <c r="C13" s="24" t="s">
        <v>881</v>
      </c>
      <c r="D13" s="38" t="s">
        <v>946</v>
      </c>
      <c r="E13" s="38" t="s">
        <v>947</v>
      </c>
      <c r="F13" s="38"/>
      <c r="G13" s="38"/>
      <c r="H13" s="38"/>
    </row>
    <row r="14" spans="1:11" s="19" customFormat="1" ht="85">
      <c r="A14" s="38">
        <v>1970</v>
      </c>
      <c r="B14" s="21" t="s">
        <v>943</v>
      </c>
      <c r="C14" s="24" t="s">
        <v>683</v>
      </c>
      <c r="D14" s="38" t="s">
        <v>680</v>
      </c>
      <c r="E14" s="38" t="s">
        <v>691</v>
      </c>
      <c r="F14" s="38" t="s">
        <v>924</v>
      </c>
      <c r="G14" s="38"/>
      <c r="H14" s="38" t="s">
        <v>925</v>
      </c>
    </row>
    <row r="15" spans="1:11" s="19" customFormat="1" ht="34">
      <c r="A15" s="38">
        <v>1980</v>
      </c>
      <c r="B15" s="21" t="s">
        <v>1727</v>
      </c>
      <c r="C15" s="24" t="s">
        <v>1728</v>
      </c>
      <c r="D15" s="177" t="s">
        <v>1729</v>
      </c>
      <c r="E15" s="178">
        <v>445</v>
      </c>
      <c r="F15" s="38"/>
      <c r="G15" s="38"/>
      <c r="H15" s="38"/>
    </row>
    <row r="16" spans="1:11" s="19" customFormat="1" ht="34">
      <c r="A16" s="38">
        <v>1990</v>
      </c>
      <c r="B16" s="21" t="s">
        <v>1029</v>
      </c>
      <c r="C16" s="32" t="s">
        <v>1030</v>
      </c>
      <c r="D16" s="38" t="s">
        <v>1031</v>
      </c>
      <c r="E16" s="38" t="s">
        <v>1032</v>
      </c>
      <c r="F16" s="38"/>
      <c r="G16" s="38"/>
      <c r="H16" s="38"/>
    </row>
    <row r="17" spans="1:8" s="19" customFormat="1" ht="85">
      <c r="A17" s="38">
        <v>2000</v>
      </c>
      <c r="B17" s="21" t="s">
        <v>1228</v>
      </c>
      <c r="C17" s="38" t="s">
        <v>373</v>
      </c>
      <c r="D17" s="38" t="s">
        <v>374</v>
      </c>
      <c r="E17" s="38" t="s">
        <v>373</v>
      </c>
      <c r="F17" s="38" t="s">
        <v>491</v>
      </c>
      <c r="G17" s="38" t="s">
        <v>673</v>
      </c>
      <c r="H17" s="38" t="s">
        <v>372</v>
      </c>
    </row>
    <row r="18" spans="1:8" ht="68">
      <c r="A18" s="69">
        <v>2010</v>
      </c>
      <c r="B18" s="75" t="s">
        <v>1228</v>
      </c>
      <c r="C18" s="38" t="s">
        <v>373</v>
      </c>
      <c r="D18" s="38" t="s">
        <v>374</v>
      </c>
      <c r="E18" s="38" t="s">
        <v>373</v>
      </c>
      <c r="F18" s="38" t="s">
        <v>491</v>
      </c>
      <c r="G18" s="159" t="s">
        <v>1611</v>
      </c>
      <c r="H18" s="38"/>
    </row>
    <row r="19" spans="1:8" ht="68">
      <c r="A19" s="69">
        <v>2018</v>
      </c>
      <c r="B19" s="75" t="s">
        <v>1228</v>
      </c>
      <c r="C19" s="38" t="s">
        <v>373</v>
      </c>
      <c r="D19" s="38" t="s">
        <v>374</v>
      </c>
      <c r="E19" s="38" t="s">
        <v>373</v>
      </c>
      <c r="F19" s="38" t="s">
        <v>491</v>
      </c>
      <c r="G19" s="159" t="s">
        <v>1610</v>
      </c>
      <c r="H19" s="38"/>
    </row>
    <row r="20" spans="1:8">
      <c r="A20" s="18">
        <v>2019</v>
      </c>
      <c r="B20" s="18"/>
      <c r="C20" s="18"/>
      <c r="D20" s="18"/>
      <c r="E20" s="18"/>
      <c r="F20" s="18"/>
      <c r="G20" s="18"/>
      <c r="H20" s="18"/>
    </row>
    <row r="21" spans="1:8">
      <c r="A21" s="18">
        <v>2020</v>
      </c>
      <c r="B21" s="18"/>
      <c r="C21" s="18"/>
      <c r="D21" s="18"/>
      <c r="E21" s="18"/>
      <c r="F21" s="18"/>
      <c r="G21" s="18"/>
      <c r="H21" s="18"/>
    </row>
  </sheetData>
  <phoneticPr fontId="20" type="noConversion"/>
  <hyperlinks>
    <hyperlink ref="B12" r:id="rId1" xr:uid="{65ED7F53-C584-7A4E-90DF-12AE7393102F}"/>
    <hyperlink ref="B2" r:id="rId2" xr:uid="{BC326352-3CD0-FD4D-AE62-C10F0F9FBF66}"/>
    <hyperlink ref="B8" r:id="rId3" xr:uid="{25F218A1-DA17-5842-BA5A-F9F29C7CE542}"/>
    <hyperlink ref="B3" r:id="rId4" xr:uid="{44180716-ACBE-3443-A41F-761076770C1A}"/>
    <hyperlink ref="B11" r:id="rId5" xr:uid="{51CB97C2-473B-4641-8C9C-CC7038DC216A}"/>
    <hyperlink ref="B13" r:id="rId6" xr:uid="{177DBDBC-CCDD-B64D-B16B-563CC59209CE}"/>
    <hyperlink ref="B18" r:id="rId7" xr:uid="{D8E59D4B-F945-334B-80D5-40B91BA28451}"/>
    <hyperlink ref="B19" r:id="rId8" xr:uid="{F302548C-F198-C541-B864-00E656792DC5}"/>
    <hyperlink ref="B6" r:id="rId9" xr:uid="{35CB9550-3859-9545-9E4F-72427E6F28B6}"/>
    <hyperlink ref="B5" r:id="rId10" xr:uid="{2F92CB98-9E0A-9C46-B192-0C915310CA66}"/>
    <hyperlink ref="B9" r:id="rId11" xr:uid="{2F8974C6-A6EA-9340-96ED-C81BA8BCC36E}"/>
  </hyperlinks>
  <pageMargins left="0.7" right="0.7" top="0.75" bottom="0.75" header="0.3" footer="0.3"/>
  <pageSetup orientation="portrait" r:id="rId1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E20"/>
  <sheetViews>
    <sheetView zoomScale="179" workbookViewId="0">
      <selection activeCell="E16" sqref="E16"/>
    </sheetView>
  </sheetViews>
  <sheetFormatPr baseColWidth="10" defaultRowHeight="15"/>
  <cols>
    <col min="2" max="2" width="10.5" bestFit="1" customWidth="1"/>
    <col min="3" max="3" width="18.6640625" bestFit="1" customWidth="1"/>
    <col min="4" max="4" width="18.6640625" customWidth="1"/>
    <col min="5" max="5" width="41.6640625" bestFit="1" customWidth="1"/>
  </cols>
  <sheetData>
    <row r="1" spans="1:5" s="20" customFormat="1" ht="32">
      <c r="A1" s="20" t="s">
        <v>1602</v>
      </c>
      <c r="B1" s="20" t="s">
        <v>1604</v>
      </c>
      <c r="C1" s="20" t="s">
        <v>1603</v>
      </c>
      <c r="D1" s="20" t="s">
        <v>1600</v>
      </c>
      <c r="E1" s="20" t="s">
        <v>1220</v>
      </c>
    </row>
    <row r="2" spans="1:5">
      <c r="A2">
        <v>1900</v>
      </c>
      <c r="B2" s="119">
        <v>22506</v>
      </c>
      <c r="C2" s="119">
        <v>1485053</v>
      </c>
      <c r="D2" s="119">
        <f>(B2/C2)*100000</f>
        <v>1515.5014669510113</v>
      </c>
      <c r="E2" s="213" t="s">
        <v>1770</v>
      </c>
    </row>
    <row r="3" spans="1:5">
      <c r="A3">
        <v>1910</v>
      </c>
      <c r="B3" s="119">
        <v>32400</v>
      </c>
      <c r="C3" s="119">
        <v>2377549</v>
      </c>
      <c r="D3" s="119">
        <f t="shared" ref="D3:D20" si="0">(B3/C3)*100000</f>
        <v>1362.7479391591928</v>
      </c>
      <c r="E3" t="s">
        <v>1770</v>
      </c>
    </row>
    <row r="4" spans="1:5">
      <c r="A4">
        <v>1917</v>
      </c>
      <c r="B4" s="119">
        <v>41809</v>
      </c>
      <c r="C4" s="119">
        <v>3029032</v>
      </c>
      <c r="D4" s="119">
        <f t="shared" si="0"/>
        <v>1380.2759429415073</v>
      </c>
      <c r="E4" t="s">
        <v>1251</v>
      </c>
    </row>
    <row r="5" spans="1:5">
      <c r="A5">
        <v>1918</v>
      </c>
      <c r="B5" s="119">
        <v>56488</v>
      </c>
      <c r="C5" s="119">
        <v>3262000</v>
      </c>
      <c r="D5" s="119">
        <f t="shared" si="0"/>
        <v>1731.6983445738811</v>
      </c>
    </row>
    <row r="6" spans="1:5">
      <c r="A6">
        <v>1919</v>
      </c>
      <c r="B6" s="119">
        <v>46079</v>
      </c>
      <c r="C6" s="119">
        <v>3372538</v>
      </c>
      <c r="D6" s="119">
        <f t="shared" si="0"/>
        <v>1366.3003945396611</v>
      </c>
      <c r="E6" t="s">
        <v>1766</v>
      </c>
    </row>
    <row r="7" spans="1:5">
      <c r="A7">
        <v>1920</v>
      </c>
      <c r="B7" s="119">
        <v>47196</v>
      </c>
      <c r="C7" s="119">
        <v>3426861</v>
      </c>
      <c r="D7" s="119">
        <f t="shared" si="0"/>
        <v>1377.2370691428687</v>
      </c>
      <c r="E7" t="s">
        <v>1770</v>
      </c>
    </row>
    <row r="8" spans="1:5">
      <c r="A8">
        <v>1929</v>
      </c>
      <c r="B8" s="119">
        <v>65450</v>
      </c>
      <c r="C8" s="119">
        <v>5512588</v>
      </c>
      <c r="D8" s="119">
        <f t="shared" si="0"/>
        <v>1187.2826338554596</v>
      </c>
    </row>
    <row r="9" spans="1:5">
      <c r="A9">
        <v>1939</v>
      </c>
      <c r="B9" s="119">
        <v>77130</v>
      </c>
      <c r="C9" s="119">
        <v>6783955</v>
      </c>
      <c r="D9" s="119">
        <f t="shared" si="0"/>
        <v>1136.947400152271</v>
      </c>
    </row>
    <row r="10" spans="1:5">
      <c r="A10">
        <v>1940</v>
      </c>
      <c r="B10" s="119">
        <v>79742</v>
      </c>
      <c r="C10" s="119">
        <v>6907387</v>
      </c>
      <c r="D10" s="119">
        <f t="shared" si="0"/>
        <v>1154.4452337765351</v>
      </c>
      <c r="E10" t="s">
        <v>1221</v>
      </c>
    </row>
    <row r="11" spans="1:5">
      <c r="A11">
        <v>1950</v>
      </c>
      <c r="B11" s="119">
        <v>98760</v>
      </c>
      <c r="C11" s="119">
        <v>10586223</v>
      </c>
      <c r="D11" s="119">
        <f t="shared" si="0"/>
        <v>932.91063299913492</v>
      </c>
      <c r="E11" t="s">
        <v>1221</v>
      </c>
    </row>
    <row r="12" spans="1:5">
      <c r="A12">
        <v>1960</v>
      </c>
      <c r="B12" s="119">
        <v>135508</v>
      </c>
      <c r="C12" s="119">
        <v>15717204</v>
      </c>
      <c r="D12" s="119">
        <f t="shared" si="0"/>
        <v>862.16352475923827</v>
      </c>
      <c r="E12" t="s">
        <v>1221</v>
      </c>
    </row>
    <row r="13" spans="1:5">
      <c r="A13">
        <v>1970</v>
      </c>
      <c r="B13" s="119">
        <v>166338</v>
      </c>
      <c r="C13" s="119">
        <v>19953134</v>
      </c>
      <c r="D13" s="119">
        <f t="shared" si="0"/>
        <v>833.64347675908959</v>
      </c>
      <c r="E13" t="s">
        <v>1221</v>
      </c>
    </row>
    <row r="14" spans="1:5">
      <c r="A14">
        <v>1980</v>
      </c>
      <c r="B14" s="119">
        <v>187412</v>
      </c>
      <c r="C14" s="119">
        <v>23667902</v>
      </c>
      <c r="D14" s="119">
        <f t="shared" si="0"/>
        <v>791.84035830467781</v>
      </c>
      <c r="E14" t="s">
        <v>1221</v>
      </c>
    </row>
    <row r="15" spans="1:5">
      <c r="A15">
        <v>1990</v>
      </c>
      <c r="B15" s="119">
        <v>214369</v>
      </c>
      <c r="C15" s="119">
        <v>29760021</v>
      </c>
      <c r="D15" s="119">
        <f t="shared" si="0"/>
        <v>720.32543256605902</v>
      </c>
      <c r="E15" t="s">
        <v>1221</v>
      </c>
    </row>
    <row r="16" spans="1:5">
      <c r="A16">
        <v>2000</v>
      </c>
      <c r="B16" s="119">
        <v>229697</v>
      </c>
      <c r="C16" s="119">
        <v>33871648</v>
      </c>
      <c r="D16" s="119">
        <f t="shared" si="0"/>
        <v>678.1394279959452</v>
      </c>
      <c r="E16" s="213" t="s">
        <v>1221</v>
      </c>
    </row>
    <row r="17" spans="1:5">
      <c r="A17">
        <v>2010</v>
      </c>
      <c r="B17" s="119">
        <v>234840</v>
      </c>
      <c r="C17" s="119">
        <v>37349363</v>
      </c>
      <c r="D17" s="119">
        <f t="shared" si="0"/>
        <v>628.76574360853226</v>
      </c>
      <c r="E17" t="s">
        <v>1601</v>
      </c>
    </row>
    <row r="18" spans="1:5">
      <c r="A18">
        <v>2018</v>
      </c>
      <c r="B18" s="119">
        <v>269417</v>
      </c>
      <c r="C18" s="119">
        <v>39557045</v>
      </c>
      <c r="D18" s="119">
        <f t="shared" si="0"/>
        <v>681.08474735663401</v>
      </c>
      <c r="E18" t="s">
        <v>1601</v>
      </c>
    </row>
    <row r="19" spans="1:5">
      <c r="A19">
        <v>2019</v>
      </c>
      <c r="B19" s="119">
        <v>267031</v>
      </c>
      <c r="C19" s="119">
        <v>39512223</v>
      </c>
      <c r="D19" s="119">
        <f t="shared" si="0"/>
        <v>675.81872070321128</v>
      </c>
    </row>
    <row r="20" spans="1:5">
      <c r="A20">
        <v>2020</v>
      </c>
      <c r="B20" s="119">
        <v>316540</v>
      </c>
      <c r="C20" s="119">
        <v>39538223</v>
      </c>
      <c r="D20" s="119">
        <f t="shared" si="0"/>
        <v>800.59237867114064</v>
      </c>
    </row>
  </sheetData>
  <hyperlinks>
    <hyperlink ref="E2" r:id="rId1" xr:uid="{446CFD7A-7B96-444B-8508-662504299862}"/>
    <hyperlink ref="E16" r:id="rId2" xr:uid="{49FDDCF0-E18B-4446-A56E-AA0FA80CB1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87193-EF21-CC49-8C8C-45E23538B7C1}">
  <dimension ref="A1:G205"/>
  <sheetViews>
    <sheetView tabSelected="1" zoomScale="150" zoomScaleNormal="150" workbookViewId="0">
      <pane ySplit="1" topLeftCell="A119" activePane="bottomLeft" state="frozen"/>
      <selection pane="bottomLeft" activeCell="G125" sqref="G125"/>
    </sheetView>
  </sheetViews>
  <sheetFormatPr baseColWidth="10" defaultRowHeight="15"/>
  <cols>
    <col min="1" max="2" width="50.83203125" customWidth="1"/>
    <col min="3" max="6" width="25.83203125" hidden="1" customWidth="1"/>
  </cols>
  <sheetData>
    <row r="1" spans="1:7" ht="16">
      <c r="A1" s="57" t="s">
        <v>59</v>
      </c>
      <c r="B1" s="110" t="s">
        <v>60</v>
      </c>
      <c r="C1" s="40" t="s">
        <v>1606</v>
      </c>
      <c r="D1" s="40" t="s">
        <v>1607</v>
      </c>
      <c r="E1" s="40" t="s">
        <v>1608</v>
      </c>
      <c r="F1" s="43" t="s">
        <v>1605</v>
      </c>
      <c r="G1" s="56" t="s">
        <v>61</v>
      </c>
    </row>
    <row r="2" spans="1:7" ht="16">
      <c r="A2" s="26" t="s">
        <v>504</v>
      </c>
      <c r="B2" s="27" t="s">
        <v>116</v>
      </c>
      <c r="C2" s="84" t="s">
        <v>86</v>
      </c>
      <c r="D2" s="77" t="s">
        <v>86</v>
      </c>
      <c r="E2" s="77" t="s">
        <v>86</v>
      </c>
      <c r="F2" s="45" t="s">
        <v>88</v>
      </c>
      <c r="G2">
        <v>430</v>
      </c>
    </row>
    <row r="3" spans="1:7" ht="16">
      <c r="A3" s="26"/>
      <c r="B3" s="27" t="s">
        <v>506</v>
      </c>
      <c r="C3" s="81" t="s">
        <v>86</v>
      </c>
      <c r="D3" s="27" t="s">
        <v>86</v>
      </c>
      <c r="E3" s="27" t="s">
        <v>86</v>
      </c>
      <c r="F3" s="49" t="s">
        <v>88</v>
      </c>
      <c r="G3">
        <v>0</v>
      </c>
    </row>
    <row r="4" spans="1:7" ht="16">
      <c r="A4" s="26"/>
      <c r="B4" s="27" t="s">
        <v>507</v>
      </c>
      <c r="C4" s="81" t="s">
        <v>86</v>
      </c>
      <c r="D4" s="27" t="s">
        <v>86</v>
      </c>
      <c r="E4" s="27" t="s">
        <v>86</v>
      </c>
      <c r="F4" s="49" t="s">
        <v>88</v>
      </c>
      <c r="G4">
        <v>0</v>
      </c>
    </row>
    <row r="5" spans="1:7" ht="16">
      <c r="A5" s="26"/>
      <c r="B5" s="27" t="s">
        <v>143</v>
      </c>
      <c r="C5" s="81" t="s">
        <v>86</v>
      </c>
      <c r="D5" s="27" t="s">
        <v>86</v>
      </c>
      <c r="E5" s="27" t="s">
        <v>86</v>
      </c>
      <c r="F5" s="49" t="s">
        <v>88</v>
      </c>
      <c r="G5">
        <v>100</v>
      </c>
    </row>
    <row r="6" spans="1:7" ht="16">
      <c r="A6" s="26"/>
      <c r="B6" s="27" t="s">
        <v>137</v>
      </c>
      <c r="C6" s="81" t="s">
        <v>86</v>
      </c>
      <c r="D6" s="27" t="s">
        <v>86</v>
      </c>
      <c r="E6" s="27" t="s">
        <v>86</v>
      </c>
      <c r="F6" s="49" t="s">
        <v>88</v>
      </c>
      <c r="G6">
        <v>9</v>
      </c>
    </row>
    <row r="7" spans="1:7" ht="16">
      <c r="A7" s="26"/>
      <c r="B7" s="27" t="s">
        <v>138</v>
      </c>
      <c r="C7" s="81" t="s">
        <v>86</v>
      </c>
      <c r="D7" s="27" t="s">
        <v>86</v>
      </c>
      <c r="E7" s="27" t="s">
        <v>86</v>
      </c>
      <c r="F7" s="49" t="s">
        <v>88</v>
      </c>
      <c r="G7">
        <v>80</v>
      </c>
    </row>
    <row r="8" spans="1:7" ht="16">
      <c r="A8" s="26"/>
      <c r="B8" s="27" t="s">
        <v>121</v>
      </c>
      <c r="C8" s="81" t="s">
        <v>86</v>
      </c>
      <c r="D8" s="27" t="s">
        <v>86</v>
      </c>
      <c r="E8" s="27" t="s">
        <v>86</v>
      </c>
      <c r="F8" s="49" t="s">
        <v>88</v>
      </c>
      <c r="G8">
        <v>89</v>
      </c>
    </row>
    <row r="9" spans="1:7" ht="16">
      <c r="A9" s="26"/>
      <c r="B9" s="27" t="s">
        <v>126</v>
      </c>
      <c r="C9" s="81" t="s">
        <v>86</v>
      </c>
      <c r="D9" s="27" t="s">
        <v>86</v>
      </c>
      <c r="E9" s="27" t="s">
        <v>86</v>
      </c>
      <c r="F9" s="49" t="s">
        <v>88</v>
      </c>
      <c r="G9">
        <v>159</v>
      </c>
    </row>
    <row r="10" spans="1:7" ht="16">
      <c r="A10" s="26"/>
      <c r="B10" s="27" t="s">
        <v>493</v>
      </c>
      <c r="C10" s="81" t="s">
        <v>86</v>
      </c>
      <c r="D10" s="27" t="s">
        <v>86</v>
      </c>
      <c r="E10" s="27" t="s">
        <v>86</v>
      </c>
      <c r="F10" s="49" t="s">
        <v>88</v>
      </c>
      <c r="G10">
        <v>162</v>
      </c>
    </row>
    <row r="11" spans="1:7" ht="16">
      <c r="A11" s="26"/>
      <c r="B11" s="27" t="s">
        <v>186</v>
      </c>
      <c r="C11" s="81" t="s">
        <v>186</v>
      </c>
      <c r="D11" s="27" t="s">
        <v>86</v>
      </c>
      <c r="E11" s="27" t="s">
        <v>186</v>
      </c>
      <c r="F11" s="49" t="s">
        <v>88</v>
      </c>
      <c r="G11">
        <v>210</v>
      </c>
    </row>
    <row r="12" spans="1:7" ht="16">
      <c r="A12" s="26"/>
      <c r="B12" s="27" t="s">
        <v>508</v>
      </c>
      <c r="C12" s="81" t="s">
        <v>86</v>
      </c>
      <c r="D12" s="27" t="s">
        <v>86</v>
      </c>
      <c r="E12" s="27" t="s">
        <v>86</v>
      </c>
      <c r="F12" s="49" t="s">
        <v>88</v>
      </c>
      <c r="G12">
        <v>0</v>
      </c>
    </row>
    <row r="13" spans="1:7" ht="16">
      <c r="A13" s="26"/>
      <c r="B13" s="27" t="s">
        <v>509</v>
      </c>
      <c r="C13" s="81" t="s">
        <v>86</v>
      </c>
      <c r="D13" s="27" t="s">
        <v>86</v>
      </c>
      <c r="E13" s="27" t="s">
        <v>86</v>
      </c>
      <c r="F13" s="49" t="s">
        <v>88</v>
      </c>
      <c r="G13">
        <v>0</v>
      </c>
    </row>
    <row r="14" spans="1:7" ht="16">
      <c r="A14" s="26"/>
      <c r="B14" s="27" t="s">
        <v>510</v>
      </c>
      <c r="C14" s="81" t="s">
        <v>86</v>
      </c>
      <c r="D14" s="27" t="s">
        <v>86</v>
      </c>
      <c r="E14" s="27" t="s">
        <v>86</v>
      </c>
      <c r="F14" s="49" t="s">
        <v>88</v>
      </c>
      <c r="G14">
        <v>5</v>
      </c>
    </row>
    <row r="15" spans="1:7" ht="16">
      <c r="A15" s="26"/>
      <c r="B15" s="27" t="s">
        <v>891</v>
      </c>
      <c r="C15" s="81" t="s">
        <v>86</v>
      </c>
      <c r="D15" s="27" t="s">
        <v>86</v>
      </c>
      <c r="E15" s="27" t="s">
        <v>86</v>
      </c>
      <c r="F15" s="49" t="s">
        <v>88</v>
      </c>
      <c r="G15">
        <v>105</v>
      </c>
    </row>
    <row r="16" spans="1:7" ht="16">
      <c r="A16" s="26"/>
      <c r="B16" s="27" t="s">
        <v>128</v>
      </c>
      <c r="C16" s="81" t="s">
        <v>86</v>
      </c>
      <c r="D16" s="27" t="s">
        <v>86</v>
      </c>
      <c r="E16" s="27" t="s">
        <v>86</v>
      </c>
      <c r="F16" s="49" t="s">
        <v>88</v>
      </c>
      <c r="G16">
        <v>1</v>
      </c>
    </row>
    <row r="17" spans="1:7" ht="16">
      <c r="A17" s="26"/>
      <c r="B17" s="27" t="s">
        <v>139</v>
      </c>
      <c r="C17" s="81" t="s">
        <v>86</v>
      </c>
      <c r="D17" s="27" t="s">
        <v>86</v>
      </c>
      <c r="E17" s="27" t="s">
        <v>86</v>
      </c>
      <c r="F17" s="49" t="s">
        <v>88</v>
      </c>
      <c r="G17">
        <v>0</v>
      </c>
    </row>
    <row r="18" spans="1:7" ht="16">
      <c r="A18" s="26"/>
      <c r="B18" s="27" t="s">
        <v>130</v>
      </c>
      <c r="C18" s="81" t="s">
        <v>86</v>
      </c>
      <c r="D18" s="27" t="s">
        <v>86</v>
      </c>
      <c r="E18" s="27" t="s">
        <v>86</v>
      </c>
      <c r="F18" s="49" t="s">
        <v>88</v>
      </c>
      <c r="G18">
        <v>4</v>
      </c>
    </row>
    <row r="19" spans="1:7" ht="16">
      <c r="A19" s="26"/>
      <c r="B19" s="27" t="s">
        <v>123</v>
      </c>
      <c r="C19" s="81" t="s">
        <v>86</v>
      </c>
      <c r="D19" s="27" t="s">
        <v>86</v>
      </c>
      <c r="E19" s="27" t="s">
        <v>86</v>
      </c>
      <c r="F19" s="49" t="s">
        <v>88</v>
      </c>
      <c r="G19">
        <v>66</v>
      </c>
    </row>
    <row r="20" spans="1:7" ht="16">
      <c r="A20" s="26"/>
      <c r="B20" s="27" t="s">
        <v>512</v>
      </c>
      <c r="C20" s="81" t="s">
        <v>86</v>
      </c>
      <c r="D20" s="27" t="s">
        <v>86</v>
      </c>
      <c r="E20" s="27" t="s">
        <v>86</v>
      </c>
      <c r="F20" s="49" t="s">
        <v>88</v>
      </c>
      <c r="G20">
        <v>2</v>
      </c>
    </row>
    <row r="21" spans="1:7" ht="16">
      <c r="A21" s="26"/>
      <c r="B21" s="27" t="s">
        <v>513</v>
      </c>
      <c r="C21" s="81" t="s">
        <v>86</v>
      </c>
      <c r="D21" s="27" t="s">
        <v>86</v>
      </c>
      <c r="E21" s="27" t="s">
        <v>86</v>
      </c>
      <c r="F21" s="49" t="s">
        <v>88</v>
      </c>
      <c r="G21">
        <v>65</v>
      </c>
    </row>
    <row r="22" spans="1:7" ht="16">
      <c r="A22" s="26"/>
      <c r="B22" s="27" t="s">
        <v>494</v>
      </c>
      <c r="C22" s="81" t="s">
        <v>86</v>
      </c>
      <c r="D22" s="27" t="s">
        <v>86</v>
      </c>
      <c r="E22" s="27" t="s">
        <v>86</v>
      </c>
      <c r="F22" s="49" t="s">
        <v>88</v>
      </c>
      <c r="G22">
        <v>0</v>
      </c>
    </row>
    <row r="23" spans="1:7" ht="16">
      <c r="A23" s="26"/>
      <c r="B23" s="27" t="s">
        <v>132</v>
      </c>
      <c r="C23" s="81" t="s">
        <v>86</v>
      </c>
      <c r="D23" s="27" t="s">
        <v>86</v>
      </c>
      <c r="E23" s="27" t="s">
        <v>86</v>
      </c>
      <c r="F23" s="49" t="s">
        <v>88</v>
      </c>
      <c r="G23">
        <v>2</v>
      </c>
    </row>
    <row r="24" spans="1:7" ht="16">
      <c r="A24" s="26"/>
      <c r="B24" s="27" t="s">
        <v>141</v>
      </c>
      <c r="C24" s="81" t="s">
        <v>86</v>
      </c>
      <c r="D24" s="27" t="s">
        <v>86</v>
      </c>
      <c r="E24" s="27" t="s">
        <v>86</v>
      </c>
      <c r="F24" s="49" t="s">
        <v>88</v>
      </c>
      <c r="G24">
        <v>3</v>
      </c>
    </row>
    <row r="25" spans="1:7" ht="16">
      <c r="A25" s="26"/>
      <c r="B25" s="27" t="s">
        <v>131</v>
      </c>
      <c r="C25" s="81" t="s">
        <v>86</v>
      </c>
      <c r="D25" s="27" t="s">
        <v>86</v>
      </c>
      <c r="E25" s="27" t="s">
        <v>86</v>
      </c>
      <c r="F25" s="49" t="s">
        <v>88</v>
      </c>
      <c r="G25">
        <v>61</v>
      </c>
    </row>
    <row r="26" spans="1:7" ht="16">
      <c r="A26" s="26"/>
      <c r="B26" s="27" t="s">
        <v>514</v>
      </c>
      <c r="C26" s="81" t="s">
        <v>86</v>
      </c>
      <c r="D26" s="27" t="s">
        <v>86</v>
      </c>
      <c r="E26" s="27" t="s">
        <v>86</v>
      </c>
      <c r="F26" s="49" t="s">
        <v>88</v>
      </c>
      <c r="G26">
        <v>3</v>
      </c>
    </row>
    <row r="27" spans="1:7" ht="16">
      <c r="A27" s="26"/>
      <c r="B27" s="27" t="s">
        <v>161</v>
      </c>
      <c r="C27" s="81" t="s">
        <v>937</v>
      </c>
      <c r="D27" s="27" t="s">
        <v>83</v>
      </c>
      <c r="E27" s="27" t="s">
        <v>83</v>
      </c>
      <c r="F27" s="49" t="s">
        <v>83</v>
      </c>
      <c r="G27">
        <v>12</v>
      </c>
    </row>
    <row r="28" spans="1:7" ht="16">
      <c r="A28" s="26"/>
      <c r="B28" s="27" t="s">
        <v>515</v>
      </c>
      <c r="C28" s="81" t="s">
        <v>937</v>
      </c>
      <c r="D28" s="27" t="s">
        <v>83</v>
      </c>
      <c r="E28" s="27" t="s">
        <v>83</v>
      </c>
      <c r="F28" s="49" t="s">
        <v>83</v>
      </c>
      <c r="G28">
        <v>3</v>
      </c>
    </row>
    <row r="29" spans="1:7" ht="16">
      <c r="A29" s="26"/>
      <c r="B29" s="27" t="s">
        <v>499</v>
      </c>
      <c r="C29" s="81" t="s">
        <v>64</v>
      </c>
      <c r="D29" s="27" t="s">
        <v>64</v>
      </c>
      <c r="E29" s="27" t="s">
        <v>64</v>
      </c>
      <c r="F29" s="49" t="s">
        <v>88</v>
      </c>
      <c r="G29">
        <v>4357</v>
      </c>
    </row>
    <row r="30" spans="1:7" ht="16">
      <c r="A30" s="26"/>
      <c r="B30" s="27" t="s">
        <v>519</v>
      </c>
      <c r="C30" s="81" t="s">
        <v>64</v>
      </c>
      <c r="D30" s="27" t="s">
        <v>64</v>
      </c>
      <c r="E30" s="27" t="s">
        <v>64</v>
      </c>
      <c r="F30" s="49" t="s">
        <v>88</v>
      </c>
      <c r="G30">
        <v>139</v>
      </c>
    </row>
    <row r="31" spans="1:7" ht="16">
      <c r="A31" s="26"/>
      <c r="B31" s="27" t="s">
        <v>516</v>
      </c>
      <c r="C31" s="81" t="s">
        <v>64</v>
      </c>
      <c r="D31" s="27" t="s">
        <v>64</v>
      </c>
      <c r="E31" s="27" t="s">
        <v>64</v>
      </c>
      <c r="F31" s="49" t="s">
        <v>88</v>
      </c>
      <c r="G31">
        <v>256</v>
      </c>
    </row>
    <row r="32" spans="1:7" ht="16">
      <c r="A32" s="26"/>
      <c r="B32" s="27" t="s">
        <v>517</v>
      </c>
      <c r="C32" s="81" t="s">
        <v>64</v>
      </c>
      <c r="D32" s="27" t="s">
        <v>64</v>
      </c>
      <c r="E32" s="27" t="s">
        <v>64</v>
      </c>
      <c r="F32" s="49" t="s">
        <v>88</v>
      </c>
      <c r="G32">
        <v>206</v>
      </c>
    </row>
    <row r="33" spans="1:7" ht="16">
      <c r="A33" s="26"/>
      <c r="B33" s="27" t="s">
        <v>518</v>
      </c>
      <c r="C33" s="25" t="s">
        <v>64</v>
      </c>
      <c r="D33" s="27" t="s">
        <v>64</v>
      </c>
      <c r="E33" s="27" t="s">
        <v>64</v>
      </c>
      <c r="F33" s="49" t="s">
        <v>88</v>
      </c>
      <c r="G33">
        <v>48</v>
      </c>
    </row>
    <row r="34" spans="1:7" ht="16">
      <c r="A34" s="26"/>
      <c r="B34" s="27" t="s">
        <v>520</v>
      </c>
      <c r="C34" s="81" t="s">
        <v>64</v>
      </c>
      <c r="D34" s="27" t="s">
        <v>64</v>
      </c>
      <c r="E34" s="27" t="s">
        <v>64</v>
      </c>
      <c r="F34" s="49" t="s">
        <v>88</v>
      </c>
      <c r="G34">
        <v>18</v>
      </c>
    </row>
    <row r="35" spans="1:7" ht="16">
      <c r="A35" s="26"/>
      <c r="B35" s="27" t="s">
        <v>521</v>
      </c>
      <c r="C35" s="81" t="s">
        <v>64</v>
      </c>
      <c r="D35" s="27" t="s">
        <v>64</v>
      </c>
      <c r="E35" s="27" t="s">
        <v>64</v>
      </c>
      <c r="F35" s="49" t="s">
        <v>88</v>
      </c>
      <c r="G35">
        <v>69</v>
      </c>
    </row>
    <row r="36" spans="1:7" ht="16">
      <c r="A36" s="26"/>
      <c r="B36" s="27" t="s">
        <v>210</v>
      </c>
      <c r="C36" s="81" t="s">
        <v>64</v>
      </c>
      <c r="D36" s="27" t="s">
        <v>64</v>
      </c>
      <c r="E36" s="27" t="s">
        <v>64</v>
      </c>
      <c r="F36" s="49" t="s">
        <v>88</v>
      </c>
      <c r="G36">
        <v>49</v>
      </c>
    </row>
    <row r="37" spans="1:7" ht="16">
      <c r="A37" s="26"/>
      <c r="B37" s="27" t="s">
        <v>522</v>
      </c>
      <c r="C37" s="132" t="s">
        <v>937</v>
      </c>
      <c r="D37" s="128" t="s">
        <v>83</v>
      </c>
      <c r="E37" s="128" t="s">
        <v>83</v>
      </c>
      <c r="F37" s="49" t="s">
        <v>83</v>
      </c>
      <c r="G37">
        <v>15</v>
      </c>
    </row>
    <row r="38" spans="1:7" ht="16">
      <c r="A38" s="26"/>
      <c r="B38" s="27" t="s">
        <v>495</v>
      </c>
      <c r="C38" s="81" t="s">
        <v>495</v>
      </c>
      <c r="D38" s="27" t="s">
        <v>495</v>
      </c>
      <c r="E38" s="27" t="s">
        <v>86</v>
      </c>
      <c r="F38" s="49" t="s">
        <v>88</v>
      </c>
      <c r="G38">
        <v>205</v>
      </c>
    </row>
    <row r="39" spans="1:7" ht="16">
      <c r="A39" s="26"/>
      <c r="B39" s="27" t="s">
        <v>523</v>
      </c>
      <c r="C39" s="81" t="s">
        <v>86</v>
      </c>
      <c r="D39" s="27" t="s">
        <v>86</v>
      </c>
      <c r="E39" s="27" t="s">
        <v>86</v>
      </c>
      <c r="F39" s="49" t="s">
        <v>88</v>
      </c>
      <c r="G39">
        <v>11</v>
      </c>
    </row>
    <row r="40" spans="1:7" ht="16">
      <c r="A40" s="26"/>
      <c r="B40" s="27" t="s">
        <v>892</v>
      </c>
      <c r="C40" s="81" t="s">
        <v>930</v>
      </c>
      <c r="D40" s="27" t="s">
        <v>930</v>
      </c>
      <c r="E40" s="27" t="s">
        <v>930</v>
      </c>
      <c r="F40" s="49" t="s">
        <v>24</v>
      </c>
      <c r="G40">
        <v>84</v>
      </c>
    </row>
    <row r="41" spans="1:7" ht="16">
      <c r="A41" s="26"/>
      <c r="B41" s="27" t="s">
        <v>893</v>
      </c>
      <c r="C41" s="25" t="s">
        <v>1218</v>
      </c>
      <c r="D41" s="27" t="s">
        <v>1218</v>
      </c>
      <c r="E41" s="27" t="s">
        <v>930</v>
      </c>
      <c r="F41" s="49" t="s">
        <v>24</v>
      </c>
      <c r="G41">
        <v>874</v>
      </c>
    </row>
    <row r="42" spans="1:7" ht="32">
      <c r="A42" s="26"/>
      <c r="B42" s="27" t="s">
        <v>894</v>
      </c>
      <c r="C42" s="81" t="s">
        <v>1219</v>
      </c>
      <c r="D42" s="27" t="s">
        <v>1219</v>
      </c>
      <c r="E42" s="27" t="s">
        <v>930</v>
      </c>
      <c r="F42" s="49" t="s">
        <v>24</v>
      </c>
      <c r="G42">
        <v>273</v>
      </c>
    </row>
    <row r="43" spans="1:7" ht="16">
      <c r="A43" s="26"/>
      <c r="B43" s="27" t="s">
        <v>895</v>
      </c>
      <c r="C43" s="81" t="s">
        <v>930</v>
      </c>
      <c r="D43" s="27" t="s">
        <v>930</v>
      </c>
      <c r="E43" s="27" t="s">
        <v>930</v>
      </c>
      <c r="F43" s="49" t="s">
        <v>24</v>
      </c>
      <c r="G43">
        <v>266</v>
      </c>
    </row>
    <row r="44" spans="1:7" ht="16">
      <c r="A44" s="26"/>
      <c r="B44" s="27" t="s">
        <v>896</v>
      </c>
      <c r="C44" s="81" t="s">
        <v>932</v>
      </c>
      <c r="D44" s="27" t="s">
        <v>932</v>
      </c>
      <c r="E44" s="27" t="s">
        <v>932</v>
      </c>
      <c r="F44" s="49" t="s">
        <v>24</v>
      </c>
      <c r="G44">
        <v>187</v>
      </c>
    </row>
    <row r="45" spans="1:7" ht="16">
      <c r="A45" s="26"/>
      <c r="B45" s="27" t="s">
        <v>897</v>
      </c>
      <c r="C45" s="81" t="s">
        <v>930</v>
      </c>
      <c r="D45" s="27" t="s">
        <v>930</v>
      </c>
      <c r="E45" s="27" t="s">
        <v>930</v>
      </c>
      <c r="F45" s="49" t="s">
        <v>24</v>
      </c>
      <c r="G45">
        <v>81</v>
      </c>
    </row>
    <row r="46" spans="1:7" ht="32">
      <c r="A46" s="26"/>
      <c r="B46" s="27" t="s">
        <v>898</v>
      </c>
      <c r="C46" s="81" t="s">
        <v>930</v>
      </c>
      <c r="D46" s="27" t="s">
        <v>930</v>
      </c>
      <c r="E46" s="27" t="s">
        <v>930</v>
      </c>
      <c r="F46" s="49" t="s">
        <v>24</v>
      </c>
      <c r="G46">
        <v>288</v>
      </c>
    </row>
    <row r="47" spans="1:7" ht="16">
      <c r="A47" s="26"/>
      <c r="B47" s="27" t="s">
        <v>531</v>
      </c>
      <c r="C47" s="81" t="s">
        <v>930</v>
      </c>
      <c r="D47" s="27" t="s">
        <v>930</v>
      </c>
      <c r="E47" s="27" t="s">
        <v>930</v>
      </c>
      <c r="F47" s="49" t="s">
        <v>24</v>
      </c>
      <c r="G47">
        <v>17</v>
      </c>
    </row>
    <row r="48" spans="1:7" ht="16">
      <c r="A48" s="26"/>
      <c r="B48" s="27" t="s">
        <v>532</v>
      </c>
      <c r="C48" s="81" t="s">
        <v>83</v>
      </c>
      <c r="D48" s="27" t="s">
        <v>83</v>
      </c>
      <c r="E48" s="27" t="s">
        <v>83</v>
      </c>
      <c r="F48" s="49" t="s">
        <v>83</v>
      </c>
      <c r="G48">
        <v>128</v>
      </c>
    </row>
    <row r="49" spans="1:7" ht="16">
      <c r="A49" s="26"/>
      <c r="B49" s="27" t="s">
        <v>533</v>
      </c>
      <c r="C49" s="81" t="s">
        <v>14</v>
      </c>
      <c r="D49" s="27" t="s">
        <v>14</v>
      </c>
      <c r="E49" s="27" t="s">
        <v>14</v>
      </c>
      <c r="F49" s="49" t="s">
        <v>14</v>
      </c>
      <c r="G49">
        <v>34</v>
      </c>
    </row>
    <row r="50" spans="1:7" ht="16">
      <c r="A50" s="26"/>
      <c r="B50" s="27" t="s">
        <v>534</v>
      </c>
      <c r="C50" s="81" t="s">
        <v>937</v>
      </c>
      <c r="D50" s="27" t="s">
        <v>83</v>
      </c>
      <c r="E50" s="27" t="s">
        <v>83</v>
      </c>
      <c r="F50" s="49" t="s">
        <v>83</v>
      </c>
      <c r="G50">
        <v>2</v>
      </c>
    </row>
    <row r="51" spans="1:7" ht="16">
      <c r="A51" s="26"/>
      <c r="B51" s="27" t="s">
        <v>21</v>
      </c>
      <c r="C51" s="81" t="s">
        <v>1726</v>
      </c>
      <c r="D51" s="27" t="s">
        <v>21</v>
      </c>
      <c r="E51" s="27" t="s">
        <v>14</v>
      </c>
      <c r="F51" s="49" t="s">
        <v>14</v>
      </c>
      <c r="G51">
        <v>409</v>
      </c>
    </row>
    <row r="52" spans="1:7" ht="16">
      <c r="A52" s="113" t="s">
        <v>10</v>
      </c>
      <c r="B52" s="27" t="s">
        <v>535</v>
      </c>
      <c r="C52" s="81" t="s">
        <v>14</v>
      </c>
      <c r="D52" s="27" t="s">
        <v>14</v>
      </c>
      <c r="E52" s="27" t="s">
        <v>14</v>
      </c>
      <c r="F52" s="49" t="s">
        <v>14</v>
      </c>
      <c r="G52">
        <v>32</v>
      </c>
    </row>
    <row r="53" spans="1:7" ht="16">
      <c r="A53" s="26"/>
      <c r="B53" s="27" t="s">
        <v>71</v>
      </c>
      <c r="C53" s="81" t="s">
        <v>14</v>
      </c>
      <c r="D53" s="27" t="s">
        <v>14</v>
      </c>
      <c r="E53" s="27" t="s">
        <v>14</v>
      </c>
      <c r="F53" s="49" t="s">
        <v>14</v>
      </c>
      <c r="G53">
        <v>8</v>
      </c>
    </row>
    <row r="54" spans="1:7" ht="16">
      <c r="A54" s="26"/>
      <c r="B54" s="27" t="s">
        <v>536</v>
      </c>
      <c r="C54" s="81" t="s">
        <v>536</v>
      </c>
      <c r="D54" s="27" t="s">
        <v>536</v>
      </c>
      <c r="E54" s="27" t="s">
        <v>930</v>
      </c>
      <c r="F54" s="49" t="s">
        <v>24</v>
      </c>
      <c r="G54">
        <v>48</v>
      </c>
    </row>
    <row r="55" spans="1:7" ht="16">
      <c r="A55" s="26"/>
      <c r="B55" s="27" t="s">
        <v>537</v>
      </c>
      <c r="C55" s="81" t="s">
        <v>14</v>
      </c>
      <c r="D55" s="27" t="s">
        <v>14</v>
      </c>
      <c r="E55" s="27" t="s">
        <v>14</v>
      </c>
      <c r="F55" s="49" t="s">
        <v>14</v>
      </c>
      <c r="G55">
        <v>108</v>
      </c>
    </row>
    <row r="56" spans="1:7" ht="16">
      <c r="A56" s="26"/>
      <c r="B56" s="27" t="s">
        <v>538</v>
      </c>
      <c r="C56" s="81" t="s">
        <v>83</v>
      </c>
      <c r="D56" s="27" t="s">
        <v>83</v>
      </c>
      <c r="E56" s="27" t="s">
        <v>83</v>
      </c>
      <c r="F56" s="49" t="s">
        <v>83</v>
      </c>
      <c r="G56">
        <v>57</v>
      </c>
    </row>
    <row r="57" spans="1:7" ht="16">
      <c r="A57" s="26"/>
      <c r="B57" s="27" t="s">
        <v>539</v>
      </c>
      <c r="C57" s="81" t="s">
        <v>5</v>
      </c>
      <c r="D57" s="27" t="s">
        <v>5</v>
      </c>
      <c r="E57" s="27" t="s">
        <v>14</v>
      </c>
      <c r="F57" s="49" t="s">
        <v>14</v>
      </c>
      <c r="G57">
        <v>216</v>
      </c>
    </row>
    <row r="58" spans="1:7" ht="16">
      <c r="A58" s="26"/>
      <c r="B58" s="27" t="s">
        <v>540</v>
      </c>
      <c r="C58" s="81" t="s">
        <v>1764</v>
      </c>
      <c r="D58" s="27" t="s">
        <v>85</v>
      </c>
      <c r="E58" s="27" t="s">
        <v>85</v>
      </c>
      <c r="F58" s="49" t="s">
        <v>85</v>
      </c>
      <c r="G58">
        <v>4</v>
      </c>
    </row>
    <row r="59" spans="1:7" ht="16">
      <c r="A59" s="26"/>
      <c r="B59" s="27" t="s">
        <v>541</v>
      </c>
      <c r="C59" s="81" t="s">
        <v>1764</v>
      </c>
      <c r="D59" s="27" t="s">
        <v>85</v>
      </c>
      <c r="E59" s="27" t="s">
        <v>85</v>
      </c>
      <c r="F59" s="49" t="s">
        <v>85</v>
      </c>
      <c r="G59">
        <v>0</v>
      </c>
    </row>
    <row r="60" spans="1:7" ht="16">
      <c r="A60" s="28"/>
      <c r="B60" s="29" t="s">
        <v>542</v>
      </c>
      <c r="C60" s="83" t="s">
        <v>1764</v>
      </c>
      <c r="D60" s="29" t="s">
        <v>85</v>
      </c>
      <c r="E60" s="29" t="s">
        <v>85</v>
      </c>
      <c r="F60" s="40" t="s">
        <v>85</v>
      </c>
      <c r="G60">
        <v>37</v>
      </c>
    </row>
    <row r="61" spans="1:7" ht="16">
      <c r="A61" s="26" t="s">
        <v>505</v>
      </c>
      <c r="B61" s="27" t="s">
        <v>73</v>
      </c>
      <c r="C61" s="81" t="s">
        <v>83</v>
      </c>
      <c r="D61" s="27" t="s">
        <v>83</v>
      </c>
      <c r="E61" s="27" t="s">
        <v>83</v>
      </c>
      <c r="F61" s="45" t="s">
        <v>83</v>
      </c>
      <c r="G61">
        <v>45</v>
      </c>
    </row>
    <row r="62" spans="1:7" ht="16">
      <c r="A62" s="26"/>
      <c r="B62" s="27" t="s">
        <v>543</v>
      </c>
      <c r="C62" s="81" t="s">
        <v>30</v>
      </c>
      <c r="D62" s="27" t="s">
        <v>86</v>
      </c>
      <c r="E62" s="27" t="s">
        <v>86</v>
      </c>
      <c r="F62" s="49" t="s">
        <v>88</v>
      </c>
      <c r="G62">
        <v>223</v>
      </c>
    </row>
    <row r="63" spans="1:7" ht="16">
      <c r="A63" s="26"/>
      <c r="B63" s="27" t="s">
        <v>544</v>
      </c>
      <c r="C63" s="81" t="s">
        <v>30</v>
      </c>
      <c r="D63" s="27" t="s">
        <v>86</v>
      </c>
      <c r="E63" s="27" t="s">
        <v>86</v>
      </c>
      <c r="F63" s="49" t="s">
        <v>88</v>
      </c>
      <c r="G63">
        <v>93</v>
      </c>
    </row>
    <row r="64" spans="1:7" ht="16">
      <c r="A64" s="26"/>
      <c r="B64" s="27" t="s">
        <v>545</v>
      </c>
      <c r="C64" s="81" t="s">
        <v>30</v>
      </c>
      <c r="D64" s="27" t="s">
        <v>86</v>
      </c>
      <c r="E64" s="27" t="s">
        <v>86</v>
      </c>
      <c r="F64" s="49" t="s">
        <v>88</v>
      </c>
      <c r="G64">
        <v>17</v>
      </c>
    </row>
    <row r="65" spans="1:7" ht="16">
      <c r="A65" s="26"/>
      <c r="B65" s="27" t="s">
        <v>62</v>
      </c>
      <c r="C65" s="81" t="s">
        <v>1049</v>
      </c>
      <c r="D65" s="27" t="s">
        <v>84</v>
      </c>
      <c r="E65" s="27" t="s">
        <v>86</v>
      </c>
      <c r="F65" s="49" t="s">
        <v>88</v>
      </c>
      <c r="G65">
        <v>101</v>
      </c>
    </row>
    <row r="66" spans="1:7" ht="16">
      <c r="A66" s="26"/>
      <c r="B66" s="27" t="s">
        <v>496</v>
      </c>
      <c r="C66" s="81" t="s">
        <v>86</v>
      </c>
      <c r="D66" s="27" t="s">
        <v>86</v>
      </c>
      <c r="E66" s="27" t="s">
        <v>86</v>
      </c>
      <c r="F66" s="49" t="s">
        <v>88</v>
      </c>
      <c r="G66">
        <v>31</v>
      </c>
    </row>
    <row r="67" spans="1:7" ht="16">
      <c r="A67" s="26"/>
      <c r="B67" s="27" t="s">
        <v>546</v>
      </c>
      <c r="C67" s="81" t="s">
        <v>83</v>
      </c>
      <c r="D67" s="27" t="s">
        <v>83</v>
      </c>
      <c r="E67" s="27" t="s">
        <v>83</v>
      </c>
      <c r="F67" s="49" t="s">
        <v>83</v>
      </c>
      <c r="G67">
        <v>146</v>
      </c>
    </row>
    <row r="68" spans="1:7" ht="16">
      <c r="A68" s="26"/>
      <c r="B68" s="27" t="s">
        <v>547</v>
      </c>
      <c r="C68" s="81" t="s">
        <v>29</v>
      </c>
      <c r="D68" s="27" t="s">
        <v>29</v>
      </c>
      <c r="E68" s="27" t="s">
        <v>67</v>
      </c>
      <c r="F68" s="49" t="s">
        <v>67</v>
      </c>
      <c r="G68">
        <v>1747</v>
      </c>
    </row>
    <row r="69" spans="1:7" ht="16">
      <c r="A69" s="26"/>
      <c r="B69" s="27" t="s">
        <v>548</v>
      </c>
      <c r="C69" s="81" t="s">
        <v>84</v>
      </c>
      <c r="D69" s="27" t="s">
        <v>84</v>
      </c>
      <c r="E69" s="27" t="s">
        <v>84</v>
      </c>
      <c r="F69" s="49" t="s">
        <v>14</v>
      </c>
      <c r="G69">
        <v>55</v>
      </c>
    </row>
    <row r="70" spans="1:7" ht="16">
      <c r="A70" s="26"/>
      <c r="B70" s="27" t="s">
        <v>549</v>
      </c>
      <c r="C70" s="81" t="s">
        <v>84</v>
      </c>
      <c r="D70" s="27" t="s">
        <v>84</v>
      </c>
      <c r="E70" s="27" t="s">
        <v>84</v>
      </c>
      <c r="F70" s="49" t="s">
        <v>14</v>
      </c>
      <c r="G70">
        <v>236</v>
      </c>
    </row>
    <row r="71" spans="1:7" ht="16">
      <c r="A71" s="26"/>
      <c r="B71" s="27" t="s">
        <v>550</v>
      </c>
      <c r="C71" s="81" t="s">
        <v>495</v>
      </c>
      <c r="D71" s="27" t="s">
        <v>495</v>
      </c>
      <c r="E71" s="27" t="s">
        <v>86</v>
      </c>
      <c r="F71" s="49" t="s">
        <v>88</v>
      </c>
      <c r="G71">
        <v>185</v>
      </c>
    </row>
    <row r="72" spans="1:7" ht="16">
      <c r="A72" s="26"/>
      <c r="B72" s="27" t="s">
        <v>551</v>
      </c>
      <c r="C72" s="81" t="s">
        <v>84</v>
      </c>
      <c r="D72" s="27" t="s">
        <v>84</v>
      </c>
      <c r="E72" s="27" t="s">
        <v>84</v>
      </c>
      <c r="F72" s="49" t="s">
        <v>14</v>
      </c>
      <c r="G72">
        <v>79</v>
      </c>
    </row>
    <row r="73" spans="1:7" ht="16">
      <c r="A73" s="26"/>
      <c r="B73" s="27" t="s">
        <v>34</v>
      </c>
      <c r="C73" s="81" t="s">
        <v>84</v>
      </c>
      <c r="D73" s="27" t="s">
        <v>84</v>
      </c>
      <c r="E73" s="27" t="s">
        <v>84</v>
      </c>
      <c r="F73" s="49" t="s">
        <v>14</v>
      </c>
      <c r="G73">
        <v>94</v>
      </c>
    </row>
    <row r="74" spans="1:7" ht="16">
      <c r="A74" s="26"/>
      <c r="B74" s="27" t="s">
        <v>552</v>
      </c>
      <c r="C74" s="81" t="s">
        <v>84</v>
      </c>
      <c r="D74" s="27" t="s">
        <v>84</v>
      </c>
      <c r="E74" s="27" t="s">
        <v>84</v>
      </c>
      <c r="F74" s="49" t="s">
        <v>14</v>
      </c>
      <c r="G74">
        <v>3</v>
      </c>
    </row>
    <row r="75" spans="1:7" ht="16">
      <c r="A75" s="26"/>
      <c r="B75" s="27" t="s">
        <v>553</v>
      </c>
      <c r="C75" s="132" t="s">
        <v>84</v>
      </c>
      <c r="D75" s="128" t="s">
        <v>84</v>
      </c>
      <c r="E75" s="129" t="s">
        <v>84</v>
      </c>
      <c r="F75" s="129" t="s">
        <v>83</v>
      </c>
      <c r="G75">
        <v>49</v>
      </c>
    </row>
    <row r="76" spans="1:7" ht="16">
      <c r="A76" s="26"/>
      <c r="B76" s="27" t="s">
        <v>33</v>
      </c>
      <c r="C76" s="81" t="s">
        <v>84</v>
      </c>
      <c r="D76" s="27" t="s">
        <v>84</v>
      </c>
      <c r="E76" s="27" t="s">
        <v>84</v>
      </c>
      <c r="F76" s="49" t="s">
        <v>14</v>
      </c>
      <c r="G76">
        <v>2</v>
      </c>
    </row>
    <row r="77" spans="1:7" ht="16">
      <c r="A77" s="26"/>
      <c r="B77" s="27" t="s">
        <v>554</v>
      </c>
      <c r="C77" s="81" t="s">
        <v>84</v>
      </c>
      <c r="D77" s="27" t="s">
        <v>84</v>
      </c>
      <c r="E77" s="27" t="s">
        <v>84</v>
      </c>
      <c r="F77" s="49" t="s">
        <v>14</v>
      </c>
      <c r="G77">
        <v>13</v>
      </c>
    </row>
    <row r="78" spans="1:7" ht="16">
      <c r="A78" s="26"/>
      <c r="B78" s="27" t="s">
        <v>555</v>
      </c>
      <c r="C78" s="91" t="s">
        <v>84</v>
      </c>
      <c r="D78" s="49" t="s">
        <v>84</v>
      </c>
      <c r="E78" s="91" t="s">
        <v>84</v>
      </c>
      <c r="F78" s="49" t="s">
        <v>83</v>
      </c>
      <c r="G78">
        <v>118</v>
      </c>
    </row>
    <row r="79" spans="1:7" ht="16">
      <c r="A79" s="26"/>
      <c r="B79" s="27" t="s">
        <v>556</v>
      </c>
      <c r="C79" s="81" t="s">
        <v>83</v>
      </c>
      <c r="D79" s="27" t="s">
        <v>83</v>
      </c>
      <c r="E79" s="27" t="s">
        <v>83</v>
      </c>
      <c r="F79" s="49" t="s">
        <v>83</v>
      </c>
      <c r="G79">
        <v>0</v>
      </c>
    </row>
    <row r="80" spans="1:7" ht="16">
      <c r="A80" s="28"/>
      <c r="B80" s="29" t="s">
        <v>557</v>
      </c>
      <c r="C80" s="83" t="s">
        <v>83</v>
      </c>
      <c r="D80" s="29" t="s">
        <v>83</v>
      </c>
      <c r="E80" s="29" t="s">
        <v>83</v>
      </c>
      <c r="F80" s="40" t="s">
        <v>83</v>
      </c>
      <c r="G80">
        <v>33</v>
      </c>
    </row>
    <row r="81" spans="1:7" ht="16">
      <c r="A81" s="26" t="s">
        <v>103</v>
      </c>
      <c r="B81" s="27" t="s">
        <v>558</v>
      </c>
      <c r="C81" s="81" t="s">
        <v>942</v>
      </c>
      <c r="D81" s="27" t="s">
        <v>942</v>
      </c>
      <c r="E81" s="27" t="s">
        <v>67</v>
      </c>
      <c r="F81" s="45" t="s">
        <v>67</v>
      </c>
      <c r="G81">
        <v>28</v>
      </c>
    </row>
    <row r="82" spans="1:7" ht="16">
      <c r="A82" s="26"/>
      <c r="B82" s="27" t="s">
        <v>559</v>
      </c>
      <c r="C82" s="81" t="s">
        <v>942</v>
      </c>
      <c r="D82" s="27" t="s">
        <v>942</v>
      </c>
      <c r="E82" s="27" t="s">
        <v>67</v>
      </c>
      <c r="F82" s="49" t="s">
        <v>67</v>
      </c>
      <c r="G82">
        <v>206</v>
      </c>
    </row>
    <row r="83" spans="1:7" ht="16">
      <c r="A83" s="26"/>
      <c r="B83" s="27" t="s">
        <v>497</v>
      </c>
      <c r="C83" s="81" t="s">
        <v>942</v>
      </c>
      <c r="D83" s="27" t="s">
        <v>942</v>
      </c>
      <c r="E83" s="27" t="s">
        <v>67</v>
      </c>
      <c r="F83" s="49" t="s">
        <v>67</v>
      </c>
      <c r="G83">
        <v>4443</v>
      </c>
    </row>
    <row r="84" spans="1:7" ht="16">
      <c r="A84" s="26"/>
      <c r="B84" s="27" t="s">
        <v>560</v>
      </c>
      <c r="C84" s="81" t="s">
        <v>1224</v>
      </c>
      <c r="D84" s="27" t="s">
        <v>1224</v>
      </c>
      <c r="E84" s="27" t="s">
        <v>67</v>
      </c>
      <c r="F84" s="49" t="s">
        <v>67</v>
      </c>
      <c r="G84">
        <v>150</v>
      </c>
    </row>
    <row r="85" spans="1:7" ht="16">
      <c r="A85" s="26"/>
      <c r="B85" s="27" t="s">
        <v>1222</v>
      </c>
      <c r="C85" s="81" t="s">
        <v>942</v>
      </c>
      <c r="D85" s="27" t="s">
        <v>942</v>
      </c>
      <c r="E85" s="27" t="s">
        <v>67</v>
      </c>
      <c r="F85" s="49" t="s">
        <v>67</v>
      </c>
      <c r="G85">
        <v>586</v>
      </c>
    </row>
    <row r="86" spans="1:7" ht="16">
      <c r="A86" s="26"/>
      <c r="B86" s="27" t="s">
        <v>561</v>
      </c>
      <c r="C86" s="81" t="s">
        <v>942</v>
      </c>
      <c r="D86" s="27" t="s">
        <v>942</v>
      </c>
      <c r="E86" s="27" t="s">
        <v>67</v>
      </c>
      <c r="F86" s="49" t="s">
        <v>67</v>
      </c>
      <c r="G86">
        <v>107</v>
      </c>
    </row>
    <row r="87" spans="1:7" ht="16">
      <c r="A87" s="26"/>
      <c r="B87" s="27" t="s">
        <v>562</v>
      </c>
      <c r="C87" s="81" t="s">
        <v>942</v>
      </c>
      <c r="D87" s="27" t="s">
        <v>942</v>
      </c>
      <c r="E87" s="27" t="s">
        <v>67</v>
      </c>
      <c r="F87" s="49" t="s">
        <v>67</v>
      </c>
      <c r="G87">
        <v>11</v>
      </c>
    </row>
    <row r="88" spans="1:7" ht="16">
      <c r="A88" s="26"/>
      <c r="B88" s="27" t="s">
        <v>670</v>
      </c>
      <c r="C88" s="81" t="s">
        <v>942</v>
      </c>
      <c r="D88" s="27" t="s">
        <v>942</v>
      </c>
      <c r="E88" s="27" t="s">
        <v>67</v>
      </c>
      <c r="F88" s="49" t="s">
        <v>67</v>
      </c>
      <c r="G88">
        <v>13</v>
      </c>
    </row>
    <row r="89" spans="1:7" ht="16">
      <c r="A89" s="28"/>
      <c r="B89" s="29" t="s">
        <v>563</v>
      </c>
      <c r="C89" s="83" t="s">
        <v>942</v>
      </c>
      <c r="D89" s="29" t="s">
        <v>942</v>
      </c>
      <c r="E89" s="29" t="s">
        <v>67</v>
      </c>
      <c r="F89" s="49" t="s">
        <v>67</v>
      </c>
      <c r="G89">
        <v>15</v>
      </c>
    </row>
    <row r="90" spans="1:7" ht="16">
      <c r="A90" s="26" t="s">
        <v>104</v>
      </c>
      <c r="B90" s="27" t="s">
        <v>564</v>
      </c>
      <c r="C90" s="81" t="s">
        <v>1217</v>
      </c>
      <c r="D90" s="27" t="s">
        <v>1217</v>
      </c>
      <c r="E90" s="81" t="s">
        <v>1217</v>
      </c>
      <c r="F90" s="45" t="s">
        <v>83</v>
      </c>
      <c r="G90">
        <v>3</v>
      </c>
    </row>
    <row r="91" spans="1:7" ht="16">
      <c r="A91" s="26"/>
      <c r="B91" s="27" t="s">
        <v>565</v>
      </c>
      <c r="C91" s="81" t="s">
        <v>1217</v>
      </c>
      <c r="D91" s="27" t="s">
        <v>1217</v>
      </c>
      <c r="E91" s="27" t="s">
        <v>1217</v>
      </c>
      <c r="F91" s="49" t="s">
        <v>83</v>
      </c>
      <c r="G91">
        <v>23</v>
      </c>
    </row>
    <row r="92" spans="1:7" ht="16">
      <c r="A92" s="26"/>
      <c r="B92" s="27" t="s">
        <v>566</v>
      </c>
      <c r="C92" s="81" t="s">
        <v>83</v>
      </c>
      <c r="D92" s="27" t="s">
        <v>83</v>
      </c>
      <c r="E92" s="27" t="s">
        <v>83</v>
      </c>
      <c r="F92" s="49" t="s">
        <v>83</v>
      </c>
      <c r="G92">
        <v>13</v>
      </c>
    </row>
    <row r="93" spans="1:7" ht="16">
      <c r="A93" s="26"/>
      <c r="B93" s="27" t="s">
        <v>187</v>
      </c>
      <c r="C93" s="81" t="s">
        <v>1217</v>
      </c>
      <c r="D93" s="27" t="s">
        <v>1217</v>
      </c>
      <c r="E93" s="27" t="s">
        <v>1217</v>
      </c>
      <c r="F93" s="49" t="s">
        <v>83</v>
      </c>
      <c r="G93">
        <v>126</v>
      </c>
    </row>
    <row r="94" spans="1:7" ht="16">
      <c r="A94" s="26"/>
      <c r="B94" s="27" t="s">
        <v>567</v>
      </c>
      <c r="C94" s="81" t="s">
        <v>14</v>
      </c>
      <c r="D94" s="27" t="s">
        <v>14</v>
      </c>
      <c r="E94" s="27" t="s">
        <v>1217</v>
      </c>
      <c r="F94" s="49" t="s">
        <v>14</v>
      </c>
      <c r="G94">
        <v>197</v>
      </c>
    </row>
    <row r="95" spans="1:7" ht="16">
      <c r="A95" s="26"/>
      <c r="B95" s="27" t="s">
        <v>298</v>
      </c>
      <c r="C95" s="81" t="s">
        <v>82</v>
      </c>
      <c r="D95" s="27" t="s">
        <v>82</v>
      </c>
      <c r="E95" s="27" t="s">
        <v>82</v>
      </c>
      <c r="F95" s="49" t="s">
        <v>88</v>
      </c>
      <c r="G95">
        <v>639</v>
      </c>
    </row>
    <row r="96" spans="1:7" ht="16">
      <c r="A96" s="26"/>
      <c r="B96" s="27" t="s">
        <v>297</v>
      </c>
      <c r="C96" s="81" t="s">
        <v>82</v>
      </c>
      <c r="D96" s="27" t="s">
        <v>82</v>
      </c>
      <c r="E96" s="27" t="s">
        <v>82</v>
      </c>
      <c r="F96" s="49" t="s">
        <v>88</v>
      </c>
      <c r="G96">
        <v>1056</v>
      </c>
    </row>
    <row r="97" spans="1:7" ht="16">
      <c r="A97" s="26"/>
      <c r="B97" s="27" t="s">
        <v>568</v>
      </c>
      <c r="C97" s="81" t="s">
        <v>82</v>
      </c>
      <c r="D97" s="27" t="s">
        <v>82</v>
      </c>
      <c r="E97" s="27" t="s">
        <v>82</v>
      </c>
      <c r="F97" s="49" t="s">
        <v>88</v>
      </c>
      <c r="G97">
        <v>829</v>
      </c>
    </row>
    <row r="98" spans="1:7" ht="16">
      <c r="A98" s="26"/>
      <c r="B98" s="27" t="s">
        <v>191</v>
      </c>
      <c r="C98" s="81" t="s">
        <v>1217</v>
      </c>
      <c r="D98" s="27" t="s">
        <v>1217</v>
      </c>
      <c r="E98" s="27" t="s">
        <v>1217</v>
      </c>
      <c r="F98" s="49" t="s">
        <v>83</v>
      </c>
      <c r="G98">
        <v>90</v>
      </c>
    </row>
    <row r="99" spans="1:7" ht="16">
      <c r="A99" s="26"/>
      <c r="B99" s="27" t="s">
        <v>569</v>
      </c>
      <c r="C99" s="81" t="s">
        <v>1217</v>
      </c>
      <c r="D99" s="27" t="s">
        <v>1217</v>
      </c>
      <c r="E99" s="27" t="s">
        <v>1217</v>
      </c>
      <c r="F99" s="49" t="s">
        <v>83</v>
      </c>
      <c r="G99">
        <v>116</v>
      </c>
    </row>
    <row r="100" spans="1:7" ht="16">
      <c r="A100" s="26"/>
      <c r="B100" s="27" t="s">
        <v>570</v>
      </c>
      <c r="C100" s="81" t="s">
        <v>1217</v>
      </c>
      <c r="D100" s="27" t="s">
        <v>1217</v>
      </c>
      <c r="E100" s="27" t="s">
        <v>1217</v>
      </c>
      <c r="F100" s="49" t="s">
        <v>83</v>
      </c>
      <c r="G100">
        <v>9</v>
      </c>
    </row>
    <row r="101" spans="1:7" ht="16">
      <c r="A101" s="26"/>
      <c r="B101" s="27" t="s">
        <v>68</v>
      </c>
      <c r="C101" s="81" t="s">
        <v>14</v>
      </c>
      <c r="D101" s="27" t="s">
        <v>14</v>
      </c>
      <c r="E101" s="27" t="s">
        <v>1217</v>
      </c>
      <c r="F101" s="49" t="s">
        <v>14</v>
      </c>
      <c r="G101">
        <v>69</v>
      </c>
    </row>
    <row r="102" spans="1:7" ht="16">
      <c r="A102" s="26"/>
      <c r="B102" s="27" t="s">
        <v>571</v>
      </c>
      <c r="C102" s="81" t="s">
        <v>14</v>
      </c>
      <c r="D102" s="27" t="s">
        <v>14</v>
      </c>
      <c r="E102" s="27" t="s">
        <v>1217</v>
      </c>
      <c r="F102" s="49" t="s">
        <v>14</v>
      </c>
      <c r="G102">
        <v>5</v>
      </c>
    </row>
    <row r="103" spans="1:7" ht="16">
      <c r="A103" s="28"/>
      <c r="B103" s="29" t="s">
        <v>572</v>
      </c>
      <c r="C103" s="83" t="s">
        <v>1217</v>
      </c>
      <c r="D103" s="29" t="s">
        <v>1217</v>
      </c>
      <c r="E103" s="29" t="s">
        <v>1217</v>
      </c>
      <c r="F103" s="40" t="s">
        <v>83</v>
      </c>
      <c r="G103">
        <v>40</v>
      </c>
    </row>
    <row r="104" spans="1:7" ht="16">
      <c r="A104" s="26" t="s">
        <v>105</v>
      </c>
      <c r="B104" s="27" t="s">
        <v>899</v>
      </c>
      <c r="C104" s="81" t="s">
        <v>945</v>
      </c>
      <c r="D104" s="27" t="s">
        <v>945</v>
      </c>
      <c r="E104" s="27" t="s">
        <v>83</v>
      </c>
      <c r="F104" s="45" t="s">
        <v>83</v>
      </c>
      <c r="G104">
        <v>11</v>
      </c>
    </row>
    <row r="105" spans="1:7" ht="16">
      <c r="A105" s="26"/>
      <c r="B105" s="27" t="s">
        <v>573</v>
      </c>
      <c r="C105" s="81" t="s">
        <v>945</v>
      </c>
      <c r="D105" s="27" t="s">
        <v>945</v>
      </c>
      <c r="E105" s="27" t="s">
        <v>83</v>
      </c>
      <c r="F105" s="49" t="s">
        <v>83</v>
      </c>
      <c r="G105">
        <v>32</v>
      </c>
    </row>
    <row r="106" spans="1:7" ht="16">
      <c r="A106" s="26"/>
      <c r="B106" s="27" t="s">
        <v>574</v>
      </c>
      <c r="C106" s="81" t="s">
        <v>945</v>
      </c>
      <c r="D106" s="27" t="s">
        <v>945</v>
      </c>
      <c r="E106" s="27" t="s">
        <v>83</v>
      </c>
      <c r="F106" s="49" t="s">
        <v>83</v>
      </c>
      <c r="G106">
        <v>7</v>
      </c>
    </row>
    <row r="107" spans="1:7" ht="16">
      <c r="A107" s="26"/>
      <c r="B107" s="27" t="s">
        <v>575</v>
      </c>
      <c r="C107" s="81" t="s">
        <v>945</v>
      </c>
      <c r="D107" s="27" t="s">
        <v>945</v>
      </c>
      <c r="E107" s="27" t="s">
        <v>83</v>
      </c>
      <c r="F107" s="49" t="s">
        <v>83</v>
      </c>
      <c r="G107">
        <v>128</v>
      </c>
    </row>
    <row r="108" spans="1:7" ht="16">
      <c r="A108" s="26"/>
      <c r="B108" s="27" t="s">
        <v>900</v>
      </c>
      <c r="C108" s="81" t="s">
        <v>945</v>
      </c>
      <c r="D108" s="27" t="s">
        <v>945</v>
      </c>
      <c r="E108" s="27" t="s">
        <v>83</v>
      </c>
      <c r="F108" s="49" t="s">
        <v>83</v>
      </c>
      <c r="G108">
        <v>225</v>
      </c>
    </row>
    <row r="109" spans="1:7" ht="16">
      <c r="A109" s="26"/>
      <c r="B109" s="27" t="s">
        <v>498</v>
      </c>
      <c r="C109" s="81" t="s">
        <v>86</v>
      </c>
      <c r="D109" s="27" t="s">
        <v>86</v>
      </c>
      <c r="E109" s="27" t="s">
        <v>86</v>
      </c>
      <c r="F109" s="49" t="s">
        <v>88</v>
      </c>
      <c r="G109">
        <v>904</v>
      </c>
    </row>
    <row r="110" spans="1:7" ht="16">
      <c r="A110" s="26"/>
      <c r="B110" s="27" t="s">
        <v>577</v>
      </c>
      <c r="C110" s="81" t="s">
        <v>86</v>
      </c>
      <c r="D110" s="27" t="s">
        <v>86</v>
      </c>
      <c r="E110" s="27" t="s">
        <v>86</v>
      </c>
      <c r="F110" s="49" t="s">
        <v>88</v>
      </c>
      <c r="G110">
        <v>281</v>
      </c>
    </row>
    <row r="111" spans="1:7" ht="16">
      <c r="A111" s="26"/>
      <c r="B111" s="27" t="s">
        <v>147</v>
      </c>
      <c r="C111" s="81" t="s">
        <v>86</v>
      </c>
      <c r="D111" s="27" t="s">
        <v>86</v>
      </c>
      <c r="E111" s="27" t="s">
        <v>86</v>
      </c>
      <c r="F111" s="49" t="s">
        <v>88</v>
      </c>
      <c r="G111">
        <v>1</v>
      </c>
    </row>
    <row r="112" spans="1:7" ht="16">
      <c r="A112" s="26"/>
      <c r="B112" s="27" t="s">
        <v>578</v>
      </c>
      <c r="C112" s="81" t="s">
        <v>86</v>
      </c>
      <c r="D112" s="27" t="s">
        <v>86</v>
      </c>
      <c r="E112" s="27" t="s">
        <v>86</v>
      </c>
      <c r="F112" s="49" t="s">
        <v>88</v>
      </c>
      <c r="G112">
        <v>5</v>
      </c>
    </row>
    <row r="113" spans="1:7" ht="16">
      <c r="A113" s="26"/>
      <c r="B113" s="27" t="s">
        <v>501</v>
      </c>
      <c r="C113" s="81" t="s">
        <v>945</v>
      </c>
      <c r="D113" s="27" t="s">
        <v>945</v>
      </c>
      <c r="E113" s="27" t="s">
        <v>83</v>
      </c>
      <c r="F113" s="49" t="s">
        <v>83</v>
      </c>
      <c r="G113">
        <v>279</v>
      </c>
    </row>
    <row r="114" spans="1:7" ht="16">
      <c r="A114" s="26"/>
      <c r="B114" s="27" t="s">
        <v>579</v>
      </c>
      <c r="C114" s="81" t="s">
        <v>945</v>
      </c>
      <c r="D114" s="27" t="s">
        <v>945</v>
      </c>
      <c r="E114" s="27" t="s">
        <v>83</v>
      </c>
      <c r="F114" s="49" t="s">
        <v>83</v>
      </c>
      <c r="G114">
        <v>94</v>
      </c>
    </row>
    <row r="115" spans="1:7" ht="16">
      <c r="A115" s="26"/>
      <c r="B115" s="27" t="s">
        <v>580</v>
      </c>
      <c r="C115" s="81" t="s">
        <v>945</v>
      </c>
      <c r="D115" s="27" t="s">
        <v>945</v>
      </c>
      <c r="E115" s="27" t="s">
        <v>83</v>
      </c>
      <c r="F115" s="49" t="s">
        <v>83</v>
      </c>
      <c r="G115">
        <v>219</v>
      </c>
    </row>
    <row r="116" spans="1:7" ht="16">
      <c r="A116" s="26"/>
      <c r="B116" s="27" t="s">
        <v>581</v>
      </c>
      <c r="C116" s="81" t="s">
        <v>945</v>
      </c>
      <c r="D116" s="27" t="s">
        <v>945</v>
      </c>
      <c r="E116" s="27" t="s">
        <v>83</v>
      </c>
      <c r="F116" s="49" t="s">
        <v>83</v>
      </c>
      <c r="G116">
        <v>73</v>
      </c>
    </row>
    <row r="117" spans="1:7" ht="16">
      <c r="A117" s="26"/>
      <c r="B117" s="27" t="s">
        <v>582</v>
      </c>
      <c r="C117" s="81" t="s">
        <v>1028</v>
      </c>
      <c r="D117" s="27" t="s">
        <v>1028</v>
      </c>
      <c r="E117" s="27" t="s">
        <v>14</v>
      </c>
      <c r="F117" s="49" t="s">
        <v>14</v>
      </c>
      <c r="G117">
        <v>7</v>
      </c>
    </row>
    <row r="118" spans="1:7" ht="16">
      <c r="A118" s="26"/>
      <c r="B118" s="27" t="s">
        <v>583</v>
      </c>
      <c r="C118" s="81" t="s">
        <v>1272</v>
      </c>
      <c r="D118" s="27" t="s">
        <v>1272</v>
      </c>
      <c r="E118" s="27" t="s">
        <v>930</v>
      </c>
      <c r="F118" s="49" t="s">
        <v>24</v>
      </c>
      <c r="G118">
        <v>0</v>
      </c>
    </row>
    <row r="119" spans="1:7" ht="16">
      <c r="A119" s="26"/>
      <c r="B119" s="27" t="s">
        <v>502</v>
      </c>
      <c r="C119" s="81" t="s">
        <v>1028</v>
      </c>
      <c r="D119" s="27" t="s">
        <v>1028</v>
      </c>
      <c r="E119" s="27" t="s">
        <v>14</v>
      </c>
      <c r="F119" s="49" t="s">
        <v>14</v>
      </c>
      <c r="G119">
        <v>504</v>
      </c>
    </row>
    <row r="120" spans="1:7" ht="16">
      <c r="A120" s="26"/>
      <c r="B120" s="27" t="s">
        <v>584</v>
      </c>
      <c r="C120" s="81" t="s">
        <v>1028</v>
      </c>
      <c r="D120" s="27" t="s">
        <v>1028</v>
      </c>
      <c r="E120" s="27" t="s">
        <v>14</v>
      </c>
      <c r="F120" s="49" t="s">
        <v>14</v>
      </c>
      <c r="G120">
        <v>59</v>
      </c>
    </row>
    <row r="121" spans="1:7" ht="16">
      <c r="A121" s="26"/>
      <c r="B121" s="27" t="s">
        <v>585</v>
      </c>
      <c r="C121" s="81" t="s">
        <v>1028</v>
      </c>
      <c r="D121" s="27" t="s">
        <v>1028</v>
      </c>
      <c r="E121" s="27" t="s">
        <v>14</v>
      </c>
      <c r="F121" s="49" t="s">
        <v>14</v>
      </c>
      <c r="G121">
        <v>143</v>
      </c>
    </row>
    <row r="122" spans="1:7" ht="16">
      <c r="A122" s="26"/>
      <c r="B122" s="27" t="s">
        <v>586</v>
      </c>
      <c r="C122" s="81" t="s">
        <v>945</v>
      </c>
      <c r="D122" s="27" t="s">
        <v>945</v>
      </c>
      <c r="E122" s="27" t="s">
        <v>83</v>
      </c>
      <c r="F122" s="49" t="s">
        <v>83</v>
      </c>
      <c r="G122">
        <v>3</v>
      </c>
    </row>
    <row r="123" spans="1:7" ht="16">
      <c r="A123" s="26"/>
      <c r="B123" s="27" t="s">
        <v>587</v>
      </c>
      <c r="C123" s="81" t="s">
        <v>86</v>
      </c>
      <c r="D123" s="27" t="s">
        <v>945</v>
      </c>
      <c r="E123" s="27" t="s">
        <v>86</v>
      </c>
      <c r="F123" s="49" t="s">
        <v>88</v>
      </c>
      <c r="G123">
        <v>98</v>
      </c>
    </row>
    <row r="124" spans="1:7" ht="32">
      <c r="A124" s="28"/>
      <c r="B124" s="29" t="s">
        <v>901</v>
      </c>
      <c r="C124" s="83" t="s">
        <v>945</v>
      </c>
      <c r="D124" s="29" t="s">
        <v>945</v>
      </c>
      <c r="E124" s="29" t="s">
        <v>83</v>
      </c>
      <c r="F124" s="40" t="s">
        <v>83</v>
      </c>
      <c r="G124">
        <v>24</v>
      </c>
    </row>
    <row r="125" spans="1:7" ht="16">
      <c r="A125" s="26" t="s">
        <v>889</v>
      </c>
      <c r="B125" s="27" t="s">
        <v>301</v>
      </c>
      <c r="C125" s="81" t="s">
        <v>1726</v>
      </c>
      <c r="D125" s="27" t="s">
        <v>933</v>
      </c>
      <c r="E125" s="27" t="s">
        <v>14</v>
      </c>
      <c r="F125" s="45" t="s">
        <v>14</v>
      </c>
      <c r="G125">
        <v>187</v>
      </c>
    </row>
    <row r="126" spans="1:7" ht="16">
      <c r="A126" s="26"/>
      <c r="B126" s="27" t="s">
        <v>588</v>
      </c>
      <c r="C126" s="81" t="s">
        <v>1726</v>
      </c>
      <c r="D126" s="27" t="s">
        <v>933</v>
      </c>
      <c r="E126" s="27" t="s">
        <v>14</v>
      </c>
      <c r="F126" s="49" t="s">
        <v>14</v>
      </c>
      <c r="G126">
        <v>2104</v>
      </c>
    </row>
    <row r="127" spans="1:7" ht="16">
      <c r="A127" s="26"/>
      <c r="B127" s="27" t="s">
        <v>589</v>
      </c>
      <c r="C127" s="81" t="s">
        <v>1726</v>
      </c>
      <c r="D127" s="27" t="s">
        <v>933</v>
      </c>
      <c r="E127" s="27" t="s">
        <v>14</v>
      </c>
      <c r="F127" s="49" t="s">
        <v>14</v>
      </c>
      <c r="G127">
        <v>0</v>
      </c>
    </row>
    <row r="128" spans="1:7" ht="16">
      <c r="A128" s="26"/>
      <c r="B128" s="27" t="s">
        <v>590</v>
      </c>
      <c r="C128" s="81" t="s">
        <v>1726</v>
      </c>
      <c r="D128" s="27" t="s">
        <v>933</v>
      </c>
      <c r="E128" s="27" t="s">
        <v>14</v>
      </c>
      <c r="F128" s="49" t="s">
        <v>14</v>
      </c>
      <c r="G128">
        <v>60</v>
      </c>
    </row>
    <row r="129" spans="1:7" ht="16">
      <c r="A129" s="26"/>
      <c r="B129" s="27" t="s">
        <v>902</v>
      </c>
      <c r="C129" s="81" t="s">
        <v>934</v>
      </c>
      <c r="D129" s="27" t="s">
        <v>934</v>
      </c>
      <c r="E129" s="27" t="s">
        <v>83</v>
      </c>
      <c r="F129" s="49" t="s">
        <v>83</v>
      </c>
      <c r="G129">
        <v>16</v>
      </c>
    </row>
    <row r="130" spans="1:7" ht="16">
      <c r="A130" s="26"/>
      <c r="B130" s="27" t="s">
        <v>592</v>
      </c>
      <c r="C130" s="81" t="s">
        <v>934</v>
      </c>
      <c r="D130" s="27" t="s">
        <v>934</v>
      </c>
      <c r="E130" s="27" t="s">
        <v>83</v>
      </c>
      <c r="F130" s="49" t="s">
        <v>83</v>
      </c>
      <c r="G130">
        <v>78</v>
      </c>
    </row>
    <row r="131" spans="1:7" ht="16">
      <c r="A131" s="26"/>
      <c r="B131" s="27" t="s">
        <v>1258</v>
      </c>
      <c r="C131" s="81" t="s">
        <v>934</v>
      </c>
      <c r="D131" s="27" t="s">
        <v>934</v>
      </c>
      <c r="E131" s="27" t="s">
        <v>83</v>
      </c>
      <c r="F131" s="49" t="s">
        <v>83</v>
      </c>
      <c r="G131">
        <v>10</v>
      </c>
    </row>
    <row r="132" spans="1:7" ht="16">
      <c r="A132" s="26"/>
      <c r="B132" s="27" t="s">
        <v>594</v>
      </c>
      <c r="C132" s="81" t="s">
        <v>934</v>
      </c>
      <c r="D132" s="27" t="s">
        <v>934</v>
      </c>
      <c r="E132" s="27" t="s">
        <v>83</v>
      </c>
      <c r="F132" s="49" t="s">
        <v>83</v>
      </c>
      <c r="G132">
        <v>113</v>
      </c>
    </row>
    <row r="133" spans="1:7" ht="16">
      <c r="A133" s="26"/>
      <c r="B133" s="27" t="s">
        <v>595</v>
      </c>
      <c r="C133" s="81" t="s">
        <v>86</v>
      </c>
      <c r="D133" s="27" t="s">
        <v>934</v>
      </c>
      <c r="E133" s="27" t="s">
        <v>86</v>
      </c>
      <c r="F133" s="49" t="s">
        <v>88</v>
      </c>
      <c r="G133">
        <v>3</v>
      </c>
    </row>
    <row r="134" spans="1:7" ht="16">
      <c r="A134" s="26"/>
      <c r="B134" s="27" t="s">
        <v>596</v>
      </c>
      <c r="C134" s="81" t="s">
        <v>934</v>
      </c>
      <c r="D134" s="27" t="s">
        <v>934</v>
      </c>
      <c r="E134" s="27" t="s">
        <v>83</v>
      </c>
      <c r="F134" s="49" t="s">
        <v>83</v>
      </c>
      <c r="G134">
        <v>1</v>
      </c>
    </row>
    <row r="135" spans="1:7" ht="16">
      <c r="A135" s="26"/>
      <c r="B135" s="27" t="s">
        <v>597</v>
      </c>
      <c r="C135" s="81" t="s">
        <v>14</v>
      </c>
      <c r="D135" s="81" t="s">
        <v>938</v>
      </c>
      <c r="E135" s="27" t="s">
        <v>14</v>
      </c>
      <c r="F135" s="49" t="s">
        <v>14</v>
      </c>
      <c r="G135">
        <v>42</v>
      </c>
    </row>
    <row r="136" spans="1:7" ht="16">
      <c r="A136" s="26"/>
      <c r="B136" s="27" t="s">
        <v>598</v>
      </c>
      <c r="C136" s="81" t="s">
        <v>934</v>
      </c>
      <c r="D136" s="27" t="s">
        <v>934</v>
      </c>
      <c r="E136" s="27" t="s">
        <v>83</v>
      </c>
      <c r="F136" s="49" t="s">
        <v>83</v>
      </c>
      <c r="G136">
        <v>41</v>
      </c>
    </row>
    <row r="137" spans="1:7" ht="16">
      <c r="A137" s="26"/>
      <c r="B137" s="27" t="s">
        <v>599</v>
      </c>
      <c r="C137" s="81" t="s">
        <v>934</v>
      </c>
      <c r="D137" s="27" t="s">
        <v>934</v>
      </c>
      <c r="E137" s="27" t="s">
        <v>83</v>
      </c>
      <c r="F137" s="49" t="s">
        <v>83</v>
      </c>
      <c r="G137">
        <v>22</v>
      </c>
    </row>
    <row r="138" spans="1:7" ht="16">
      <c r="A138" s="26"/>
      <c r="B138" s="27" t="s">
        <v>600</v>
      </c>
      <c r="C138" s="81" t="s">
        <v>934</v>
      </c>
      <c r="D138" s="27" t="s">
        <v>934</v>
      </c>
      <c r="E138" s="27" t="s">
        <v>83</v>
      </c>
      <c r="F138" s="49" t="s">
        <v>83</v>
      </c>
      <c r="G138">
        <v>81</v>
      </c>
    </row>
    <row r="139" spans="1:7" ht="16">
      <c r="A139" s="28"/>
      <c r="B139" s="29" t="s">
        <v>601</v>
      </c>
      <c r="C139" s="83" t="s">
        <v>934</v>
      </c>
      <c r="D139" s="29" t="s">
        <v>934</v>
      </c>
      <c r="E139" s="29" t="s">
        <v>83</v>
      </c>
      <c r="F139" s="40" t="s">
        <v>83</v>
      </c>
      <c r="G139">
        <v>0</v>
      </c>
    </row>
    <row r="140" spans="1:7" ht="16">
      <c r="A140" s="26" t="s">
        <v>602</v>
      </c>
      <c r="B140" s="27" t="s">
        <v>904</v>
      </c>
      <c r="C140" s="81" t="s">
        <v>935</v>
      </c>
      <c r="D140" s="27" t="s">
        <v>935</v>
      </c>
      <c r="E140" s="27" t="s">
        <v>85</v>
      </c>
      <c r="F140" s="45" t="s">
        <v>85</v>
      </c>
      <c r="G140">
        <v>36</v>
      </c>
    </row>
    <row r="141" spans="1:7" ht="16">
      <c r="A141" s="26"/>
      <c r="B141" s="27" t="s">
        <v>604</v>
      </c>
      <c r="C141" s="81" t="s">
        <v>935</v>
      </c>
      <c r="D141" s="27" t="s">
        <v>935</v>
      </c>
      <c r="E141" s="27" t="s">
        <v>83</v>
      </c>
      <c r="F141" s="49" t="s">
        <v>83</v>
      </c>
      <c r="G141">
        <v>23</v>
      </c>
    </row>
    <row r="142" spans="1:7" ht="16">
      <c r="A142" s="26"/>
      <c r="B142" s="27" t="s">
        <v>605</v>
      </c>
      <c r="C142" s="81" t="s">
        <v>935</v>
      </c>
      <c r="D142" s="27" t="s">
        <v>935</v>
      </c>
      <c r="E142" s="27" t="s">
        <v>85</v>
      </c>
      <c r="F142" s="49" t="s">
        <v>85</v>
      </c>
      <c r="G142">
        <v>28</v>
      </c>
    </row>
    <row r="143" spans="1:7" ht="16">
      <c r="A143" s="26"/>
      <c r="B143" s="27" t="s">
        <v>503</v>
      </c>
      <c r="C143" s="81" t="s">
        <v>935</v>
      </c>
      <c r="D143" s="27" t="s">
        <v>935</v>
      </c>
      <c r="E143" s="27" t="s">
        <v>86</v>
      </c>
      <c r="F143" s="49" t="s">
        <v>88</v>
      </c>
      <c r="G143">
        <v>143</v>
      </c>
    </row>
    <row r="144" spans="1:7" ht="16">
      <c r="A144" s="26"/>
      <c r="B144" s="27" t="s">
        <v>606</v>
      </c>
      <c r="C144" s="81" t="s">
        <v>935</v>
      </c>
      <c r="D144" s="27" t="s">
        <v>935</v>
      </c>
      <c r="E144" s="27" t="s">
        <v>83</v>
      </c>
      <c r="F144" s="49" t="s">
        <v>83</v>
      </c>
      <c r="G144">
        <v>82</v>
      </c>
    </row>
    <row r="145" spans="1:7" ht="16">
      <c r="A145" s="26"/>
      <c r="B145" s="27" t="s">
        <v>607</v>
      </c>
      <c r="C145" s="81" t="s">
        <v>935</v>
      </c>
      <c r="D145" s="27" t="s">
        <v>935</v>
      </c>
      <c r="E145" s="27" t="s">
        <v>83</v>
      </c>
      <c r="F145" s="49" t="s">
        <v>83</v>
      </c>
      <c r="G145">
        <v>12</v>
      </c>
    </row>
    <row r="146" spans="1:7" ht="16">
      <c r="A146" s="26"/>
      <c r="B146" s="27" t="s">
        <v>608</v>
      </c>
      <c r="C146" s="81" t="s">
        <v>935</v>
      </c>
      <c r="D146" s="27" t="s">
        <v>935</v>
      </c>
      <c r="E146" s="27" t="s">
        <v>83</v>
      </c>
      <c r="F146" s="49" t="s">
        <v>83</v>
      </c>
      <c r="G146">
        <v>7</v>
      </c>
    </row>
    <row r="147" spans="1:7" ht="16">
      <c r="A147" s="28"/>
      <c r="B147" s="29" t="s">
        <v>609</v>
      </c>
      <c r="C147" s="83" t="s">
        <v>935</v>
      </c>
      <c r="D147" s="29" t="s">
        <v>935</v>
      </c>
      <c r="E147" s="29" t="s">
        <v>83</v>
      </c>
      <c r="F147" s="40" t="s">
        <v>83</v>
      </c>
      <c r="G147">
        <v>0</v>
      </c>
    </row>
    <row r="148" spans="1:7" ht="16">
      <c r="A148" s="26" t="s">
        <v>890</v>
      </c>
      <c r="B148" s="27" t="s">
        <v>610</v>
      </c>
      <c r="C148" s="81" t="s">
        <v>942</v>
      </c>
      <c r="D148" s="27" t="s">
        <v>942</v>
      </c>
      <c r="E148" s="27" t="s">
        <v>67</v>
      </c>
      <c r="F148" s="45" t="s">
        <v>67</v>
      </c>
      <c r="G148">
        <v>68</v>
      </c>
    </row>
    <row r="149" spans="1:7" ht="16">
      <c r="A149" s="26"/>
      <c r="B149" s="27" t="s">
        <v>611</v>
      </c>
      <c r="C149" s="81" t="s">
        <v>86</v>
      </c>
      <c r="D149" s="27" t="s">
        <v>86</v>
      </c>
      <c r="E149" s="27" t="s">
        <v>86</v>
      </c>
      <c r="F149" s="49" t="s">
        <v>88</v>
      </c>
      <c r="G149">
        <v>18</v>
      </c>
    </row>
    <row r="150" spans="1:7" ht="16">
      <c r="A150" s="26"/>
      <c r="B150" s="27" t="s">
        <v>1260</v>
      </c>
      <c r="C150" s="81" t="s">
        <v>86</v>
      </c>
      <c r="D150" s="27" t="s">
        <v>86</v>
      </c>
      <c r="E150" s="27" t="s">
        <v>86</v>
      </c>
      <c r="F150" s="49" t="s">
        <v>88</v>
      </c>
      <c r="G150">
        <v>8</v>
      </c>
    </row>
    <row r="151" spans="1:7" ht="16">
      <c r="A151" s="28"/>
      <c r="B151" s="29" t="s">
        <v>612</v>
      </c>
      <c r="C151" s="83" t="s">
        <v>83</v>
      </c>
      <c r="D151" s="29" t="s">
        <v>83</v>
      </c>
      <c r="E151" s="29" t="s">
        <v>83</v>
      </c>
      <c r="F151" s="40" t="s">
        <v>83</v>
      </c>
      <c r="G151">
        <v>12</v>
      </c>
    </row>
    <row r="152" spans="1:7" ht="16">
      <c r="A152" s="26" t="s">
        <v>613</v>
      </c>
      <c r="B152" s="27" t="s">
        <v>614</v>
      </c>
      <c r="C152" s="81" t="s">
        <v>83</v>
      </c>
      <c r="D152" s="27" t="s">
        <v>83</v>
      </c>
      <c r="E152" s="27" t="s">
        <v>83</v>
      </c>
      <c r="F152" s="45" t="s">
        <v>83</v>
      </c>
      <c r="G152">
        <v>41</v>
      </c>
    </row>
    <row r="153" spans="1:7" ht="16">
      <c r="A153" s="26"/>
      <c r="B153" s="27" t="s">
        <v>615</v>
      </c>
      <c r="C153" s="81" t="s">
        <v>83</v>
      </c>
      <c r="D153" s="27" t="s">
        <v>83</v>
      </c>
      <c r="E153" s="27" t="s">
        <v>83</v>
      </c>
      <c r="F153" s="49" t="s">
        <v>83</v>
      </c>
      <c r="G153">
        <v>5</v>
      </c>
    </row>
    <row r="154" spans="1:7" ht="16">
      <c r="A154" s="26"/>
      <c r="B154" s="27" t="s">
        <v>616</v>
      </c>
      <c r="C154" s="81" t="s">
        <v>83</v>
      </c>
      <c r="D154" s="27" t="s">
        <v>83</v>
      </c>
      <c r="E154" s="27" t="s">
        <v>83</v>
      </c>
      <c r="F154" s="49" t="s">
        <v>83</v>
      </c>
      <c r="G154">
        <v>0</v>
      </c>
    </row>
    <row r="155" spans="1:7" ht="16">
      <c r="A155" s="28"/>
      <c r="B155" s="29" t="s">
        <v>617</v>
      </c>
      <c r="C155" s="83" t="s">
        <v>83</v>
      </c>
      <c r="D155" s="29" t="s">
        <v>83</v>
      </c>
      <c r="E155" s="29" t="s">
        <v>83</v>
      </c>
      <c r="F155" s="40" t="s">
        <v>83</v>
      </c>
      <c r="G155">
        <v>4</v>
      </c>
    </row>
    <row r="156" spans="1:7" ht="16">
      <c r="A156" s="26" t="s">
        <v>618</v>
      </c>
      <c r="B156" s="27" t="s">
        <v>76</v>
      </c>
      <c r="C156" s="81" t="s">
        <v>83</v>
      </c>
      <c r="D156" s="27" t="s">
        <v>83</v>
      </c>
      <c r="E156" s="27" t="s">
        <v>83</v>
      </c>
      <c r="F156" s="45" t="s">
        <v>83</v>
      </c>
      <c r="G156">
        <v>26</v>
      </c>
    </row>
    <row r="157" spans="1:7" ht="16">
      <c r="A157" s="26"/>
      <c r="B157" s="27" t="s">
        <v>619</v>
      </c>
      <c r="C157" s="81" t="s">
        <v>14</v>
      </c>
      <c r="D157" s="27" t="s">
        <v>14</v>
      </c>
      <c r="E157" s="27" t="s">
        <v>14</v>
      </c>
      <c r="F157" s="49" t="s">
        <v>14</v>
      </c>
      <c r="G157">
        <v>177</v>
      </c>
    </row>
    <row r="158" spans="1:7" ht="16">
      <c r="A158" s="28"/>
      <c r="B158" s="29" t="s">
        <v>322</v>
      </c>
      <c r="C158" s="83" t="s">
        <v>14</v>
      </c>
      <c r="D158" s="29" t="s">
        <v>14</v>
      </c>
      <c r="E158" s="29" t="s">
        <v>14</v>
      </c>
      <c r="F158" s="40" t="s">
        <v>14</v>
      </c>
      <c r="G158">
        <v>89</v>
      </c>
    </row>
    <row r="159" spans="1:7" ht="16">
      <c r="A159" s="26" t="s">
        <v>620</v>
      </c>
      <c r="B159" s="27" t="s">
        <v>621</v>
      </c>
      <c r="C159" s="81" t="s">
        <v>935</v>
      </c>
      <c r="D159" s="27" t="s">
        <v>935</v>
      </c>
      <c r="E159" s="27" t="s">
        <v>83</v>
      </c>
      <c r="F159" s="45" t="s">
        <v>83</v>
      </c>
      <c r="G159">
        <v>646</v>
      </c>
    </row>
    <row r="160" spans="1:7" ht="16">
      <c r="A160" s="26"/>
      <c r="B160" s="27" t="s">
        <v>622</v>
      </c>
      <c r="C160" s="81" t="s">
        <v>935</v>
      </c>
      <c r="D160" s="27" t="s">
        <v>935</v>
      </c>
      <c r="E160" s="27" t="s">
        <v>83</v>
      </c>
      <c r="F160" s="49" t="s">
        <v>83</v>
      </c>
      <c r="G160">
        <v>238</v>
      </c>
    </row>
    <row r="161" spans="1:7" ht="16">
      <c r="A161" s="26"/>
      <c r="B161" s="27" t="s">
        <v>623</v>
      </c>
      <c r="C161" s="81" t="s">
        <v>935</v>
      </c>
      <c r="D161" s="27" t="s">
        <v>935</v>
      </c>
      <c r="E161" s="27" t="s">
        <v>85</v>
      </c>
      <c r="F161" s="49" t="s">
        <v>85</v>
      </c>
      <c r="G161">
        <v>124</v>
      </c>
    </row>
    <row r="162" spans="1:7" ht="16">
      <c r="A162" s="26"/>
      <c r="B162" s="27" t="s">
        <v>905</v>
      </c>
      <c r="C162" s="81" t="s">
        <v>935</v>
      </c>
      <c r="D162" s="27" t="s">
        <v>935</v>
      </c>
      <c r="E162" s="27" t="s">
        <v>83</v>
      </c>
      <c r="F162" s="49" t="s">
        <v>83</v>
      </c>
      <c r="G162">
        <v>91</v>
      </c>
    </row>
    <row r="163" spans="1:7" ht="16">
      <c r="A163" s="28"/>
      <c r="B163" s="29" t="s">
        <v>625</v>
      </c>
      <c r="C163" s="83" t="s">
        <v>935</v>
      </c>
      <c r="D163" s="29" t="s">
        <v>935</v>
      </c>
      <c r="E163" s="29" t="s">
        <v>85</v>
      </c>
      <c r="F163" s="40" t="s">
        <v>85</v>
      </c>
      <c r="G163">
        <v>5</v>
      </c>
    </row>
    <row r="164" spans="1:7" ht="16">
      <c r="A164" s="28" t="s">
        <v>13</v>
      </c>
      <c r="B164" s="29" t="s">
        <v>626</v>
      </c>
      <c r="C164" s="83" t="s">
        <v>14</v>
      </c>
      <c r="D164" s="29" t="s">
        <v>14</v>
      </c>
      <c r="E164" s="29" t="s">
        <v>14</v>
      </c>
      <c r="F164" s="43" t="s">
        <v>14</v>
      </c>
      <c r="G164">
        <v>577</v>
      </c>
    </row>
    <row r="165" spans="1:7" ht="16">
      <c r="A165" s="26" t="s">
        <v>627</v>
      </c>
      <c r="B165" s="27" t="s">
        <v>56</v>
      </c>
      <c r="C165" s="81" t="s">
        <v>63</v>
      </c>
      <c r="D165" s="27" t="s">
        <v>63</v>
      </c>
      <c r="E165" s="27" t="s">
        <v>85</v>
      </c>
      <c r="F165" s="45" t="s">
        <v>85</v>
      </c>
      <c r="G165">
        <v>147</v>
      </c>
    </row>
    <row r="166" spans="1:7" ht="16">
      <c r="A166" s="26"/>
      <c r="B166" s="27" t="s">
        <v>629</v>
      </c>
      <c r="C166" s="81" t="s">
        <v>63</v>
      </c>
      <c r="D166" s="27" t="s">
        <v>63</v>
      </c>
      <c r="E166" s="27" t="s">
        <v>85</v>
      </c>
      <c r="F166" s="49" t="s">
        <v>85</v>
      </c>
      <c r="G166">
        <v>77</v>
      </c>
    </row>
    <row r="167" spans="1:7" ht="16">
      <c r="A167" s="26"/>
      <c r="B167" s="27" t="s">
        <v>630</v>
      </c>
      <c r="C167" s="81" t="s">
        <v>63</v>
      </c>
      <c r="D167" s="27" t="s">
        <v>63</v>
      </c>
      <c r="E167" s="27" t="s">
        <v>85</v>
      </c>
      <c r="F167" s="49" t="s">
        <v>85</v>
      </c>
      <c r="G167">
        <v>72</v>
      </c>
    </row>
    <row r="168" spans="1:7" ht="16">
      <c r="A168" s="26"/>
      <c r="B168" s="27" t="s">
        <v>631</v>
      </c>
      <c r="C168" s="81" t="s">
        <v>63</v>
      </c>
      <c r="D168" s="27" t="s">
        <v>63</v>
      </c>
      <c r="E168" s="27" t="s">
        <v>85</v>
      </c>
      <c r="F168" s="49" t="s">
        <v>85</v>
      </c>
      <c r="G168">
        <v>30</v>
      </c>
    </row>
    <row r="169" spans="1:7" ht="16">
      <c r="A169" s="26"/>
      <c r="B169" s="27" t="s">
        <v>632</v>
      </c>
      <c r="C169" s="81" t="s">
        <v>63</v>
      </c>
      <c r="D169" s="27" t="s">
        <v>63</v>
      </c>
      <c r="E169" s="27" t="s">
        <v>85</v>
      </c>
      <c r="F169" s="49" t="s">
        <v>85</v>
      </c>
      <c r="G169">
        <v>322</v>
      </c>
    </row>
    <row r="170" spans="1:7" ht="16">
      <c r="A170" s="26"/>
      <c r="B170" s="27" t="s">
        <v>633</v>
      </c>
      <c r="C170" s="81" t="s">
        <v>63</v>
      </c>
      <c r="D170" s="27" t="s">
        <v>63</v>
      </c>
      <c r="E170" s="27" t="s">
        <v>85</v>
      </c>
      <c r="F170" s="49" t="s">
        <v>85</v>
      </c>
      <c r="G170">
        <v>76</v>
      </c>
    </row>
    <row r="171" spans="1:7" ht="16">
      <c r="A171" s="26"/>
      <c r="B171" s="27" t="s">
        <v>634</v>
      </c>
      <c r="C171" s="81" t="s">
        <v>63</v>
      </c>
      <c r="D171" s="27" t="s">
        <v>63</v>
      </c>
      <c r="E171" s="27" t="s">
        <v>85</v>
      </c>
      <c r="F171" s="49" t="s">
        <v>85</v>
      </c>
      <c r="G171">
        <v>12</v>
      </c>
    </row>
    <row r="172" spans="1:7" ht="16">
      <c r="A172" s="26"/>
      <c r="B172" s="27" t="s">
        <v>635</v>
      </c>
      <c r="C172" s="81" t="s">
        <v>63</v>
      </c>
      <c r="D172" s="27" t="s">
        <v>63</v>
      </c>
      <c r="E172" s="27" t="s">
        <v>85</v>
      </c>
      <c r="F172" s="49" t="s">
        <v>85</v>
      </c>
      <c r="G172">
        <v>7</v>
      </c>
    </row>
    <row r="173" spans="1:7" ht="16">
      <c r="A173" s="26"/>
      <c r="B173" s="27" t="s">
        <v>636</v>
      </c>
      <c r="C173" s="81" t="s">
        <v>63</v>
      </c>
      <c r="D173" s="27" t="s">
        <v>63</v>
      </c>
      <c r="E173" s="27" t="s">
        <v>85</v>
      </c>
      <c r="F173" s="49" t="s">
        <v>85</v>
      </c>
    </row>
    <row r="174" spans="1:7" ht="16">
      <c r="A174" s="26"/>
      <c r="B174" s="27" t="s">
        <v>637</v>
      </c>
      <c r="C174" s="81" t="s">
        <v>1764</v>
      </c>
      <c r="D174" s="27" t="s">
        <v>85</v>
      </c>
      <c r="E174" s="27" t="s">
        <v>85</v>
      </c>
      <c r="F174" s="49" t="s">
        <v>85</v>
      </c>
    </row>
    <row r="175" spans="1:7" ht="16">
      <c r="A175" s="26"/>
      <c r="B175" s="27" t="s">
        <v>638</v>
      </c>
      <c r="C175" s="81" t="s">
        <v>1764</v>
      </c>
      <c r="D175" s="27" t="s">
        <v>85</v>
      </c>
      <c r="E175" s="27" t="s">
        <v>85</v>
      </c>
      <c r="F175" s="49" t="s">
        <v>85</v>
      </c>
    </row>
    <row r="176" spans="1:7" ht="16">
      <c r="A176" s="26"/>
      <c r="B176" s="27" t="s">
        <v>639</v>
      </c>
      <c r="C176" s="81" t="s">
        <v>1764</v>
      </c>
      <c r="D176" s="27" t="s">
        <v>85</v>
      </c>
      <c r="E176" s="27" t="s">
        <v>85</v>
      </c>
      <c r="F176" s="49" t="s">
        <v>85</v>
      </c>
    </row>
    <row r="177" spans="1:6" ht="16">
      <c r="A177" s="26"/>
      <c r="B177" s="27" t="s">
        <v>640</v>
      </c>
      <c r="C177" s="81" t="s">
        <v>1764</v>
      </c>
      <c r="D177" s="27" t="s">
        <v>85</v>
      </c>
      <c r="E177" s="27" t="s">
        <v>85</v>
      </c>
      <c r="F177" s="49" t="s">
        <v>85</v>
      </c>
    </row>
    <row r="178" spans="1:6" ht="16">
      <c r="A178" s="26"/>
      <c r="B178" s="27" t="s">
        <v>641</v>
      </c>
      <c r="C178" s="81" t="s">
        <v>1764</v>
      </c>
      <c r="D178" s="27" t="s">
        <v>85</v>
      </c>
      <c r="E178" s="27" t="s">
        <v>85</v>
      </c>
      <c r="F178" s="49" t="s">
        <v>85</v>
      </c>
    </row>
    <row r="179" spans="1:6" ht="16">
      <c r="A179" s="26"/>
      <c r="B179" s="27" t="s">
        <v>353</v>
      </c>
      <c r="C179" s="81" t="s">
        <v>1764</v>
      </c>
      <c r="D179" s="27" t="s">
        <v>85</v>
      </c>
      <c r="E179" s="27" t="s">
        <v>85</v>
      </c>
      <c r="F179" s="49" t="s">
        <v>85</v>
      </c>
    </row>
    <row r="180" spans="1:6" ht="16">
      <c r="A180" s="26"/>
      <c r="B180" s="27" t="s">
        <v>642</v>
      </c>
      <c r="C180" s="81" t="s">
        <v>1764</v>
      </c>
      <c r="D180" s="27" t="s">
        <v>85</v>
      </c>
      <c r="E180" s="27" t="s">
        <v>85</v>
      </c>
      <c r="F180" s="49" t="s">
        <v>85</v>
      </c>
    </row>
    <row r="181" spans="1:6" ht="16">
      <c r="A181" s="26"/>
      <c r="B181" s="27" t="s">
        <v>643</v>
      </c>
      <c r="C181" s="81" t="s">
        <v>1764</v>
      </c>
      <c r="D181" s="27" t="s">
        <v>85</v>
      </c>
      <c r="E181" s="27" t="s">
        <v>85</v>
      </c>
      <c r="F181" s="49" t="s">
        <v>85</v>
      </c>
    </row>
    <row r="182" spans="1:6" ht="16">
      <c r="A182" s="26"/>
      <c r="B182" s="27" t="s">
        <v>644</v>
      </c>
      <c r="C182" s="81" t="s">
        <v>1764</v>
      </c>
      <c r="D182" s="27" t="s">
        <v>85</v>
      </c>
      <c r="E182" s="27" t="s">
        <v>85</v>
      </c>
      <c r="F182" s="49" t="s">
        <v>85</v>
      </c>
    </row>
    <row r="183" spans="1:6" ht="16">
      <c r="A183" s="26"/>
      <c r="B183" s="27" t="s">
        <v>645</v>
      </c>
      <c r="C183" s="81" t="s">
        <v>1764</v>
      </c>
      <c r="D183" s="27" t="s">
        <v>85</v>
      </c>
      <c r="E183" s="27" t="s">
        <v>85</v>
      </c>
      <c r="F183" s="49" t="s">
        <v>85</v>
      </c>
    </row>
    <row r="184" spans="1:6" ht="16">
      <c r="A184" s="26"/>
      <c r="B184" s="27" t="s">
        <v>646</v>
      </c>
      <c r="C184" s="81" t="s">
        <v>1764</v>
      </c>
      <c r="D184" s="27" t="s">
        <v>85</v>
      </c>
      <c r="E184" s="27" t="s">
        <v>85</v>
      </c>
      <c r="F184" s="49" t="s">
        <v>85</v>
      </c>
    </row>
    <row r="185" spans="1:6" ht="16">
      <c r="A185" s="26"/>
      <c r="B185" s="27" t="s">
        <v>647</v>
      </c>
      <c r="C185" s="81" t="s">
        <v>1764</v>
      </c>
      <c r="D185" s="27" t="s">
        <v>85</v>
      </c>
      <c r="E185" s="27" t="s">
        <v>85</v>
      </c>
      <c r="F185" s="49" t="s">
        <v>85</v>
      </c>
    </row>
    <row r="186" spans="1:6" ht="16">
      <c r="A186" s="26"/>
      <c r="B186" s="27" t="s">
        <v>906</v>
      </c>
      <c r="C186" s="81" t="s">
        <v>1764</v>
      </c>
      <c r="D186" s="27" t="s">
        <v>85</v>
      </c>
      <c r="E186" s="27" t="s">
        <v>85</v>
      </c>
      <c r="F186" s="49" t="s">
        <v>85</v>
      </c>
    </row>
    <row r="187" spans="1:6" ht="16">
      <c r="A187" s="26"/>
      <c r="B187" s="27" t="s">
        <v>907</v>
      </c>
      <c r="C187" s="81" t="s">
        <v>941</v>
      </c>
      <c r="D187" s="27" t="s">
        <v>941</v>
      </c>
      <c r="E187" s="27" t="s">
        <v>85</v>
      </c>
      <c r="F187" s="49" t="s">
        <v>85</v>
      </c>
    </row>
    <row r="188" spans="1:6" ht="16">
      <c r="A188" s="26"/>
      <c r="B188" s="27" t="s">
        <v>908</v>
      </c>
      <c r="C188" s="81" t="s">
        <v>941</v>
      </c>
      <c r="D188" s="27" t="s">
        <v>941</v>
      </c>
      <c r="E188" s="27" t="s">
        <v>85</v>
      </c>
      <c r="F188" s="49" t="s">
        <v>85</v>
      </c>
    </row>
    <row r="189" spans="1:6" ht="16">
      <c r="A189" s="26"/>
      <c r="B189" s="27" t="s">
        <v>909</v>
      </c>
      <c r="C189" s="81" t="s">
        <v>941</v>
      </c>
      <c r="D189" s="27" t="s">
        <v>941</v>
      </c>
      <c r="E189" s="27" t="s">
        <v>85</v>
      </c>
      <c r="F189" s="49" t="s">
        <v>85</v>
      </c>
    </row>
    <row r="190" spans="1:6" ht="16">
      <c r="A190" s="26"/>
      <c r="B190" s="27" t="s">
        <v>910</v>
      </c>
      <c r="C190" s="81" t="s">
        <v>1764</v>
      </c>
      <c r="D190" s="27" t="s">
        <v>85</v>
      </c>
      <c r="E190" s="27" t="s">
        <v>85</v>
      </c>
      <c r="F190" s="49" t="s">
        <v>85</v>
      </c>
    </row>
    <row r="191" spans="1:6" ht="16">
      <c r="A191" s="26"/>
      <c r="B191" s="27" t="s">
        <v>654</v>
      </c>
      <c r="C191" s="81" t="s">
        <v>1764</v>
      </c>
      <c r="D191" s="27" t="s">
        <v>85</v>
      </c>
      <c r="E191" s="27" t="s">
        <v>85</v>
      </c>
      <c r="F191" s="49" t="s">
        <v>85</v>
      </c>
    </row>
    <row r="192" spans="1:6" ht="16">
      <c r="A192" s="26"/>
      <c r="B192" s="27" t="s">
        <v>655</v>
      </c>
      <c r="C192" s="81" t="s">
        <v>1764</v>
      </c>
      <c r="D192" s="27" t="s">
        <v>85</v>
      </c>
      <c r="E192" s="27" t="s">
        <v>85</v>
      </c>
      <c r="F192" s="49" t="s">
        <v>85</v>
      </c>
    </row>
    <row r="193" spans="1:6" ht="16">
      <c r="A193" s="26"/>
      <c r="B193" s="27" t="s">
        <v>656</v>
      </c>
      <c r="C193" s="81" t="s">
        <v>1764</v>
      </c>
      <c r="D193" s="27" t="s">
        <v>85</v>
      </c>
      <c r="E193" s="27" t="s">
        <v>85</v>
      </c>
      <c r="F193" s="49" t="s">
        <v>85</v>
      </c>
    </row>
    <row r="194" spans="1:6" ht="16">
      <c r="A194" s="26"/>
      <c r="B194" s="27" t="s">
        <v>657</v>
      </c>
      <c r="C194" s="81" t="s">
        <v>1764</v>
      </c>
      <c r="D194" s="27" t="s">
        <v>85</v>
      </c>
      <c r="E194" s="27" t="s">
        <v>85</v>
      </c>
      <c r="F194" s="49" t="s">
        <v>85</v>
      </c>
    </row>
    <row r="195" spans="1:6" ht="16">
      <c r="A195" s="26"/>
      <c r="B195" s="27" t="s">
        <v>658</v>
      </c>
      <c r="C195" s="81" t="s">
        <v>1764</v>
      </c>
      <c r="D195" s="27" t="s">
        <v>85</v>
      </c>
      <c r="E195" s="27" t="s">
        <v>85</v>
      </c>
      <c r="F195" s="49" t="s">
        <v>85</v>
      </c>
    </row>
    <row r="196" spans="1:6" ht="16">
      <c r="A196" s="26"/>
      <c r="B196" s="27" t="s">
        <v>659</v>
      </c>
      <c r="C196" s="81" t="s">
        <v>1764</v>
      </c>
      <c r="D196" s="27" t="s">
        <v>85</v>
      </c>
      <c r="E196" s="27" t="s">
        <v>85</v>
      </c>
      <c r="F196" s="49" t="s">
        <v>85</v>
      </c>
    </row>
    <row r="197" spans="1:6" ht="16">
      <c r="A197" s="26"/>
      <c r="B197" s="27" t="s">
        <v>660</v>
      </c>
      <c r="C197" s="81" t="s">
        <v>1764</v>
      </c>
      <c r="D197" s="27" t="s">
        <v>85</v>
      </c>
      <c r="E197" s="27" t="s">
        <v>85</v>
      </c>
      <c r="F197" s="49" t="s">
        <v>85</v>
      </c>
    </row>
    <row r="198" spans="1:6" ht="16">
      <c r="A198" s="26"/>
      <c r="B198" s="27" t="s">
        <v>661</v>
      </c>
      <c r="C198" s="81" t="s">
        <v>1764</v>
      </c>
      <c r="D198" s="27" t="s">
        <v>85</v>
      </c>
      <c r="E198" s="27" t="s">
        <v>85</v>
      </c>
      <c r="F198" s="49" t="s">
        <v>85</v>
      </c>
    </row>
    <row r="199" spans="1:6" ht="16">
      <c r="A199" s="26"/>
      <c r="B199" s="27" t="s">
        <v>662</v>
      </c>
      <c r="C199" s="81" t="s">
        <v>54</v>
      </c>
      <c r="D199" s="27" t="s">
        <v>54</v>
      </c>
      <c r="E199" s="27" t="s">
        <v>85</v>
      </c>
      <c r="F199" s="49" t="s">
        <v>85</v>
      </c>
    </row>
    <row r="200" spans="1:6" ht="16">
      <c r="A200" s="26"/>
      <c r="B200" s="27" t="s">
        <v>663</v>
      </c>
      <c r="C200" s="81" t="s">
        <v>54</v>
      </c>
      <c r="D200" s="27" t="s">
        <v>54</v>
      </c>
      <c r="E200" s="27" t="s">
        <v>85</v>
      </c>
      <c r="F200" s="49" t="s">
        <v>85</v>
      </c>
    </row>
    <row r="201" spans="1:6" ht="16">
      <c r="A201" s="28"/>
      <c r="B201" s="29" t="s">
        <v>664</v>
      </c>
      <c r="C201" s="83" t="s">
        <v>54</v>
      </c>
      <c r="D201" s="29" t="s">
        <v>54</v>
      </c>
      <c r="E201" s="29" t="s">
        <v>85</v>
      </c>
      <c r="F201" s="40" t="s">
        <v>85</v>
      </c>
    </row>
    <row r="202" spans="1:6" ht="16">
      <c r="A202" s="26" t="s">
        <v>665</v>
      </c>
      <c r="B202" s="27" t="s">
        <v>911</v>
      </c>
      <c r="C202" s="81" t="s">
        <v>83</v>
      </c>
      <c r="D202" s="27" t="s">
        <v>83</v>
      </c>
      <c r="E202" s="27" t="s">
        <v>83</v>
      </c>
      <c r="F202" s="45" t="s">
        <v>83</v>
      </c>
    </row>
    <row r="203" spans="1:6" ht="16">
      <c r="A203" s="26"/>
      <c r="B203" s="27" t="s">
        <v>667</v>
      </c>
      <c r="C203" s="81" t="s">
        <v>83</v>
      </c>
      <c r="D203" s="27" t="s">
        <v>83</v>
      </c>
      <c r="E203" s="27" t="s">
        <v>83</v>
      </c>
      <c r="F203" s="49" t="s">
        <v>83</v>
      </c>
    </row>
    <row r="204" spans="1:6" ht="16">
      <c r="A204" s="26"/>
      <c r="B204" s="27" t="s">
        <v>668</v>
      </c>
      <c r="C204" s="81" t="s">
        <v>83</v>
      </c>
      <c r="D204" s="27" t="s">
        <v>83</v>
      </c>
      <c r="E204" s="27" t="s">
        <v>83</v>
      </c>
      <c r="F204" s="49" t="s">
        <v>83</v>
      </c>
    </row>
    <row r="205" spans="1:6" ht="16">
      <c r="A205" s="28"/>
      <c r="B205" s="29" t="s">
        <v>669</v>
      </c>
      <c r="C205" s="83" t="s">
        <v>83</v>
      </c>
      <c r="D205" s="29" t="s">
        <v>83</v>
      </c>
      <c r="E205" s="29" t="s">
        <v>83</v>
      </c>
      <c r="F205" s="40" t="s">
        <v>83</v>
      </c>
    </row>
  </sheetData>
  <conditionalFormatting sqref="F1">
    <cfRule type="containsText" dxfId="269" priority="15" operator="containsText" text="Cardiovascular">
      <formula>NOT(ISERROR(SEARCH("Cardiovascular",F1)))</formula>
    </cfRule>
  </conditionalFormatting>
  <conditionalFormatting sqref="F1">
    <cfRule type="containsText" dxfId="268" priority="11" operator="containsText" text="Injury">
      <formula>NOT(ISERROR(SEARCH("Injury",F1)))</formula>
    </cfRule>
    <cfRule type="containsText" dxfId="267" priority="12" operator="containsText" text="Other Chronic">
      <formula>NOT(ISERROR(SEARCH("Other Chronic",F1)))</formula>
    </cfRule>
    <cfRule type="containsText" dxfId="266" priority="13" operator="containsText" text="Communicable">
      <formula>NOT(ISERROR(SEARCH("Communicable",F1)))</formula>
    </cfRule>
    <cfRule type="containsText" dxfId="265" priority="14" operator="containsText" text="Cancer">
      <formula>NOT(ISERROR(SEARCH("Cancer",F1)))</formula>
    </cfRule>
  </conditionalFormatting>
  <conditionalFormatting sqref="F2:F74 F79:F205 F76:F77">
    <cfRule type="containsText" dxfId="9" priority="10" operator="containsText" text="Cardiovascular">
      <formula>NOT(ISERROR(SEARCH("Cardiovascular",F2)))</formula>
    </cfRule>
  </conditionalFormatting>
  <conditionalFormatting sqref="F2:F74 F79:F205 F76:F77">
    <cfRule type="containsText" dxfId="8" priority="6" operator="containsText" text="Injury">
      <formula>NOT(ISERROR(SEARCH("Injury",F2)))</formula>
    </cfRule>
    <cfRule type="containsText" dxfId="7" priority="7" operator="containsText" text="Other Chronic">
      <formula>NOT(ISERROR(SEARCH("Other Chronic",F2)))</formula>
    </cfRule>
    <cfRule type="containsText" dxfId="6" priority="8" operator="containsText" text="Communicable">
      <formula>NOT(ISERROR(SEARCH("Communicable",F2)))</formula>
    </cfRule>
    <cfRule type="containsText" dxfId="5" priority="9" operator="containsText" text="Cancer">
      <formula>NOT(ISERROR(SEARCH("Cancer",F2)))</formula>
    </cfRule>
  </conditionalFormatting>
  <conditionalFormatting sqref="F78">
    <cfRule type="containsText" dxfId="4" priority="5" operator="containsText" text="Cardiovascular">
      <formula>NOT(ISERROR(SEARCH("Cardiovascular",F78)))</formula>
    </cfRule>
  </conditionalFormatting>
  <conditionalFormatting sqref="F78">
    <cfRule type="containsText" dxfId="3" priority="1" operator="containsText" text="Injury">
      <formula>NOT(ISERROR(SEARCH("Injury",F78)))</formula>
    </cfRule>
    <cfRule type="containsText" dxfId="2" priority="2" operator="containsText" text="Other Chronic">
      <formula>NOT(ISERROR(SEARCH("Other Chronic",F78)))</formula>
    </cfRule>
    <cfRule type="containsText" dxfId="1" priority="3" operator="containsText" text="Communicable">
      <formula>NOT(ISERROR(SEARCH("Communicable",F78)))</formula>
    </cfRule>
    <cfRule type="containsText" dxfId="0" priority="4" operator="containsText" text="Cancer">
      <formula>NOT(ISERROR(SEARCH("Cancer",F78)))</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3129A-EE43-314B-BF42-055EDD2E87D2}">
  <dimension ref="A1:G1"/>
  <sheetViews>
    <sheetView workbookViewId="0">
      <selection sqref="A1:G1048576"/>
    </sheetView>
  </sheetViews>
  <sheetFormatPr baseColWidth="10" defaultRowHeight="15"/>
  <cols>
    <col min="1" max="2" width="50.83203125" customWidth="1"/>
    <col min="3" max="6" width="25.83203125" customWidth="1"/>
  </cols>
  <sheetData>
    <row r="1" spans="1:7" ht="32">
      <c r="A1" s="57" t="s">
        <v>59</v>
      </c>
      <c r="B1" s="110" t="s">
        <v>60</v>
      </c>
      <c r="C1" s="40" t="s">
        <v>1606</v>
      </c>
      <c r="D1" s="40" t="s">
        <v>1607</v>
      </c>
      <c r="E1" s="40" t="s">
        <v>1608</v>
      </c>
      <c r="F1" s="43" t="s">
        <v>1605</v>
      </c>
      <c r="G1" s="56" t="s">
        <v>61</v>
      </c>
    </row>
  </sheetData>
  <conditionalFormatting sqref="F1">
    <cfRule type="containsText" dxfId="264" priority="5" operator="containsText" text="Cardiovascular">
      <formula>NOT(ISERROR(SEARCH("Cardiovascular",F1)))</formula>
    </cfRule>
  </conditionalFormatting>
  <conditionalFormatting sqref="F1">
    <cfRule type="containsText" dxfId="263" priority="1" operator="containsText" text="Injury">
      <formula>NOT(ISERROR(SEARCH("Injury",F1)))</formula>
    </cfRule>
    <cfRule type="containsText" dxfId="262" priority="2" operator="containsText" text="Other Chronic">
      <formula>NOT(ISERROR(SEARCH("Other Chronic",F1)))</formula>
    </cfRule>
    <cfRule type="containsText" dxfId="261" priority="3" operator="containsText" text="Communicable">
      <formula>NOT(ISERROR(SEARCH("Communicable",F1)))</formula>
    </cfRule>
    <cfRule type="containsText" dxfId="260" priority="4" operator="containsText" text="Cancer">
      <formula>NOT(ISERROR(SEARCH("Cancer",F1)))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1DF21-F9E5-DF4F-9036-864F61ECE374}">
  <dimension ref="A1:G1"/>
  <sheetViews>
    <sheetView workbookViewId="0">
      <selection activeCell="C1" sqref="C1:F1048576"/>
    </sheetView>
  </sheetViews>
  <sheetFormatPr baseColWidth="10" defaultRowHeight="15"/>
  <cols>
    <col min="1" max="2" width="50.83203125" customWidth="1"/>
    <col min="3" max="6" width="25.83203125" customWidth="1"/>
  </cols>
  <sheetData>
    <row r="1" spans="1:7" ht="32">
      <c r="A1" s="57" t="s">
        <v>59</v>
      </c>
      <c r="B1" s="110" t="s">
        <v>60</v>
      </c>
      <c r="C1" s="40" t="s">
        <v>1606</v>
      </c>
      <c r="D1" s="40" t="s">
        <v>1607</v>
      </c>
      <c r="E1" s="40" t="s">
        <v>1608</v>
      </c>
      <c r="F1" s="43" t="s">
        <v>1605</v>
      </c>
      <c r="G1" s="56" t="s">
        <v>61</v>
      </c>
    </row>
  </sheetData>
  <conditionalFormatting sqref="F1">
    <cfRule type="containsText" dxfId="259" priority="5" operator="containsText" text="Cardiovascular">
      <formula>NOT(ISERROR(SEARCH("Cardiovascular",F1)))</formula>
    </cfRule>
  </conditionalFormatting>
  <conditionalFormatting sqref="F1">
    <cfRule type="containsText" dxfId="258" priority="1" operator="containsText" text="Injury">
      <formula>NOT(ISERROR(SEARCH("Injury",F1)))</formula>
    </cfRule>
    <cfRule type="containsText" dxfId="257" priority="2" operator="containsText" text="Other Chronic">
      <formula>NOT(ISERROR(SEARCH("Other Chronic",F1)))</formula>
    </cfRule>
    <cfRule type="containsText" dxfId="256" priority="3" operator="containsText" text="Communicable">
      <formula>NOT(ISERROR(SEARCH("Communicable",F1)))</formula>
    </cfRule>
    <cfRule type="containsText" dxfId="255" priority="4" operator="containsText" text="Cancer">
      <formula>NOT(ISERROR(SEARCH("Cancer",F1)))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9943B-1707-9D4D-AC49-5128C9E69523}">
  <dimension ref="A1:G1"/>
  <sheetViews>
    <sheetView workbookViewId="0">
      <selection sqref="A1:G1048576"/>
    </sheetView>
  </sheetViews>
  <sheetFormatPr baseColWidth="10" defaultRowHeight="15"/>
  <cols>
    <col min="1" max="2" width="50.83203125" customWidth="1"/>
    <col min="3" max="6" width="25.83203125" customWidth="1"/>
  </cols>
  <sheetData>
    <row r="1" spans="1:7" ht="16">
      <c r="A1" s="57" t="s">
        <v>59</v>
      </c>
      <c r="B1" s="110" t="s">
        <v>60</v>
      </c>
      <c r="C1" s="40" t="s">
        <v>1606</v>
      </c>
      <c r="D1" s="40" t="s">
        <v>1607</v>
      </c>
      <c r="E1" s="40" t="s">
        <v>1608</v>
      </c>
      <c r="F1" s="43" t="s">
        <v>1605</v>
      </c>
      <c r="G1" s="56" t="s">
        <v>61</v>
      </c>
    </row>
  </sheetData>
  <conditionalFormatting sqref="F1">
    <cfRule type="containsText" dxfId="254" priority="5" operator="containsText" text="Cardiovascular">
      <formula>NOT(ISERROR(SEARCH("Cardiovascular",F1)))</formula>
    </cfRule>
  </conditionalFormatting>
  <conditionalFormatting sqref="F1">
    <cfRule type="containsText" dxfId="253" priority="1" operator="containsText" text="Injury">
      <formula>NOT(ISERROR(SEARCH("Injury",F1)))</formula>
    </cfRule>
    <cfRule type="containsText" dxfId="252" priority="2" operator="containsText" text="Other Chronic">
      <formula>NOT(ISERROR(SEARCH("Other Chronic",F1)))</formula>
    </cfRule>
    <cfRule type="containsText" dxfId="251" priority="3" operator="containsText" text="Communicable">
      <formula>NOT(ISERROR(SEARCH("Communicable",F1)))</formula>
    </cfRule>
    <cfRule type="containsText" dxfId="250" priority="4" operator="containsText" text="Cancer">
      <formula>NOT(ISERROR(SEARCH("Cancer",F1)))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3CFC7-0D94-3F4C-9D1A-81573BD152EA}">
  <dimension ref="A1:G1"/>
  <sheetViews>
    <sheetView workbookViewId="0">
      <selection sqref="A1:G1048576"/>
    </sheetView>
  </sheetViews>
  <sheetFormatPr baseColWidth="10" defaultRowHeight="15"/>
  <cols>
    <col min="1" max="2" width="50.83203125" customWidth="1"/>
    <col min="3" max="6" width="25.83203125" customWidth="1"/>
  </cols>
  <sheetData>
    <row r="1" spans="1:7" ht="16">
      <c r="A1" s="57" t="s">
        <v>59</v>
      </c>
      <c r="B1" s="110" t="s">
        <v>60</v>
      </c>
      <c r="C1" s="40" t="s">
        <v>1606</v>
      </c>
      <c r="D1" s="40" t="s">
        <v>1607</v>
      </c>
      <c r="E1" s="40" t="s">
        <v>1608</v>
      </c>
      <c r="F1" s="43" t="s">
        <v>1605</v>
      </c>
      <c r="G1" s="56" t="s">
        <v>61</v>
      </c>
    </row>
  </sheetData>
  <conditionalFormatting sqref="F1">
    <cfRule type="containsText" dxfId="244" priority="5" operator="containsText" text="Cardiovascular">
      <formula>NOT(ISERROR(SEARCH("Cardiovascular",F1)))</formula>
    </cfRule>
  </conditionalFormatting>
  <conditionalFormatting sqref="F1">
    <cfRule type="containsText" dxfId="243" priority="1" operator="containsText" text="Injury">
      <formula>NOT(ISERROR(SEARCH("Injury",F1)))</formula>
    </cfRule>
    <cfRule type="containsText" dxfId="242" priority="2" operator="containsText" text="Other Chronic">
      <formula>NOT(ISERROR(SEARCH("Other Chronic",F1)))</formula>
    </cfRule>
    <cfRule type="containsText" dxfId="241" priority="3" operator="containsText" text="Communicable">
      <formula>NOT(ISERROR(SEARCH("Communicable",F1)))</formula>
    </cfRule>
    <cfRule type="containsText" dxfId="240" priority="4" operator="containsText" text="Cancer">
      <formula>NOT(ISERROR(SEARCH("Cancer",F1)))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A04C0-53FF-D148-9ED6-4B84B8D34C91}">
  <dimension ref="A1:G1"/>
  <sheetViews>
    <sheetView workbookViewId="0">
      <selection sqref="A1:G1048576"/>
    </sheetView>
  </sheetViews>
  <sheetFormatPr baseColWidth="10" defaultRowHeight="15"/>
  <cols>
    <col min="1" max="2" width="50.83203125" customWidth="1"/>
    <col min="3" max="6" width="25.83203125" customWidth="1"/>
  </cols>
  <sheetData>
    <row r="1" spans="1:7" ht="16">
      <c r="A1" s="57" t="s">
        <v>59</v>
      </c>
      <c r="B1" s="110" t="s">
        <v>60</v>
      </c>
      <c r="C1" s="40" t="s">
        <v>1606</v>
      </c>
      <c r="D1" s="40" t="s">
        <v>1607</v>
      </c>
      <c r="E1" s="40" t="s">
        <v>1608</v>
      </c>
      <c r="F1" s="43" t="s">
        <v>1605</v>
      </c>
      <c r="G1" s="56" t="s">
        <v>61</v>
      </c>
    </row>
  </sheetData>
  <conditionalFormatting sqref="F1">
    <cfRule type="containsText" dxfId="234" priority="5" operator="containsText" text="Cardiovascular">
      <formula>NOT(ISERROR(SEARCH("Cardiovascular",F1)))</formula>
    </cfRule>
  </conditionalFormatting>
  <conditionalFormatting sqref="F1">
    <cfRule type="containsText" dxfId="233" priority="1" operator="containsText" text="Injury">
      <formula>NOT(ISERROR(SEARCH("Injury",F1)))</formula>
    </cfRule>
    <cfRule type="containsText" dxfId="232" priority="2" operator="containsText" text="Other Chronic">
      <formula>NOT(ISERROR(SEARCH("Other Chronic",F1)))</formula>
    </cfRule>
    <cfRule type="containsText" dxfId="231" priority="3" operator="containsText" text="Communicable">
      <formula>NOT(ISERROR(SEARCH("Communicable",F1)))</formula>
    </cfRule>
    <cfRule type="containsText" dxfId="230" priority="4" operator="containsText" text="Cancer">
      <formula>NOT(ISERROR(SEARCH("Cancer",F1)))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I189"/>
  <sheetViews>
    <sheetView zoomScale="75" zoomScaleNormal="120" workbookViewId="0">
      <pane ySplit="1" topLeftCell="A2" activePane="bottomLeft" state="frozen"/>
      <selection pane="bottomLeft" activeCell="G1" sqref="A1:G1"/>
    </sheetView>
  </sheetViews>
  <sheetFormatPr baseColWidth="10" defaultRowHeight="15"/>
  <cols>
    <col min="1" max="2" width="50.83203125" style="2" customWidth="1"/>
    <col min="3" max="5" width="25.83203125" style="2" customWidth="1"/>
    <col min="6" max="6" width="25.83203125" style="138" customWidth="1"/>
    <col min="7" max="8" width="10.83203125" style="2"/>
    <col min="9" max="9" width="14.6640625" style="2" bestFit="1" customWidth="1"/>
    <col min="10" max="16384" width="10.83203125" style="2"/>
  </cols>
  <sheetData>
    <row r="1" spans="1:9" ht="16">
      <c r="A1" s="57" t="s">
        <v>59</v>
      </c>
      <c r="B1" s="110" t="s">
        <v>60</v>
      </c>
      <c r="C1" s="40" t="s">
        <v>1606</v>
      </c>
      <c r="D1" s="40" t="s">
        <v>1607</v>
      </c>
      <c r="E1" s="138" t="s">
        <v>1608</v>
      </c>
      <c r="F1" s="43" t="s">
        <v>1605</v>
      </c>
      <c r="G1" s="56" t="s">
        <v>61</v>
      </c>
      <c r="H1" s="2">
        <f>SUM(G2:G188)</f>
        <v>41809</v>
      </c>
      <c r="I1" s="25" t="s">
        <v>1223</v>
      </c>
    </row>
    <row r="2" spans="1:9" ht="16">
      <c r="A2" s="26" t="s">
        <v>504</v>
      </c>
      <c r="B2" s="25" t="s">
        <v>116</v>
      </c>
      <c r="C2" s="84" t="s">
        <v>86</v>
      </c>
      <c r="D2" s="84" t="s">
        <v>86</v>
      </c>
      <c r="E2" s="84" t="s">
        <v>86</v>
      </c>
      <c r="F2" s="45" t="s">
        <v>88</v>
      </c>
      <c r="G2" s="26">
        <v>219</v>
      </c>
    </row>
    <row r="3" spans="1:9" ht="16">
      <c r="A3" s="26"/>
      <c r="B3" s="25" t="s">
        <v>143</v>
      </c>
      <c r="C3" s="27" t="s">
        <v>86</v>
      </c>
      <c r="D3" s="27" t="s">
        <v>86</v>
      </c>
      <c r="E3" s="27" t="s">
        <v>86</v>
      </c>
      <c r="F3" s="49" t="s">
        <v>88</v>
      </c>
      <c r="G3" s="26">
        <v>40</v>
      </c>
    </row>
    <row r="4" spans="1:9" ht="16">
      <c r="A4" s="26"/>
      <c r="B4" s="25" t="s">
        <v>137</v>
      </c>
      <c r="C4" s="27" t="s">
        <v>86</v>
      </c>
      <c r="D4" s="27" t="s">
        <v>86</v>
      </c>
      <c r="E4" s="27" t="s">
        <v>86</v>
      </c>
      <c r="F4" s="49" t="s">
        <v>88</v>
      </c>
      <c r="G4" s="26">
        <v>15</v>
      </c>
    </row>
    <row r="5" spans="1:9" ht="16">
      <c r="A5" s="26"/>
      <c r="B5" s="25" t="s">
        <v>138</v>
      </c>
      <c r="C5" s="27" t="s">
        <v>86</v>
      </c>
      <c r="D5" s="27" t="s">
        <v>86</v>
      </c>
      <c r="E5" s="27" t="s">
        <v>86</v>
      </c>
      <c r="F5" s="49" t="s">
        <v>88</v>
      </c>
      <c r="G5" s="26">
        <v>193</v>
      </c>
    </row>
    <row r="6" spans="1:9" ht="16">
      <c r="A6" s="26"/>
      <c r="B6" s="25" t="s">
        <v>121</v>
      </c>
      <c r="C6" s="27" t="s">
        <v>86</v>
      </c>
      <c r="D6" s="27" t="s">
        <v>86</v>
      </c>
      <c r="E6" s="27" t="s">
        <v>86</v>
      </c>
      <c r="F6" s="49" t="s">
        <v>88</v>
      </c>
      <c r="G6" s="26">
        <v>48</v>
      </c>
    </row>
    <row r="7" spans="1:9" ht="16">
      <c r="A7" s="26"/>
      <c r="B7" s="25" t="s">
        <v>126</v>
      </c>
      <c r="C7" s="27" t="s">
        <v>86</v>
      </c>
      <c r="D7" s="27" t="s">
        <v>86</v>
      </c>
      <c r="E7" s="27" t="s">
        <v>86</v>
      </c>
      <c r="F7" s="49" t="s">
        <v>88</v>
      </c>
      <c r="G7" s="26">
        <v>203</v>
      </c>
    </row>
    <row r="8" spans="1:9" ht="16">
      <c r="A8" s="26"/>
      <c r="B8" s="25" t="s">
        <v>493</v>
      </c>
      <c r="C8" s="27" t="s">
        <v>86</v>
      </c>
      <c r="D8" s="27" t="s">
        <v>86</v>
      </c>
      <c r="E8" s="27" t="s">
        <v>86</v>
      </c>
      <c r="F8" s="49" t="s">
        <v>88</v>
      </c>
      <c r="G8" s="26">
        <v>205</v>
      </c>
    </row>
    <row r="9" spans="1:9" ht="16">
      <c r="A9" s="26"/>
      <c r="B9" s="25" t="s">
        <v>186</v>
      </c>
      <c r="C9" s="27" t="s">
        <v>186</v>
      </c>
      <c r="D9" s="27" t="s">
        <v>86</v>
      </c>
      <c r="E9" s="27" t="s">
        <v>186</v>
      </c>
      <c r="F9" s="49" t="s">
        <v>88</v>
      </c>
      <c r="G9" s="26">
        <v>285</v>
      </c>
    </row>
    <row r="10" spans="1:9" ht="16">
      <c r="A10" s="26"/>
      <c r="B10" s="25" t="s">
        <v>891</v>
      </c>
      <c r="C10" s="27" t="s">
        <v>86</v>
      </c>
      <c r="D10" s="27" t="s">
        <v>86</v>
      </c>
      <c r="E10" s="27" t="s">
        <v>86</v>
      </c>
      <c r="F10" s="49" t="s">
        <v>88</v>
      </c>
      <c r="G10" s="26">
        <v>74</v>
      </c>
    </row>
    <row r="11" spans="1:9" ht="16">
      <c r="A11" s="26"/>
      <c r="B11" s="25" t="s">
        <v>130</v>
      </c>
      <c r="C11" s="27" t="s">
        <v>86</v>
      </c>
      <c r="D11" s="27" t="s">
        <v>86</v>
      </c>
      <c r="E11" s="27" t="s">
        <v>86</v>
      </c>
      <c r="F11" s="49" t="s">
        <v>88</v>
      </c>
      <c r="G11" s="26">
        <v>6</v>
      </c>
    </row>
    <row r="12" spans="1:9" ht="16">
      <c r="A12" s="26"/>
      <c r="B12" s="25" t="s">
        <v>123</v>
      </c>
      <c r="C12" s="27" t="s">
        <v>86</v>
      </c>
      <c r="D12" s="27" t="s">
        <v>86</v>
      </c>
      <c r="E12" s="27" t="s">
        <v>86</v>
      </c>
      <c r="F12" s="49" t="s">
        <v>88</v>
      </c>
      <c r="G12" s="26">
        <v>65</v>
      </c>
    </row>
    <row r="13" spans="1:9" ht="16">
      <c r="A13" s="26"/>
      <c r="B13" s="25" t="s">
        <v>512</v>
      </c>
      <c r="C13" s="27" t="s">
        <v>86</v>
      </c>
      <c r="D13" s="27" t="s">
        <v>86</v>
      </c>
      <c r="E13" s="27" t="s">
        <v>86</v>
      </c>
      <c r="F13" s="49" t="s">
        <v>88</v>
      </c>
      <c r="G13" s="26">
        <v>9</v>
      </c>
    </row>
    <row r="14" spans="1:9" ht="16">
      <c r="A14" s="26"/>
      <c r="B14" s="25" t="s">
        <v>513</v>
      </c>
      <c r="C14" s="27" t="s">
        <v>86</v>
      </c>
      <c r="D14" s="27" t="s">
        <v>86</v>
      </c>
      <c r="E14" s="27" t="s">
        <v>86</v>
      </c>
      <c r="F14" s="49" t="s">
        <v>88</v>
      </c>
      <c r="G14" s="26">
        <v>31</v>
      </c>
    </row>
    <row r="15" spans="1:9" ht="16">
      <c r="A15" s="26"/>
      <c r="B15" s="25" t="s">
        <v>132</v>
      </c>
      <c r="C15" s="27" t="s">
        <v>86</v>
      </c>
      <c r="D15" s="27" t="s">
        <v>86</v>
      </c>
      <c r="E15" s="27" t="s">
        <v>86</v>
      </c>
      <c r="F15" s="49" t="s">
        <v>88</v>
      </c>
      <c r="G15" s="26">
        <v>6</v>
      </c>
    </row>
    <row r="16" spans="1:9" ht="16">
      <c r="A16" s="26"/>
      <c r="B16" s="25" t="s">
        <v>131</v>
      </c>
      <c r="C16" s="27" t="s">
        <v>86</v>
      </c>
      <c r="D16" s="27" t="s">
        <v>86</v>
      </c>
      <c r="E16" s="27" t="s">
        <v>86</v>
      </c>
      <c r="F16" s="49" t="s">
        <v>88</v>
      </c>
      <c r="G16" s="26">
        <v>55</v>
      </c>
    </row>
    <row r="17" spans="1:7" ht="16">
      <c r="A17" s="26"/>
      <c r="B17" s="25" t="s">
        <v>514</v>
      </c>
      <c r="C17" s="27" t="s">
        <v>86</v>
      </c>
      <c r="D17" s="27" t="s">
        <v>86</v>
      </c>
      <c r="E17" s="27" t="s">
        <v>86</v>
      </c>
      <c r="F17" s="49" t="s">
        <v>88</v>
      </c>
      <c r="G17" s="26">
        <v>2</v>
      </c>
    </row>
    <row r="18" spans="1:7" ht="16">
      <c r="A18" s="26"/>
      <c r="B18" s="25" t="s">
        <v>161</v>
      </c>
      <c r="C18" s="27" t="s">
        <v>937</v>
      </c>
      <c r="D18" s="27" t="s">
        <v>83</v>
      </c>
      <c r="E18" s="27" t="s">
        <v>83</v>
      </c>
      <c r="F18" s="49" t="s">
        <v>83</v>
      </c>
      <c r="G18" s="26">
        <v>24</v>
      </c>
    </row>
    <row r="19" spans="1:7" ht="16">
      <c r="A19" s="26"/>
      <c r="B19" s="25" t="s">
        <v>1254</v>
      </c>
      <c r="C19" s="27" t="s">
        <v>937</v>
      </c>
      <c r="D19" s="27" t="s">
        <v>83</v>
      </c>
      <c r="E19" s="27" t="s">
        <v>83</v>
      </c>
      <c r="F19" s="49" t="s">
        <v>83</v>
      </c>
      <c r="G19" s="26">
        <v>7</v>
      </c>
    </row>
    <row r="20" spans="1:7" ht="16">
      <c r="A20" s="26"/>
      <c r="B20" s="25" t="s">
        <v>499</v>
      </c>
      <c r="C20" s="27" t="s">
        <v>64</v>
      </c>
      <c r="D20" s="27" t="s">
        <v>64</v>
      </c>
      <c r="E20" s="27" t="s">
        <v>64</v>
      </c>
      <c r="F20" s="49" t="s">
        <v>88</v>
      </c>
      <c r="G20" s="26">
        <v>4814</v>
      </c>
    </row>
    <row r="21" spans="1:7" ht="16">
      <c r="A21" s="26"/>
      <c r="B21" s="25" t="s">
        <v>519</v>
      </c>
      <c r="C21" s="27" t="s">
        <v>64</v>
      </c>
      <c r="D21" s="27" t="s">
        <v>64</v>
      </c>
      <c r="E21" s="27" t="s">
        <v>64</v>
      </c>
      <c r="F21" s="49" t="s">
        <v>88</v>
      </c>
      <c r="G21" s="26">
        <v>130</v>
      </c>
    </row>
    <row r="22" spans="1:7" ht="16">
      <c r="A22" s="26"/>
      <c r="B22" s="25" t="s">
        <v>500</v>
      </c>
      <c r="C22" s="27" t="s">
        <v>64</v>
      </c>
      <c r="D22" s="27" t="s">
        <v>64</v>
      </c>
      <c r="E22" s="27" t="s">
        <v>64</v>
      </c>
      <c r="F22" s="49" t="s">
        <v>88</v>
      </c>
      <c r="G22" s="26">
        <v>318</v>
      </c>
    </row>
    <row r="23" spans="1:7" ht="16">
      <c r="A23" s="26"/>
      <c r="B23" s="25" t="s">
        <v>517</v>
      </c>
      <c r="C23" s="27" t="s">
        <v>64</v>
      </c>
      <c r="D23" s="27" t="s">
        <v>64</v>
      </c>
      <c r="E23" s="27" t="s">
        <v>64</v>
      </c>
      <c r="F23" s="49" t="s">
        <v>88</v>
      </c>
      <c r="G23" s="26">
        <v>168</v>
      </c>
    </row>
    <row r="24" spans="1:7" ht="16">
      <c r="A24" s="26"/>
      <c r="B24" s="25" t="s">
        <v>518</v>
      </c>
      <c r="C24" s="27" t="s">
        <v>64</v>
      </c>
      <c r="D24" s="27" t="s">
        <v>64</v>
      </c>
      <c r="E24" s="27" t="s">
        <v>64</v>
      </c>
      <c r="F24" s="49" t="s">
        <v>88</v>
      </c>
      <c r="G24" s="26">
        <v>45</v>
      </c>
    </row>
    <row r="25" spans="1:7" ht="16">
      <c r="A25" s="26"/>
      <c r="B25" s="25" t="s">
        <v>520</v>
      </c>
      <c r="C25" s="27" t="s">
        <v>64</v>
      </c>
      <c r="D25" s="27" t="s">
        <v>64</v>
      </c>
      <c r="E25" s="27" t="s">
        <v>64</v>
      </c>
      <c r="F25" s="49" t="s">
        <v>88</v>
      </c>
      <c r="G25" s="26">
        <v>19</v>
      </c>
    </row>
    <row r="26" spans="1:7" ht="16">
      <c r="A26" s="26"/>
      <c r="B26" s="25" t="s">
        <v>521</v>
      </c>
      <c r="C26" s="27" t="s">
        <v>64</v>
      </c>
      <c r="D26" s="27" t="s">
        <v>64</v>
      </c>
      <c r="E26" s="27" t="s">
        <v>64</v>
      </c>
      <c r="F26" s="49" t="s">
        <v>88</v>
      </c>
      <c r="G26" s="26">
        <v>61</v>
      </c>
    </row>
    <row r="27" spans="1:7" ht="16">
      <c r="A27" s="26"/>
      <c r="B27" s="25" t="s">
        <v>210</v>
      </c>
      <c r="C27" s="27" t="s">
        <v>64</v>
      </c>
      <c r="D27" s="27" t="s">
        <v>64</v>
      </c>
      <c r="E27" s="27" t="s">
        <v>64</v>
      </c>
      <c r="F27" s="49" t="s">
        <v>88</v>
      </c>
      <c r="G27" s="26">
        <v>23</v>
      </c>
    </row>
    <row r="28" spans="1:7" ht="16">
      <c r="A28" s="26"/>
      <c r="B28" s="25" t="s">
        <v>522</v>
      </c>
      <c r="C28" s="132" t="s">
        <v>937</v>
      </c>
      <c r="D28" s="128" t="s">
        <v>83</v>
      </c>
      <c r="E28" s="128" t="s">
        <v>83</v>
      </c>
      <c r="F28" s="49" t="s">
        <v>83</v>
      </c>
      <c r="G28" s="26">
        <v>11</v>
      </c>
    </row>
    <row r="29" spans="1:7" ht="16">
      <c r="A29" s="26"/>
      <c r="B29" s="25" t="s">
        <v>495</v>
      </c>
      <c r="C29" s="27" t="s">
        <v>495</v>
      </c>
      <c r="D29" s="27" t="s">
        <v>495</v>
      </c>
      <c r="E29" s="27" t="s">
        <v>86</v>
      </c>
      <c r="F29" s="49" t="s">
        <v>88</v>
      </c>
      <c r="G29" s="26">
        <v>348</v>
      </c>
    </row>
    <row r="30" spans="1:7" ht="16">
      <c r="A30" s="26"/>
      <c r="B30" s="25" t="s">
        <v>523</v>
      </c>
      <c r="C30" s="27" t="s">
        <v>86</v>
      </c>
      <c r="D30" s="27" t="s">
        <v>86</v>
      </c>
      <c r="E30" s="27" t="s">
        <v>86</v>
      </c>
      <c r="F30" s="49" t="s">
        <v>88</v>
      </c>
      <c r="G30" s="26">
        <v>21</v>
      </c>
    </row>
    <row r="31" spans="1:7" ht="16">
      <c r="A31" s="26"/>
      <c r="B31" s="25" t="s">
        <v>892</v>
      </c>
      <c r="C31" s="27" t="s">
        <v>930</v>
      </c>
      <c r="D31" s="27" t="s">
        <v>930</v>
      </c>
      <c r="E31" s="27" t="s">
        <v>930</v>
      </c>
      <c r="F31" s="49" t="s">
        <v>24</v>
      </c>
      <c r="G31" s="26">
        <v>115</v>
      </c>
    </row>
    <row r="32" spans="1:7" ht="16">
      <c r="A32" s="26"/>
      <c r="B32" s="25" t="s">
        <v>893</v>
      </c>
      <c r="C32" s="27" t="s">
        <v>1218</v>
      </c>
      <c r="D32" s="27" t="s">
        <v>1218</v>
      </c>
      <c r="E32" s="27" t="s">
        <v>930</v>
      </c>
      <c r="F32" s="49" t="s">
        <v>24</v>
      </c>
      <c r="G32" s="26">
        <v>1216</v>
      </c>
    </row>
    <row r="33" spans="1:7" ht="32">
      <c r="A33" s="26"/>
      <c r="B33" s="25" t="s">
        <v>894</v>
      </c>
      <c r="C33" s="27" t="s">
        <v>1219</v>
      </c>
      <c r="D33" s="27" t="s">
        <v>1219</v>
      </c>
      <c r="E33" s="27" t="s">
        <v>930</v>
      </c>
      <c r="F33" s="49" t="s">
        <v>24</v>
      </c>
      <c r="G33" s="26">
        <v>407</v>
      </c>
    </row>
    <row r="34" spans="1:7" ht="16">
      <c r="A34" s="26"/>
      <c r="B34" s="25" t="s">
        <v>895</v>
      </c>
      <c r="C34" s="27" t="s">
        <v>930</v>
      </c>
      <c r="D34" s="27" t="s">
        <v>930</v>
      </c>
      <c r="E34" s="27" t="s">
        <v>930</v>
      </c>
      <c r="F34" s="49" t="s">
        <v>24</v>
      </c>
      <c r="G34" s="26">
        <v>435</v>
      </c>
    </row>
    <row r="35" spans="1:7" ht="16">
      <c r="A35" s="26"/>
      <c r="B35" s="25" t="s">
        <v>896</v>
      </c>
      <c r="C35" s="27" t="s">
        <v>932</v>
      </c>
      <c r="D35" s="27" t="s">
        <v>932</v>
      </c>
      <c r="E35" s="27" t="s">
        <v>932</v>
      </c>
      <c r="F35" s="49" t="s">
        <v>24</v>
      </c>
      <c r="G35" s="26">
        <v>293</v>
      </c>
    </row>
    <row r="36" spans="1:7" ht="16">
      <c r="A36" s="26"/>
      <c r="B36" s="25" t="s">
        <v>897</v>
      </c>
      <c r="C36" s="27" t="s">
        <v>930</v>
      </c>
      <c r="D36" s="27" t="s">
        <v>930</v>
      </c>
      <c r="E36" s="27" t="s">
        <v>930</v>
      </c>
      <c r="F36" s="49" t="s">
        <v>24</v>
      </c>
      <c r="G36" s="26">
        <v>86</v>
      </c>
    </row>
    <row r="37" spans="1:7" ht="32">
      <c r="A37" s="26"/>
      <c r="B37" s="25" t="s">
        <v>898</v>
      </c>
      <c r="C37" s="27" t="s">
        <v>930</v>
      </c>
      <c r="D37" s="27" t="s">
        <v>930</v>
      </c>
      <c r="E37" s="27" t="s">
        <v>930</v>
      </c>
      <c r="F37" s="49" t="s">
        <v>24</v>
      </c>
      <c r="G37" s="26">
        <v>623</v>
      </c>
    </row>
    <row r="38" spans="1:7" ht="16">
      <c r="A38" s="26"/>
      <c r="B38" s="25" t="s">
        <v>531</v>
      </c>
      <c r="C38" s="27" t="s">
        <v>930</v>
      </c>
      <c r="D38" s="27" t="s">
        <v>930</v>
      </c>
      <c r="E38" s="27" t="s">
        <v>930</v>
      </c>
      <c r="F38" s="49" t="s">
        <v>24</v>
      </c>
      <c r="G38" s="26">
        <v>9</v>
      </c>
    </row>
    <row r="39" spans="1:7" ht="16">
      <c r="A39" s="26"/>
      <c r="B39" s="25" t="s">
        <v>532</v>
      </c>
      <c r="C39" s="27" t="s">
        <v>83</v>
      </c>
      <c r="D39" s="27" t="s">
        <v>83</v>
      </c>
      <c r="E39" s="27" t="s">
        <v>83</v>
      </c>
      <c r="F39" s="49" t="s">
        <v>83</v>
      </c>
      <c r="G39" s="26">
        <v>82</v>
      </c>
    </row>
    <row r="40" spans="1:7" ht="16">
      <c r="A40" s="26"/>
      <c r="B40" s="25" t="s">
        <v>533</v>
      </c>
      <c r="C40" s="27" t="s">
        <v>14</v>
      </c>
      <c r="D40" s="27" t="s">
        <v>14</v>
      </c>
      <c r="E40" s="27" t="s">
        <v>14</v>
      </c>
      <c r="F40" s="49" t="s">
        <v>14</v>
      </c>
      <c r="G40" s="26">
        <v>38</v>
      </c>
    </row>
    <row r="41" spans="1:7" ht="16">
      <c r="A41" s="26"/>
      <c r="B41" s="25" t="s">
        <v>534</v>
      </c>
      <c r="C41" s="27" t="s">
        <v>937</v>
      </c>
      <c r="D41" s="27" t="s">
        <v>83</v>
      </c>
      <c r="E41" s="27" t="s">
        <v>83</v>
      </c>
      <c r="F41" s="49" t="s">
        <v>83</v>
      </c>
      <c r="G41" s="26">
        <v>4</v>
      </c>
    </row>
    <row r="42" spans="1:7" ht="16">
      <c r="A42" s="26"/>
      <c r="B42" s="25" t="s">
        <v>21</v>
      </c>
      <c r="C42" s="27" t="s">
        <v>1726</v>
      </c>
      <c r="D42" s="27" t="s">
        <v>21</v>
      </c>
      <c r="E42" s="27" t="s">
        <v>14</v>
      </c>
      <c r="F42" s="49" t="s">
        <v>14</v>
      </c>
      <c r="G42" s="26">
        <v>596</v>
      </c>
    </row>
    <row r="43" spans="1:7" ht="16">
      <c r="A43" s="26"/>
      <c r="B43" s="25" t="s">
        <v>535</v>
      </c>
      <c r="C43" s="27" t="s">
        <v>14</v>
      </c>
      <c r="D43" s="27" t="s">
        <v>14</v>
      </c>
      <c r="E43" s="27" t="s">
        <v>14</v>
      </c>
      <c r="F43" s="49" t="s">
        <v>14</v>
      </c>
      <c r="G43" s="26">
        <v>42</v>
      </c>
    </row>
    <row r="44" spans="1:7" ht="16">
      <c r="A44" s="26"/>
      <c r="B44" s="25" t="s">
        <v>71</v>
      </c>
      <c r="C44" s="27" t="s">
        <v>14</v>
      </c>
      <c r="D44" s="27" t="s">
        <v>14</v>
      </c>
      <c r="E44" s="27" t="s">
        <v>14</v>
      </c>
      <c r="F44" s="49" t="s">
        <v>14</v>
      </c>
      <c r="G44" s="26">
        <v>19</v>
      </c>
    </row>
    <row r="45" spans="1:7" ht="16">
      <c r="A45" s="26"/>
      <c r="B45" s="25" t="s">
        <v>536</v>
      </c>
      <c r="C45" s="27" t="s">
        <v>536</v>
      </c>
      <c r="D45" s="27" t="s">
        <v>536</v>
      </c>
      <c r="E45" s="27" t="s">
        <v>930</v>
      </c>
      <c r="F45" s="49" t="s">
        <v>24</v>
      </c>
      <c r="G45" s="26">
        <v>85</v>
      </c>
    </row>
    <row r="46" spans="1:7" ht="16">
      <c r="A46" s="26"/>
      <c r="B46" s="25" t="s">
        <v>537</v>
      </c>
      <c r="C46" s="27" t="s">
        <v>14</v>
      </c>
      <c r="D46" s="27" t="s">
        <v>14</v>
      </c>
      <c r="E46" s="27" t="s">
        <v>14</v>
      </c>
      <c r="F46" s="49" t="s">
        <v>14</v>
      </c>
      <c r="G46" s="26">
        <v>184</v>
      </c>
    </row>
    <row r="47" spans="1:7" ht="16">
      <c r="A47" s="26"/>
      <c r="B47" s="25" t="s">
        <v>538</v>
      </c>
      <c r="C47" s="27" t="s">
        <v>83</v>
      </c>
      <c r="D47" s="27" t="s">
        <v>83</v>
      </c>
      <c r="E47" s="27" t="s">
        <v>83</v>
      </c>
      <c r="F47" s="49" t="s">
        <v>83</v>
      </c>
      <c r="G47" s="26">
        <v>37</v>
      </c>
    </row>
    <row r="48" spans="1:7" ht="16">
      <c r="A48" s="26"/>
      <c r="B48" s="25" t="s">
        <v>539</v>
      </c>
      <c r="C48" s="27" t="s">
        <v>5</v>
      </c>
      <c r="D48" s="27" t="s">
        <v>5</v>
      </c>
      <c r="E48" s="27" t="s">
        <v>14</v>
      </c>
      <c r="F48" s="49" t="s">
        <v>14</v>
      </c>
      <c r="G48" s="26">
        <v>205</v>
      </c>
    </row>
    <row r="49" spans="1:7" ht="16">
      <c r="A49" s="26"/>
      <c r="B49" s="25" t="s">
        <v>540</v>
      </c>
      <c r="C49" s="27" t="s">
        <v>1764</v>
      </c>
      <c r="D49" s="27" t="s">
        <v>85</v>
      </c>
      <c r="E49" s="27" t="s">
        <v>85</v>
      </c>
      <c r="F49" s="49" t="s">
        <v>85</v>
      </c>
      <c r="G49" s="26">
        <v>10</v>
      </c>
    </row>
    <row r="50" spans="1:7" ht="16">
      <c r="A50" s="28"/>
      <c r="B50" s="73" t="s">
        <v>542</v>
      </c>
      <c r="C50" s="29" t="s">
        <v>1764</v>
      </c>
      <c r="D50" s="29" t="s">
        <v>85</v>
      </c>
      <c r="E50" s="29" t="s">
        <v>85</v>
      </c>
      <c r="F50" s="40" t="s">
        <v>85</v>
      </c>
      <c r="G50" s="28">
        <v>12</v>
      </c>
    </row>
    <row r="51" spans="1:7" ht="16">
      <c r="A51" s="26" t="s">
        <v>505</v>
      </c>
      <c r="B51" s="25" t="s">
        <v>73</v>
      </c>
      <c r="C51" s="27" t="s">
        <v>83</v>
      </c>
      <c r="D51" s="27" t="s">
        <v>83</v>
      </c>
      <c r="E51" s="27" t="s">
        <v>83</v>
      </c>
      <c r="F51" s="45" t="s">
        <v>83</v>
      </c>
      <c r="G51" s="26">
        <v>23</v>
      </c>
    </row>
    <row r="52" spans="1:7" ht="16">
      <c r="A52" s="26"/>
      <c r="B52" s="25" t="s">
        <v>543</v>
      </c>
      <c r="C52" s="27" t="s">
        <v>30</v>
      </c>
      <c r="D52" s="27" t="s">
        <v>86</v>
      </c>
      <c r="E52" s="27" t="s">
        <v>86</v>
      </c>
      <c r="F52" s="49" t="s">
        <v>88</v>
      </c>
      <c r="G52" s="26">
        <v>89</v>
      </c>
    </row>
    <row r="53" spans="1:7" ht="16">
      <c r="A53" s="26"/>
      <c r="B53" s="25" t="s">
        <v>1255</v>
      </c>
      <c r="C53" s="27" t="s">
        <v>30</v>
      </c>
      <c r="D53" s="27" t="s">
        <v>86</v>
      </c>
      <c r="E53" s="27" t="s">
        <v>86</v>
      </c>
      <c r="F53" s="49" t="s">
        <v>88</v>
      </c>
      <c r="G53" s="26">
        <v>26</v>
      </c>
    </row>
    <row r="54" spans="1:7" ht="16">
      <c r="A54" s="26"/>
      <c r="B54" s="25" t="s">
        <v>545</v>
      </c>
      <c r="C54" s="27" t="s">
        <v>30</v>
      </c>
      <c r="D54" s="27" t="s">
        <v>86</v>
      </c>
      <c r="E54" s="27" t="s">
        <v>86</v>
      </c>
      <c r="F54" s="49" t="s">
        <v>88</v>
      </c>
      <c r="G54" s="26">
        <v>60</v>
      </c>
    </row>
    <row r="55" spans="1:7" ht="16">
      <c r="A55" s="26"/>
      <c r="B55" s="25" t="s">
        <v>62</v>
      </c>
      <c r="C55" s="27" t="s">
        <v>1049</v>
      </c>
      <c r="D55" s="27" t="s">
        <v>84</v>
      </c>
      <c r="E55" s="27" t="s">
        <v>86</v>
      </c>
      <c r="F55" s="49" t="s">
        <v>88</v>
      </c>
      <c r="G55" s="26">
        <v>83</v>
      </c>
    </row>
    <row r="56" spans="1:7" ht="16">
      <c r="A56" s="26"/>
      <c r="B56" s="25" t="s">
        <v>496</v>
      </c>
      <c r="C56" s="27" t="s">
        <v>86</v>
      </c>
      <c r="D56" s="27" t="s">
        <v>86</v>
      </c>
      <c r="E56" s="27" t="s">
        <v>86</v>
      </c>
      <c r="F56" s="49" t="s">
        <v>88</v>
      </c>
      <c r="G56" s="26">
        <v>23</v>
      </c>
    </row>
    <row r="57" spans="1:7" ht="16">
      <c r="A57" s="26"/>
      <c r="B57" s="25" t="s">
        <v>546</v>
      </c>
      <c r="C57" s="27" t="s">
        <v>83</v>
      </c>
      <c r="D57" s="27" t="s">
        <v>83</v>
      </c>
      <c r="E57" s="27" t="s">
        <v>83</v>
      </c>
      <c r="F57" s="49" t="s">
        <v>83</v>
      </c>
      <c r="G57" s="26">
        <v>216</v>
      </c>
    </row>
    <row r="58" spans="1:7" ht="16">
      <c r="A58" s="26"/>
      <c r="B58" s="25" t="s">
        <v>547</v>
      </c>
      <c r="C58" s="27" t="s">
        <v>29</v>
      </c>
      <c r="D58" s="27" t="s">
        <v>29</v>
      </c>
      <c r="E58" s="27" t="s">
        <v>67</v>
      </c>
      <c r="F58" s="49" t="s">
        <v>67</v>
      </c>
      <c r="G58" s="26">
        <v>2565</v>
      </c>
    </row>
    <row r="59" spans="1:7" ht="16">
      <c r="A59" s="26"/>
      <c r="B59" s="25" t="s">
        <v>548</v>
      </c>
      <c r="C59" s="27" t="s">
        <v>84</v>
      </c>
      <c r="D59" s="27" t="s">
        <v>84</v>
      </c>
      <c r="E59" s="27" t="s">
        <v>84</v>
      </c>
      <c r="F59" s="49" t="s">
        <v>14</v>
      </c>
      <c r="G59" s="26">
        <v>54</v>
      </c>
    </row>
    <row r="60" spans="1:7" ht="16">
      <c r="A60" s="26"/>
      <c r="B60" s="25" t="s">
        <v>549</v>
      </c>
      <c r="C60" s="27" t="s">
        <v>84</v>
      </c>
      <c r="D60" s="27" t="s">
        <v>84</v>
      </c>
      <c r="E60" s="27" t="s">
        <v>84</v>
      </c>
      <c r="F60" s="49" t="s">
        <v>14</v>
      </c>
      <c r="G60" s="26">
        <v>169</v>
      </c>
    </row>
    <row r="61" spans="1:7" ht="16">
      <c r="A61" s="26"/>
      <c r="B61" s="25" t="s">
        <v>550</v>
      </c>
      <c r="C61" s="27" t="s">
        <v>495</v>
      </c>
      <c r="D61" s="27" t="s">
        <v>495</v>
      </c>
      <c r="E61" s="27" t="s">
        <v>86</v>
      </c>
      <c r="F61" s="49" t="s">
        <v>88</v>
      </c>
      <c r="G61" s="26">
        <v>347</v>
      </c>
    </row>
    <row r="62" spans="1:7" ht="16">
      <c r="A62" s="26"/>
      <c r="B62" s="25" t="s">
        <v>551</v>
      </c>
      <c r="C62" s="27" t="s">
        <v>84</v>
      </c>
      <c r="D62" s="27" t="s">
        <v>84</v>
      </c>
      <c r="E62" s="27" t="s">
        <v>84</v>
      </c>
      <c r="F62" s="49" t="s">
        <v>14</v>
      </c>
      <c r="G62" s="26">
        <v>55</v>
      </c>
    </row>
    <row r="63" spans="1:7" ht="16">
      <c r="A63" s="26"/>
      <c r="B63" s="25" t="s">
        <v>34</v>
      </c>
      <c r="C63" s="27" t="s">
        <v>84</v>
      </c>
      <c r="D63" s="27" t="s">
        <v>84</v>
      </c>
      <c r="E63" s="27" t="s">
        <v>84</v>
      </c>
      <c r="F63" s="49" t="s">
        <v>14</v>
      </c>
      <c r="G63" s="26">
        <v>93</v>
      </c>
    </row>
    <row r="64" spans="1:7" ht="16">
      <c r="A64" s="26"/>
      <c r="B64" s="25" t="s">
        <v>553</v>
      </c>
      <c r="C64" s="132" t="s">
        <v>84</v>
      </c>
      <c r="D64" s="128" t="s">
        <v>84</v>
      </c>
      <c r="E64" s="129" t="s">
        <v>84</v>
      </c>
      <c r="F64" s="129" t="s">
        <v>83</v>
      </c>
      <c r="G64" s="26">
        <v>29</v>
      </c>
    </row>
    <row r="65" spans="1:7" ht="16">
      <c r="A65" s="26"/>
      <c r="B65" s="25" t="s">
        <v>33</v>
      </c>
      <c r="C65" s="27" t="s">
        <v>84</v>
      </c>
      <c r="D65" s="27" t="s">
        <v>84</v>
      </c>
      <c r="E65" s="27" t="s">
        <v>84</v>
      </c>
      <c r="F65" s="49" t="s">
        <v>14</v>
      </c>
      <c r="G65" s="26">
        <v>1</v>
      </c>
    </row>
    <row r="66" spans="1:7" ht="16">
      <c r="A66" s="26"/>
      <c r="B66" s="25" t="s">
        <v>554</v>
      </c>
      <c r="C66" s="27" t="s">
        <v>84</v>
      </c>
      <c r="D66" s="27" t="s">
        <v>84</v>
      </c>
      <c r="E66" s="27" t="s">
        <v>84</v>
      </c>
      <c r="F66" s="49" t="s">
        <v>14</v>
      </c>
      <c r="G66" s="26">
        <v>23</v>
      </c>
    </row>
    <row r="67" spans="1:7" ht="16">
      <c r="A67" s="26"/>
      <c r="B67" s="25" t="s">
        <v>555</v>
      </c>
      <c r="C67" s="91" t="s">
        <v>84</v>
      </c>
      <c r="D67" s="49" t="s">
        <v>84</v>
      </c>
      <c r="E67" s="91" t="s">
        <v>84</v>
      </c>
      <c r="F67" s="49" t="s">
        <v>83</v>
      </c>
      <c r="G67" s="26">
        <v>112</v>
      </c>
    </row>
    <row r="68" spans="1:7" ht="16">
      <c r="A68" s="26"/>
      <c r="B68" s="25" t="s">
        <v>556</v>
      </c>
      <c r="C68" s="27" t="s">
        <v>83</v>
      </c>
      <c r="D68" s="27" t="s">
        <v>83</v>
      </c>
      <c r="E68" s="27" t="s">
        <v>83</v>
      </c>
      <c r="F68" s="49" t="s">
        <v>83</v>
      </c>
      <c r="G68" s="26">
        <v>3</v>
      </c>
    </row>
    <row r="69" spans="1:7" ht="16">
      <c r="A69" s="28"/>
      <c r="B69" s="73" t="s">
        <v>557</v>
      </c>
      <c r="C69" s="29" t="s">
        <v>83</v>
      </c>
      <c r="D69" s="29" t="s">
        <v>83</v>
      </c>
      <c r="E69" s="29" t="s">
        <v>83</v>
      </c>
      <c r="F69" s="40" t="s">
        <v>83</v>
      </c>
      <c r="G69" s="28">
        <v>66</v>
      </c>
    </row>
    <row r="70" spans="1:7" ht="16">
      <c r="A70" s="26" t="s">
        <v>103</v>
      </c>
      <c r="B70" s="25" t="s">
        <v>558</v>
      </c>
      <c r="C70" s="27" t="s">
        <v>942</v>
      </c>
      <c r="D70" s="27" t="s">
        <v>942</v>
      </c>
      <c r="E70" s="27" t="s">
        <v>67</v>
      </c>
      <c r="F70" s="45" t="s">
        <v>67</v>
      </c>
      <c r="G70" s="26">
        <v>44</v>
      </c>
    </row>
    <row r="71" spans="1:7" ht="16">
      <c r="A71" s="26"/>
      <c r="B71" s="25" t="s">
        <v>559</v>
      </c>
      <c r="C71" s="27" t="s">
        <v>942</v>
      </c>
      <c r="D71" s="27" t="s">
        <v>942</v>
      </c>
      <c r="E71" s="27" t="s">
        <v>67</v>
      </c>
      <c r="F71" s="49" t="s">
        <v>67</v>
      </c>
      <c r="G71" s="26">
        <v>273</v>
      </c>
    </row>
    <row r="72" spans="1:7" ht="16">
      <c r="A72" s="26"/>
      <c r="B72" s="25" t="s">
        <v>497</v>
      </c>
      <c r="C72" s="27" t="s">
        <v>942</v>
      </c>
      <c r="D72" s="27" t="s">
        <v>942</v>
      </c>
      <c r="E72" s="27" t="s">
        <v>67</v>
      </c>
      <c r="F72" s="49" t="s">
        <v>67</v>
      </c>
      <c r="G72" s="26">
        <v>5641</v>
      </c>
    </row>
    <row r="73" spans="1:7" ht="16">
      <c r="A73" s="26"/>
      <c r="B73" s="25" t="s">
        <v>560</v>
      </c>
      <c r="C73" s="27" t="s">
        <v>1224</v>
      </c>
      <c r="D73" s="27" t="s">
        <v>1224</v>
      </c>
      <c r="E73" s="27" t="s">
        <v>67</v>
      </c>
      <c r="F73" s="49" t="s">
        <v>67</v>
      </c>
      <c r="G73" s="26">
        <v>284</v>
      </c>
    </row>
    <row r="74" spans="1:7" ht="16">
      <c r="A74" s="26"/>
      <c r="B74" s="25" t="s">
        <v>1256</v>
      </c>
      <c r="C74" s="27" t="s">
        <v>942</v>
      </c>
      <c r="D74" s="27" t="s">
        <v>942</v>
      </c>
      <c r="E74" s="27" t="s">
        <v>67</v>
      </c>
      <c r="F74" s="49" t="s">
        <v>67</v>
      </c>
      <c r="G74" s="26">
        <v>898</v>
      </c>
    </row>
    <row r="75" spans="1:7" ht="16">
      <c r="A75" s="26"/>
      <c r="B75" s="25" t="s">
        <v>561</v>
      </c>
      <c r="C75" s="27" t="s">
        <v>942</v>
      </c>
      <c r="D75" s="27" t="s">
        <v>942</v>
      </c>
      <c r="E75" s="27" t="s">
        <v>67</v>
      </c>
      <c r="F75" s="49" t="s">
        <v>67</v>
      </c>
      <c r="G75" s="26">
        <v>158</v>
      </c>
    </row>
    <row r="76" spans="1:7" ht="16">
      <c r="A76" s="26"/>
      <c r="B76" s="25" t="s">
        <v>562</v>
      </c>
      <c r="C76" s="27" t="s">
        <v>942</v>
      </c>
      <c r="D76" s="27" t="s">
        <v>942</v>
      </c>
      <c r="E76" s="27" t="s">
        <v>67</v>
      </c>
      <c r="F76" s="49" t="s">
        <v>67</v>
      </c>
      <c r="G76" s="26">
        <v>8</v>
      </c>
    </row>
    <row r="77" spans="1:7" ht="16">
      <c r="A77" s="26"/>
      <c r="B77" s="25" t="s">
        <v>670</v>
      </c>
      <c r="C77" s="27" t="s">
        <v>942</v>
      </c>
      <c r="D77" s="27" t="s">
        <v>942</v>
      </c>
      <c r="E77" s="27" t="s">
        <v>67</v>
      </c>
      <c r="F77" s="49" t="s">
        <v>67</v>
      </c>
      <c r="G77" s="26">
        <v>24</v>
      </c>
    </row>
    <row r="78" spans="1:7" ht="16">
      <c r="A78" s="28"/>
      <c r="B78" s="73" t="s">
        <v>563</v>
      </c>
      <c r="C78" s="29" t="s">
        <v>942</v>
      </c>
      <c r="D78" s="29" t="s">
        <v>942</v>
      </c>
      <c r="E78" s="29" t="s">
        <v>67</v>
      </c>
      <c r="F78" s="40" t="s">
        <v>67</v>
      </c>
      <c r="G78" s="28">
        <v>9</v>
      </c>
    </row>
    <row r="79" spans="1:7" ht="16">
      <c r="A79" s="26" t="s">
        <v>104</v>
      </c>
      <c r="B79" s="71" t="s">
        <v>564</v>
      </c>
      <c r="C79" s="27" t="s">
        <v>1217</v>
      </c>
      <c r="D79" s="27" t="s">
        <v>1217</v>
      </c>
      <c r="E79" s="27" t="s">
        <v>1217</v>
      </c>
      <c r="F79" s="45" t="s">
        <v>83</v>
      </c>
      <c r="G79" s="26">
        <v>2</v>
      </c>
    </row>
    <row r="80" spans="1:7" ht="16">
      <c r="A80" s="26"/>
      <c r="B80" s="71" t="s">
        <v>565</v>
      </c>
      <c r="C80" s="27" t="s">
        <v>1217</v>
      </c>
      <c r="D80" s="27" t="s">
        <v>1217</v>
      </c>
      <c r="E80" s="27" t="s">
        <v>1217</v>
      </c>
      <c r="F80" s="49" t="s">
        <v>83</v>
      </c>
      <c r="G80" s="26">
        <v>28</v>
      </c>
    </row>
    <row r="81" spans="1:7" ht="16">
      <c r="A81" s="26"/>
      <c r="B81" s="71" t="s">
        <v>566</v>
      </c>
      <c r="C81" s="27" t="s">
        <v>83</v>
      </c>
      <c r="D81" s="27" t="s">
        <v>83</v>
      </c>
      <c r="E81" s="27" t="s">
        <v>83</v>
      </c>
      <c r="F81" s="49" t="s">
        <v>83</v>
      </c>
      <c r="G81" s="26">
        <v>21</v>
      </c>
    </row>
    <row r="82" spans="1:7" ht="16">
      <c r="A82" s="26"/>
      <c r="B82" s="71" t="s">
        <v>187</v>
      </c>
      <c r="C82" s="27" t="s">
        <v>1217</v>
      </c>
      <c r="D82" s="27" t="s">
        <v>1217</v>
      </c>
      <c r="E82" s="27" t="s">
        <v>1217</v>
      </c>
      <c r="F82" s="49" t="s">
        <v>83</v>
      </c>
      <c r="G82" s="26">
        <v>173</v>
      </c>
    </row>
    <row r="83" spans="1:7" ht="16">
      <c r="A83" s="26"/>
      <c r="B83" s="71" t="s">
        <v>567</v>
      </c>
      <c r="C83" s="27" t="s">
        <v>14</v>
      </c>
      <c r="D83" s="27" t="s">
        <v>14</v>
      </c>
      <c r="E83" s="27" t="s">
        <v>1217</v>
      </c>
      <c r="F83" s="49" t="s">
        <v>14</v>
      </c>
      <c r="G83" s="26">
        <v>169</v>
      </c>
    </row>
    <row r="84" spans="1:7" ht="16">
      <c r="A84" s="26"/>
      <c r="B84" s="71" t="s">
        <v>298</v>
      </c>
      <c r="C84" s="27" t="s">
        <v>82</v>
      </c>
      <c r="D84" s="27" t="s">
        <v>82</v>
      </c>
      <c r="E84" s="27" t="s">
        <v>82</v>
      </c>
      <c r="F84" s="49" t="s">
        <v>88</v>
      </c>
      <c r="G84" s="26">
        <v>1128</v>
      </c>
    </row>
    <row r="85" spans="1:7" ht="16">
      <c r="A85" s="26"/>
      <c r="B85" s="71" t="s">
        <v>297</v>
      </c>
      <c r="C85" s="27" t="s">
        <v>82</v>
      </c>
      <c r="D85" s="27" t="s">
        <v>82</v>
      </c>
      <c r="E85" s="27" t="s">
        <v>82</v>
      </c>
      <c r="F85" s="49" t="s">
        <v>88</v>
      </c>
      <c r="G85" s="26">
        <v>1996</v>
      </c>
    </row>
    <row r="86" spans="1:7" ht="16">
      <c r="A86" s="26"/>
      <c r="B86" s="71" t="s">
        <v>568</v>
      </c>
      <c r="C86" s="27" t="s">
        <v>82</v>
      </c>
      <c r="D86" s="27" t="s">
        <v>82</v>
      </c>
      <c r="E86" s="27" t="s">
        <v>82</v>
      </c>
      <c r="F86" s="49" t="s">
        <v>88</v>
      </c>
      <c r="G86" s="26">
        <v>215</v>
      </c>
    </row>
    <row r="87" spans="1:7" ht="16">
      <c r="A87" s="26"/>
      <c r="B87" s="71" t="s">
        <v>191</v>
      </c>
      <c r="C87" s="27" t="s">
        <v>1217</v>
      </c>
      <c r="D87" s="27" t="s">
        <v>1217</v>
      </c>
      <c r="E87" s="27" t="s">
        <v>1217</v>
      </c>
      <c r="F87" s="49" t="s">
        <v>83</v>
      </c>
      <c r="G87" s="26">
        <v>105</v>
      </c>
    </row>
    <row r="88" spans="1:7" ht="16">
      <c r="A88" s="26"/>
      <c r="B88" s="71" t="s">
        <v>569</v>
      </c>
      <c r="C88" s="27" t="s">
        <v>1217</v>
      </c>
      <c r="D88" s="27" t="s">
        <v>1217</v>
      </c>
      <c r="E88" s="27" t="s">
        <v>1217</v>
      </c>
      <c r="F88" s="49" t="s">
        <v>83</v>
      </c>
      <c r="G88" s="26">
        <v>64</v>
      </c>
    </row>
    <row r="89" spans="1:7" ht="16">
      <c r="A89" s="26"/>
      <c r="B89" s="71" t="s">
        <v>570</v>
      </c>
      <c r="C89" s="27" t="s">
        <v>1217</v>
      </c>
      <c r="D89" s="27" t="s">
        <v>1217</v>
      </c>
      <c r="E89" s="27" t="s">
        <v>1217</v>
      </c>
      <c r="F89" s="49" t="s">
        <v>83</v>
      </c>
      <c r="G89" s="26">
        <v>17</v>
      </c>
    </row>
    <row r="90" spans="1:7" ht="16">
      <c r="A90" s="26"/>
      <c r="B90" s="71" t="s">
        <v>68</v>
      </c>
      <c r="C90" s="27" t="s">
        <v>14</v>
      </c>
      <c r="D90" s="27" t="s">
        <v>14</v>
      </c>
      <c r="E90" s="27" t="s">
        <v>1217</v>
      </c>
      <c r="F90" s="49" t="s">
        <v>14</v>
      </c>
      <c r="G90" s="26">
        <v>58</v>
      </c>
    </row>
    <row r="91" spans="1:7" ht="16">
      <c r="A91" s="26"/>
      <c r="B91" s="71" t="s">
        <v>571</v>
      </c>
      <c r="C91" s="27" t="s">
        <v>14</v>
      </c>
      <c r="D91" s="27" t="s">
        <v>14</v>
      </c>
      <c r="E91" s="27" t="s">
        <v>1217</v>
      </c>
      <c r="F91" s="49" t="s">
        <v>14</v>
      </c>
      <c r="G91" s="26">
        <v>7</v>
      </c>
    </row>
    <row r="92" spans="1:7" ht="16">
      <c r="A92" s="26"/>
      <c r="B92" s="71" t="s">
        <v>572</v>
      </c>
      <c r="C92" s="29" t="s">
        <v>1217</v>
      </c>
      <c r="D92" s="29" t="s">
        <v>1217</v>
      </c>
      <c r="E92" s="29" t="s">
        <v>1217</v>
      </c>
      <c r="F92" s="40" t="s">
        <v>83</v>
      </c>
      <c r="G92" s="26">
        <v>32</v>
      </c>
    </row>
    <row r="93" spans="1:7" ht="16">
      <c r="A93" s="97" t="s">
        <v>105</v>
      </c>
      <c r="B93" s="72" t="s">
        <v>899</v>
      </c>
      <c r="C93" s="27" t="s">
        <v>945</v>
      </c>
      <c r="D93" s="27" t="s">
        <v>945</v>
      </c>
      <c r="E93" s="27" t="s">
        <v>83</v>
      </c>
      <c r="F93" s="45" t="s">
        <v>83</v>
      </c>
      <c r="G93" s="97">
        <v>22</v>
      </c>
    </row>
    <row r="94" spans="1:7" ht="16">
      <c r="A94" s="26"/>
      <c r="B94" s="71" t="s">
        <v>573</v>
      </c>
      <c r="C94" s="27" t="s">
        <v>945</v>
      </c>
      <c r="D94" s="27" t="s">
        <v>945</v>
      </c>
      <c r="E94" s="27" t="s">
        <v>83</v>
      </c>
      <c r="F94" s="49" t="s">
        <v>83</v>
      </c>
      <c r="G94" s="26">
        <v>67</v>
      </c>
    </row>
    <row r="95" spans="1:7" ht="16">
      <c r="A95" s="26"/>
      <c r="B95" s="71" t="s">
        <v>574</v>
      </c>
      <c r="C95" s="27" t="s">
        <v>945</v>
      </c>
      <c r="D95" s="27" t="s">
        <v>945</v>
      </c>
      <c r="E95" s="27" t="s">
        <v>83</v>
      </c>
      <c r="F95" s="49" t="s">
        <v>83</v>
      </c>
      <c r="G95" s="26">
        <v>6</v>
      </c>
    </row>
    <row r="96" spans="1:7" ht="16">
      <c r="A96" s="26"/>
      <c r="B96" s="71" t="s">
        <v>575</v>
      </c>
      <c r="C96" s="27" t="s">
        <v>945</v>
      </c>
      <c r="D96" s="27" t="s">
        <v>945</v>
      </c>
      <c r="E96" s="27" t="s">
        <v>83</v>
      </c>
      <c r="F96" s="49" t="s">
        <v>83</v>
      </c>
      <c r="G96" s="26">
        <v>194</v>
      </c>
    </row>
    <row r="97" spans="1:7" ht="16">
      <c r="A97" s="26"/>
      <c r="B97" s="71" t="s">
        <v>900</v>
      </c>
      <c r="C97" s="27" t="s">
        <v>945</v>
      </c>
      <c r="D97" s="27" t="s">
        <v>945</v>
      </c>
      <c r="E97" s="27" t="s">
        <v>83</v>
      </c>
      <c r="F97" s="49" t="s">
        <v>83</v>
      </c>
      <c r="G97" s="26">
        <v>212</v>
      </c>
    </row>
    <row r="98" spans="1:7" ht="16">
      <c r="A98" s="26"/>
      <c r="B98" s="71" t="s">
        <v>498</v>
      </c>
      <c r="C98" s="27" t="s">
        <v>86</v>
      </c>
      <c r="D98" s="27" t="s">
        <v>86</v>
      </c>
      <c r="E98" s="27" t="s">
        <v>86</v>
      </c>
      <c r="F98" s="49" t="s">
        <v>88</v>
      </c>
      <c r="G98" s="26">
        <v>1038</v>
      </c>
    </row>
    <row r="99" spans="1:7" ht="16">
      <c r="A99" s="26"/>
      <c r="B99" s="71" t="s">
        <v>577</v>
      </c>
      <c r="C99" s="27" t="s">
        <v>86</v>
      </c>
      <c r="D99" s="27" t="s">
        <v>86</v>
      </c>
      <c r="E99" s="27" t="s">
        <v>86</v>
      </c>
      <c r="F99" s="49" t="s">
        <v>88</v>
      </c>
      <c r="G99" s="26">
        <v>358</v>
      </c>
    </row>
    <row r="100" spans="1:7" ht="16">
      <c r="A100" s="26"/>
      <c r="B100" s="71" t="s">
        <v>1257</v>
      </c>
      <c r="C100" s="27" t="s">
        <v>86</v>
      </c>
      <c r="D100" s="27" t="s">
        <v>86</v>
      </c>
      <c r="E100" s="27" t="s">
        <v>86</v>
      </c>
      <c r="F100" s="49" t="s">
        <v>88</v>
      </c>
      <c r="G100" s="26">
        <v>1</v>
      </c>
    </row>
    <row r="101" spans="1:7" ht="16">
      <c r="A101" s="26"/>
      <c r="B101" s="71" t="s">
        <v>501</v>
      </c>
      <c r="C101" s="27" t="s">
        <v>945</v>
      </c>
      <c r="D101" s="27" t="s">
        <v>945</v>
      </c>
      <c r="E101" s="27" t="s">
        <v>83</v>
      </c>
      <c r="F101" s="49" t="s">
        <v>83</v>
      </c>
      <c r="G101" s="26">
        <v>426</v>
      </c>
    </row>
    <row r="102" spans="1:7" ht="16">
      <c r="A102" s="26"/>
      <c r="B102" s="71" t="s">
        <v>579</v>
      </c>
      <c r="C102" s="27" t="s">
        <v>945</v>
      </c>
      <c r="D102" s="27" t="s">
        <v>945</v>
      </c>
      <c r="E102" s="27" t="s">
        <v>83</v>
      </c>
      <c r="F102" s="49" t="s">
        <v>83</v>
      </c>
      <c r="G102" s="26">
        <v>118</v>
      </c>
    </row>
    <row r="103" spans="1:7" ht="16">
      <c r="A103" s="26"/>
      <c r="B103" s="71" t="s">
        <v>580</v>
      </c>
      <c r="C103" s="27" t="s">
        <v>945</v>
      </c>
      <c r="D103" s="27" t="s">
        <v>945</v>
      </c>
      <c r="E103" s="27" t="s">
        <v>83</v>
      </c>
      <c r="F103" s="49" t="s">
        <v>83</v>
      </c>
      <c r="G103" s="26">
        <v>259</v>
      </c>
    </row>
    <row r="104" spans="1:7" ht="16">
      <c r="A104" s="26"/>
      <c r="B104" s="71" t="s">
        <v>581</v>
      </c>
      <c r="C104" s="27" t="s">
        <v>945</v>
      </c>
      <c r="D104" s="27" t="s">
        <v>945</v>
      </c>
      <c r="E104" s="27" t="s">
        <v>83</v>
      </c>
      <c r="F104" s="49" t="s">
        <v>83</v>
      </c>
      <c r="G104" s="26">
        <v>71</v>
      </c>
    </row>
    <row r="105" spans="1:7" ht="16">
      <c r="A105" s="26"/>
      <c r="B105" s="71" t="s">
        <v>582</v>
      </c>
      <c r="C105" s="27" t="s">
        <v>1028</v>
      </c>
      <c r="D105" s="27" t="s">
        <v>1028</v>
      </c>
      <c r="E105" s="27" t="s">
        <v>14</v>
      </c>
      <c r="F105" s="49" t="s">
        <v>14</v>
      </c>
      <c r="G105" s="26">
        <v>20</v>
      </c>
    </row>
    <row r="106" spans="1:7" ht="16">
      <c r="A106" s="26"/>
      <c r="B106" s="71" t="s">
        <v>583</v>
      </c>
      <c r="C106" s="27" t="s">
        <v>1272</v>
      </c>
      <c r="D106" s="27" t="s">
        <v>1272</v>
      </c>
      <c r="E106" s="27" t="s">
        <v>930</v>
      </c>
      <c r="F106" s="49" t="s">
        <v>24</v>
      </c>
      <c r="G106" s="26">
        <v>1</v>
      </c>
    </row>
    <row r="107" spans="1:7" ht="16">
      <c r="A107" s="26"/>
      <c r="B107" s="71" t="s">
        <v>502</v>
      </c>
      <c r="C107" s="27" t="s">
        <v>1028</v>
      </c>
      <c r="D107" s="27" t="s">
        <v>1028</v>
      </c>
      <c r="E107" s="27" t="s">
        <v>14</v>
      </c>
      <c r="F107" s="49" t="s">
        <v>14</v>
      </c>
      <c r="G107" s="26">
        <v>478</v>
      </c>
    </row>
    <row r="108" spans="1:7" ht="16">
      <c r="A108" s="26"/>
      <c r="B108" s="71" t="s">
        <v>584</v>
      </c>
      <c r="C108" s="27" t="s">
        <v>1028</v>
      </c>
      <c r="D108" s="27" t="s">
        <v>1028</v>
      </c>
      <c r="E108" s="27" t="s">
        <v>14</v>
      </c>
      <c r="F108" s="49" t="s">
        <v>14</v>
      </c>
      <c r="G108" s="26">
        <v>84</v>
      </c>
    </row>
    <row r="109" spans="1:7" ht="16">
      <c r="A109" s="26"/>
      <c r="B109" s="71" t="s">
        <v>585</v>
      </c>
      <c r="C109" s="27" t="s">
        <v>1028</v>
      </c>
      <c r="D109" s="27" t="s">
        <v>1028</v>
      </c>
      <c r="E109" s="27" t="s">
        <v>14</v>
      </c>
      <c r="F109" s="49" t="s">
        <v>14</v>
      </c>
      <c r="G109" s="26">
        <v>140</v>
      </c>
    </row>
    <row r="110" spans="1:7" ht="16">
      <c r="A110" s="26"/>
      <c r="B110" s="71" t="s">
        <v>586</v>
      </c>
      <c r="C110" s="27" t="s">
        <v>945</v>
      </c>
      <c r="D110" s="27" t="s">
        <v>945</v>
      </c>
      <c r="E110" s="27" t="s">
        <v>83</v>
      </c>
      <c r="F110" s="49" t="s">
        <v>83</v>
      </c>
      <c r="G110" s="26">
        <v>4</v>
      </c>
    </row>
    <row r="111" spans="1:7" ht="16">
      <c r="A111" s="26"/>
      <c r="B111" s="71" t="s">
        <v>587</v>
      </c>
      <c r="C111" s="27" t="s">
        <v>86</v>
      </c>
      <c r="D111" s="27" t="s">
        <v>945</v>
      </c>
      <c r="E111" s="27" t="s">
        <v>86</v>
      </c>
      <c r="F111" s="49" t="s">
        <v>88</v>
      </c>
      <c r="G111" s="26">
        <v>42</v>
      </c>
    </row>
    <row r="112" spans="1:7" ht="32">
      <c r="A112" s="28"/>
      <c r="B112" s="73" t="s">
        <v>901</v>
      </c>
      <c r="C112" s="29" t="s">
        <v>945</v>
      </c>
      <c r="D112" s="29" t="s">
        <v>945</v>
      </c>
      <c r="E112" s="29" t="s">
        <v>83</v>
      </c>
      <c r="F112" s="40" t="s">
        <v>83</v>
      </c>
      <c r="G112" s="28">
        <v>27</v>
      </c>
    </row>
    <row r="113" spans="1:7" ht="16">
      <c r="A113" s="26" t="s">
        <v>889</v>
      </c>
      <c r="B113" s="71" t="s">
        <v>301</v>
      </c>
      <c r="C113" s="27" t="s">
        <v>1726</v>
      </c>
      <c r="D113" s="27" t="s">
        <v>933</v>
      </c>
      <c r="E113" s="27" t="s">
        <v>14</v>
      </c>
      <c r="F113" s="45" t="s">
        <v>14</v>
      </c>
      <c r="G113" s="26">
        <v>191</v>
      </c>
    </row>
    <row r="114" spans="1:7" ht="16">
      <c r="A114" s="26"/>
      <c r="B114" s="71" t="s">
        <v>588</v>
      </c>
      <c r="C114" s="27" t="s">
        <v>1726</v>
      </c>
      <c r="D114" s="27" t="s">
        <v>933</v>
      </c>
      <c r="E114" s="27" t="s">
        <v>14</v>
      </c>
      <c r="F114" s="49" t="s">
        <v>14</v>
      </c>
      <c r="G114" s="26">
        <v>3025</v>
      </c>
    </row>
    <row r="115" spans="1:7" ht="16">
      <c r="A115" s="26"/>
      <c r="B115" s="71" t="s">
        <v>590</v>
      </c>
      <c r="C115" s="27" t="s">
        <v>1726</v>
      </c>
      <c r="D115" s="27" t="s">
        <v>933</v>
      </c>
      <c r="E115" s="27" t="s">
        <v>14</v>
      </c>
      <c r="F115" s="49" t="s">
        <v>14</v>
      </c>
      <c r="G115" s="26">
        <v>93</v>
      </c>
    </row>
    <row r="116" spans="1:7" ht="16">
      <c r="A116" s="26"/>
      <c r="B116" s="71" t="s">
        <v>902</v>
      </c>
      <c r="C116" s="27" t="s">
        <v>934</v>
      </c>
      <c r="D116" s="27" t="s">
        <v>934</v>
      </c>
      <c r="E116" s="27" t="s">
        <v>83</v>
      </c>
      <c r="F116" s="49" t="s">
        <v>83</v>
      </c>
      <c r="G116" s="26">
        <v>20</v>
      </c>
    </row>
    <row r="117" spans="1:7" ht="16">
      <c r="A117" s="26"/>
      <c r="B117" s="71" t="s">
        <v>592</v>
      </c>
      <c r="C117" s="27" t="s">
        <v>934</v>
      </c>
      <c r="D117" s="27" t="s">
        <v>934</v>
      </c>
      <c r="E117" s="27" t="s">
        <v>83</v>
      </c>
      <c r="F117" s="49" t="s">
        <v>83</v>
      </c>
      <c r="G117" s="26">
        <v>48</v>
      </c>
    </row>
    <row r="118" spans="1:7" ht="16">
      <c r="A118" s="26"/>
      <c r="B118" s="71" t="s">
        <v>1258</v>
      </c>
      <c r="C118" s="27" t="s">
        <v>934</v>
      </c>
      <c r="D118" s="27" t="s">
        <v>934</v>
      </c>
      <c r="E118" s="27" t="s">
        <v>83</v>
      </c>
      <c r="F118" s="49" t="s">
        <v>83</v>
      </c>
      <c r="G118" s="26">
        <v>13</v>
      </c>
    </row>
    <row r="119" spans="1:7" ht="16">
      <c r="A119" s="26"/>
      <c r="B119" s="71" t="s">
        <v>594</v>
      </c>
      <c r="C119" s="27" t="s">
        <v>934</v>
      </c>
      <c r="D119" s="27" t="s">
        <v>934</v>
      </c>
      <c r="E119" s="27" t="s">
        <v>83</v>
      </c>
      <c r="F119" s="49" t="s">
        <v>83</v>
      </c>
      <c r="G119" s="26">
        <v>172</v>
      </c>
    </row>
    <row r="120" spans="1:7" ht="16">
      <c r="A120" s="26"/>
      <c r="B120" s="71" t="s">
        <v>595</v>
      </c>
      <c r="C120" s="27" t="s">
        <v>86</v>
      </c>
      <c r="D120" s="27" t="s">
        <v>934</v>
      </c>
      <c r="E120" s="27" t="s">
        <v>86</v>
      </c>
      <c r="F120" s="49" t="s">
        <v>88</v>
      </c>
      <c r="G120" s="26">
        <v>1</v>
      </c>
    </row>
    <row r="121" spans="1:7" ht="16">
      <c r="A121" s="26"/>
      <c r="B121" s="71" t="s">
        <v>596</v>
      </c>
      <c r="C121" s="27" t="s">
        <v>934</v>
      </c>
      <c r="D121" s="27" t="s">
        <v>934</v>
      </c>
      <c r="E121" s="27" t="s">
        <v>83</v>
      </c>
      <c r="F121" s="49" t="s">
        <v>83</v>
      </c>
      <c r="G121" s="26">
        <v>1</v>
      </c>
    </row>
    <row r="122" spans="1:7" ht="16">
      <c r="A122" s="26"/>
      <c r="B122" s="71" t="s">
        <v>597</v>
      </c>
      <c r="C122" s="27" t="s">
        <v>14</v>
      </c>
      <c r="D122" s="27" t="s">
        <v>938</v>
      </c>
      <c r="E122" s="27" t="s">
        <v>14</v>
      </c>
      <c r="F122" s="49" t="s">
        <v>14</v>
      </c>
      <c r="G122" s="26">
        <v>86</v>
      </c>
    </row>
    <row r="123" spans="1:7" ht="16">
      <c r="A123" s="26"/>
      <c r="B123" s="71" t="s">
        <v>598</v>
      </c>
      <c r="C123" s="27" t="s">
        <v>934</v>
      </c>
      <c r="D123" s="27" t="s">
        <v>934</v>
      </c>
      <c r="E123" s="27" t="s">
        <v>83</v>
      </c>
      <c r="F123" s="49" t="s">
        <v>83</v>
      </c>
      <c r="G123" s="26">
        <v>28</v>
      </c>
    </row>
    <row r="124" spans="1:7" ht="16">
      <c r="A124" s="26"/>
      <c r="B124" s="71" t="s">
        <v>599</v>
      </c>
      <c r="C124" s="27" t="s">
        <v>934</v>
      </c>
      <c r="D124" s="27" t="s">
        <v>934</v>
      </c>
      <c r="E124" s="27" t="s">
        <v>83</v>
      </c>
      <c r="F124" s="49" t="s">
        <v>83</v>
      </c>
      <c r="G124" s="26">
        <v>30</v>
      </c>
    </row>
    <row r="125" spans="1:7" ht="16">
      <c r="A125" s="26"/>
      <c r="B125" s="71" t="s">
        <v>600</v>
      </c>
      <c r="C125" s="27" t="s">
        <v>934</v>
      </c>
      <c r="D125" s="27" t="s">
        <v>934</v>
      </c>
      <c r="E125" s="27" t="s">
        <v>83</v>
      </c>
      <c r="F125" s="49" t="s">
        <v>83</v>
      </c>
      <c r="G125" s="26">
        <v>57</v>
      </c>
    </row>
    <row r="126" spans="1:7" ht="16">
      <c r="A126" s="28"/>
      <c r="B126" s="73" t="s">
        <v>601</v>
      </c>
      <c r="C126" s="29" t="s">
        <v>934</v>
      </c>
      <c r="D126" s="29" t="s">
        <v>934</v>
      </c>
      <c r="E126" s="29" t="s">
        <v>83</v>
      </c>
      <c r="F126" s="40" t="s">
        <v>83</v>
      </c>
      <c r="G126" s="26">
        <v>2</v>
      </c>
    </row>
    <row r="127" spans="1:7" ht="16">
      <c r="A127" s="26" t="s">
        <v>602</v>
      </c>
      <c r="B127" s="71" t="s">
        <v>603</v>
      </c>
      <c r="C127" s="27" t="s">
        <v>935</v>
      </c>
      <c r="D127" s="27" t="s">
        <v>935</v>
      </c>
      <c r="E127" s="27" t="s">
        <v>85</v>
      </c>
      <c r="F127" s="45" t="s">
        <v>85</v>
      </c>
      <c r="G127" s="97">
        <v>44</v>
      </c>
    </row>
    <row r="128" spans="1:7" ht="16">
      <c r="A128" s="26"/>
      <c r="B128" s="71" t="s">
        <v>604</v>
      </c>
      <c r="C128" s="27" t="s">
        <v>935</v>
      </c>
      <c r="D128" s="27" t="s">
        <v>935</v>
      </c>
      <c r="E128" s="27" t="s">
        <v>83</v>
      </c>
      <c r="F128" s="49" t="s">
        <v>83</v>
      </c>
      <c r="G128" s="26">
        <v>35</v>
      </c>
    </row>
    <row r="129" spans="1:7" ht="16">
      <c r="A129" s="26"/>
      <c r="B129" s="71" t="s">
        <v>605</v>
      </c>
      <c r="C129" s="27" t="s">
        <v>935</v>
      </c>
      <c r="D129" s="27" t="s">
        <v>935</v>
      </c>
      <c r="E129" s="27" t="s">
        <v>85</v>
      </c>
      <c r="F129" s="49" t="s">
        <v>85</v>
      </c>
      <c r="G129" s="26">
        <v>35</v>
      </c>
    </row>
    <row r="130" spans="1:7" ht="16">
      <c r="A130" s="26"/>
      <c r="B130" s="71" t="s">
        <v>503</v>
      </c>
      <c r="C130" s="27" t="s">
        <v>935</v>
      </c>
      <c r="D130" s="27" t="s">
        <v>935</v>
      </c>
      <c r="E130" s="27" t="s">
        <v>86</v>
      </c>
      <c r="F130" s="49" t="s">
        <v>88</v>
      </c>
      <c r="G130" s="26">
        <v>150</v>
      </c>
    </row>
    <row r="131" spans="1:7" ht="16">
      <c r="A131" s="26"/>
      <c r="B131" s="71" t="s">
        <v>1259</v>
      </c>
      <c r="C131" s="27" t="s">
        <v>935</v>
      </c>
      <c r="D131" s="27" t="s">
        <v>935</v>
      </c>
      <c r="E131" s="27" t="s">
        <v>83</v>
      </c>
      <c r="F131" s="49" t="s">
        <v>83</v>
      </c>
      <c r="G131" s="26">
        <v>116</v>
      </c>
    </row>
    <row r="132" spans="1:7" ht="16">
      <c r="A132" s="26"/>
      <c r="B132" s="71" t="s">
        <v>607</v>
      </c>
      <c r="C132" s="27" t="s">
        <v>935</v>
      </c>
      <c r="D132" s="27" t="s">
        <v>935</v>
      </c>
      <c r="E132" s="27" t="s">
        <v>83</v>
      </c>
      <c r="F132" s="49" t="s">
        <v>83</v>
      </c>
      <c r="G132" s="26">
        <v>11</v>
      </c>
    </row>
    <row r="133" spans="1:7" ht="16">
      <c r="A133" s="26"/>
      <c r="B133" s="71" t="s">
        <v>608</v>
      </c>
      <c r="C133" s="27" t="s">
        <v>935</v>
      </c>
      <c r="D133" s="27" t="s">
        <v>935</v>
      </c>
      <c r="E133" s="27" t="s">
        <v>83</v>
      </c>
      <c r="F133" s="40" t="s">
        <v>83</v>
      </c>
      <c r="G133" s="26">
        <v>2</v>
      </c>
    </row>
    <row r="134" spans="1:7" ht="16">
      <c r="A134" s="97" t="s">
        <v>890</v>
      </c>
      <c r="B134" s="72" t="s">
        <v>610</v>
      </c>
      <c r="C134" s="77" t="s">
        <v>942</v>
      </c>
      <c r="D134" s="77" t="s">
        <v>942</v>
      </c>
      <c r="E134" s="77" t="s">
        <v>67</v>
      </c>
      <c r="F134" s="45" t="s">
        <v>67</v>
      </c>
      <c r="G134" s="97">
        <v>59</v>
      </c>
    </row>
    <row r="135" spans="1:7" ht="16">
      <c r="A135" s="26"/>
      <c r="B135" s="71" t="s">
        <v>611</v>
      </c>
      <c r="C135" s="27" t="s">
        <v>86</v>
      </c>
      <c r="D135" s="27" t="s">
        <v>86</v>
      </c>
      <c r="E135" s="27" t="s">
        <v>86</v>
      </c>
      <c r="F135" s="49" t="s">
        <v>88</v>
      </c>
      <c r="G135" s="26">
        <v>19</v>
      </c>
    </row>
    <row r="136" spans="1:7" ht="16">
      <c r="A136" s="26"/>
      <c r="B136" s="71" t="s">
        <v>1260</v>
      </c>
      <c r="C136" s="27" t="s">
        <v>86</v>
      </c>
      <c r="D136" s="27" t="s">
        <v>86</v>
      </c>
      <c r="E136" s="27" t="s">
        <v>86</v>
      </c>
      <c r="F136" s="49" t="s">
        <v>88</v>
      </c>
      <c r="G136" s="26">
        <v>18</v>
      </c>
    </row>
    <row r="137" spans="1:7" ht="16">
      <c r="A137" s="26"/>
      <c r="B137" s="71" t="s">
        <v>612</v>
      </c>
      <c r="C137" s="29" t="s">
        <v>83</v>
      </c>
      <c r="D137" s="29" t="s">
        <v>83</v>
      </c>
      <c r="E137" s="29" t="s">
        <v>83</v>
      </c>
      <c r="F137" s="40" t="s">
        <v>83</v>
      </c>
      <c r="G137" s="26">
        <v>18</v>
      </c>
    </row>
    <row r="138" spans="1:7" ht="16">
      <c r="A138" s="97" t="s">
        <v>613</v>
      </c>
      <c r="B138" s="72" t="s">
        <v>614</v>
      </c>
      <c r="C138" s="77" t="s">
        <v>83</v>
      </c>
      <c r="D138" s="77" t="s">
        <v>83</v>
      </c>
      <c r="E138" s="77" t="s">
        <v>83</v>
      </c>
      <c r="F138" s="45" t="s">
        <v>83</v>
      </c>
      <c r="G138" s="97">
        <v>85</v>
      </c>
    </row>
    <row r="139" spans="1:7" ht="16">
      <c r="A139" s="26"/>
      <c r="B139" s="71" t="s">
        <v>615</v>
      </c>
      <c r="C139" s="29" t="s">
        <v>83</v>
      </c>
      <c r="D139" s="29" t="s">
        <v>83</v>
      </c>
      <c r="E139" s="29" t="s">
        <v>83</v>
      </c>
      <c r="F139" s="40" t="s">
        <v>83</v>
      </c>
      <c r="G139" s="26">
        <v>8</v>
      </c>
    </row>
    <row r="140" spans="1:7" ht="16">
      <c r="A140" s="97" t="s">
        <v>618</v>
      </c>
      <c r="B140" s="72" t="s">
        <v>76</v>
      </c>
      <c r="C140" s="27" t="s">
        <v>83</v>
      </c>
      <c r="D140" s="27" t="s">
        <v>83</v>
      </c>
      <c r="E140" s="27" t="s">
        <v>83</v>
      </c>
      <c r="F140" s="45" t="s">
        <v>83</v>
      </c>
      <c r="G140" s="97">
        <v>31</v>
      </c>
    </row>
    <row r="141" spans="1:7" ht="16">
      <c r="A141" s="26"/>
      <c r="B141" s="71" t="s">
        <v>619</v>
      </c>
      <c r="C141" s="27" t="s">
        <v>14</v>
      </c>
      <c r="D141" s="27" t="s">
        <v>14</v>
      </c>
      <c r="E141" s="27" t="s">
        <v>14</v>
      </c>
      <c r="F141" s="49" t="s">
        <v>14</v>
      </c>
      <c r="G141" s="26">
        <v>238</v>
      </c>
    </row>
    <row r="142" spans="1:7" ht="16">
      <c r="A142" s="26"/>
      <c r="B142" s="71" t="s">
        <v>322</v>
      </c>
      <c r="C142" s="29" t="s">
        <v>14</v>
      </c>
      <c r="D142" s="29" t="s">
        <v>14</v>
      </c>
      <c r="E142" s="29" t="s">
        <v>14</v>
      </c>
      <c r="F142" s="40" t="s">
        <v>14</v>
      </c>
      <c r="G142" s="26">
        <v>120</v>
      </c>
    </row>
    <row r="143" spans="1:7" ht="16">
      <c r="A143" s="97" t="s">
        <v>620</v>
      </c>
      <c r="B143" s="72" t="s">
        <v>621</v>
      </c>
      <c r="C143" s="27" t="s">
        <v>935</v>
      </c>
      <c r="D143" s="27" t="s">
        <v>935</v>
      </c>
      <c r="E143" s="27" t="s">
        <v>83</v>
      </c>
      <c r="F143" s="45" t="s">
        <v>83</v>
      </c>
      <c r="G143" s="97">
        <v>868</v>
      </c>
    </row>
    <row r="144" spans="1:7" ht="16">
      <c r="A144" s="26"/>
      <c r="B144" s="71" t="s">
        <v>1261</v>
      </c>
      <c r="C144" s="27" t="s">
        <v>935</v>
      </c>
      <c r="D144" s="27" t="s">
        <v>935</v>
      </c>
      <c r="E144" s="27" t="s">
        <v>83</v>
      </c>
      <c r="F144" s="49" t="s">
        <v>83</v>
      </c>
      <c r="G144" s="26">
        <v>210</v>
      </c>
    </row>
    <row r="145" spans="1:7" ht="16">
      <c r="A145" s="26"/>
      <c r="B145" s="71" t="s">
        <v>623</v>
      </c>
      <c r="C145" s="27" t="s">
        <v>935</v>
      </c>
      <c r="D145" s="27" t="s">
        <v>935</v>
      </c>
      <c r="E145" s="27" t="s">
        <v>85</v>
      </c>
      <c r="F145" s="49" t="s">
        <v>85</v>
      </c>
      <c r="G145" s="26">
        <v>174</v>
      </c>
    </row>
    <row r="146" spans="1:7" ht="16">
      <c r="A146" s="26"/>
      <c r="B146" s="71" t="s">
        <v>905</v>
      </c>
      <c r="C146" s="27" t="s">
        <v>935</v>
      </c>
      <c r="D146" s="27" t="s">
        <v>935</v>
      </c>
      <c r="E146" s="27" t="s">
        <v>83</v>
      </c>
      <c r="F146" s="49" t="s">
        <v>83</v>
      </c>
      <c r="G146" s="26">
        <v>140</v>
      </c>
    </row>
    <row r="147" spans="1:7" ht="16">
      <c r="A147" s="26"/>
      <c r="B147" s="71" t="s">
        <v>625</v>
      </c>
      <c r="C147" s="29" t="s">
        <v>935</v>
      </c>
      <c r="D147" s="29" t="s">
        <v>935</v>
      </c>
      <c r="E147" s="29" t="s">
        <v>85</v>
      </c>
      <c r="F147" s="40" t="s">
        <v>85</v>
      </c>
      <c r="G147" s="26">
        <v>14</v>
      </c>
    </row>
    <row r="148" spans="1:7" ht="16">
      <c r="A148" s="97" t="s">
        <v>13</v>
      </c>
      <c r="B148" s="72" t="s">
        <v>626</v>
      </c>
      <c r="C148" s="78" t="s">
        <v>14</v>
      </c>
      <c r="D148" s="78" t="s">
        <v>14</v>
      </c>
      <c r="E148" s="78" t="s">
        <v>14</v>
      </c>
      <c r="F148" s="43" t="s">
        <v>14</v>
      </c>
      <c r="G148" s="97">
        <v>337</v>
      </c>
    </row>
    <row r="149" spans="1:7" ht="16">
      <c r="A149" s="97" t="s">
        <v>627</v>
      </c>
      <c r="B149" s="72" t="s">
        <v>56</v>
      </c>
      <c r="C149" s="27" t="s">
        <v>63</v>
      </c>
      <c r="D149" s="27" t="s">
        <v>63</v>
      </c>
      <c r="E149" s="27" t="s">
        <v>85</v>
      </c>
      <c r="F149" s="45" t="s">
        <v>85</v>
      </c>
      <c r="G149" s="97">
        <v>136</v>
      </c>
    </row>
    <row r="150" spans="1:7" ht="16">
      <c r="A150" s="26"/>
      <c r="B150" s="71" t="s">
        <v>629</v>
      </c>
      <c r="C150" s="27" t="s">
        <v>63</v>
      </c>
      <c r="D150" s="27" t="s">
        <v>63</v>
      </c>
      <c r="E150" s="27" t="s">
        <v>85</v>
      </c>
      <c r="F150" s="49" t="s">
        <v>85</v>
      </c>
      <c r="G150" s="26">
        <v>135</v>
      </c>
    </row>
    <row r="151" spans="1:7" ht="16">
      <c r="A151" s="26"/>
      <c r="B151" s="71" t="s">
        <v>630</v>
      </c>
      <c r="C151" s="27" t="s">
        <v>63</v>
      </c>
      <c r="D151" s="27" t="s">
        <v>63</v>
      </c>
      <c r="E151" s="27" t="s">
        <v>85</v>
      </c>
      <c r="F151" s="49" t="s">
        <v>85</v>
      </c>
      <c r="G151" s="26">
        <v>75</v>
      </c>
    </row>
    <row r="152" spans="1:7" ht="16">
      <c r="A152" s="26"/>
      <c r="B152" s="71" t="s">
        <v>631</v>
      </c>
      <c r="C152" s="27" t="s">
        <v>63</v>
      </c>
      <c r="D152" s="27" t="s">
        <v>63</v>
      </c>
      <c r="E152" s="27" t="s">
        <v>85</v>
      </c>
      <c r="F152" s="49" t="s">
        <v>85</v>
      </c>
      <c r="G152" s="26">
        <v>48</v>
      </c>
    </row>
    <row r="153" spans="1:7" ht="16">
      <c r="A153" s="26"/>
      <c r="B153" s="71" t="s">
        <v>632</v>
      </c>
      <c r="C153" s="27" t="s">
        <v>63</v>
      </c>
      <c r="D153" s="27" t="s">
        <v>63</v>
      </c>
      <c r="E153" s="27" t="s">
        <v>85</v>
      </c>
      <c r="F153" s="49" t="s">
        <v>85</v>
      </c>
      <c r="G153" s="26">
        <v>385</v>
      </c>
    </row>
    <row r="154" spans="1:7" ht="16">
      <c r="A154" s="26"/>
      <c r="B154" s="25" t="s">
        <v>633</v>
      </c>
      <c r="C154" s="27" t="s">
        <v>63</v>
      </c>
      <c r="D154" s="27" t="s">
        <v>63</v>
      </c>
      <c r="E154" s="27" t="s">
        <v>85</v>
      </c>
      <c r="F154" s="49" t="s">
        <v>85</v>
      </c>
      <c r="G154" s="26">
        <v>84</v>
      </c>
    </row>
    <row r="155" spans="1:7" ht="16">
      <c r="A155" s="26"/>
      <c r="B155" s="25" t="s">
        <v>634</v>
      </c>
      <c r="C155" s="27" t="s">
        <v>63</v>
      </c>
      <c r="D155" s="27" t="s">
        <v>63</v>
      </c>
      <c r="E155" s="27" t="s">
        <v>85</v>
      </c>
      <c r="F155" s="49" t="s">
        <v>85</v>
      </c>
      <c r="G155" s="26">
        <v>12</v>
      </c>
    </row>
    <row r="156" spans="1:7" ht="16">
      <c r="A156" s="26"/>
      <c r="B156" s="25" t="s">
        <v>635</v>
      </c>
      <c r="C156" s="27" t="s">
        <v>63</v>
      </c>
      <c r="D156" s="27" t="s">
        <v>63</v>
      </c>
      <c r="E156" s="27" t="s">
        <v>85</v>
      </c>
      <c r="F156" s="49" t="s">
        <v>85</v>
      </c>
      <c r="G156" s="26">
        <v>10</v>
      </c>
    </row>
    <row r="157" spans="1:7" ht="16">
      <c r="A157" s="26"/>
      <c r="B157" s="25" t="s">
        <v>636</v>
      </c>
      <c r="C157" s="27" t="s">
        <v>63</v>
      </c>
      <c r="D157" s="27" t="s">
        <v>63</v>
      </c>
      <c r="E157" s="27" t="s">
        <v>85</v>
      </c>
      <c r="F157" s="49" t="s">
        <v>85</v>
      </c>
      <c r="G157" s="26">
        <v>8</v>
      </c>
    </row>
    <row r="158" spans="1:7" ht="16">
      <c r="A158" s="26"/>
      <c r="B158" s="25" t="s">
        <v>637</v>
      </c>
      <c r="C158" s="27" t="s">
        <v>1764</v>
      </c>
      <c r="D158" s="27" t="s">
        <v>85</v>
      </c>
      <c r="E158" s="27" t="s">
        <v>85</v>
      </c>
      <c r="F158" s="49" t="s">
        <v>85</v>
      </c>
      <c r="G158" s="26">
        <v>48</v>
      </c>
    </row>
    <row r="159" spans="1:7" ht="16">
      <c r="A159" s="26"/>
      <c r="B159" s="25" t="s">
        <v>638</v>
      </c>
      <c r="C159" s="27" t="s">
        <v>1764</v>
      </c>
      <c r="D159" s="27" t="s">
        <v>85</v>
      </c>
      <c r="E159" s="27" t="s">
        <v>85</v>
      </c>
      <c r="F159" s="49" t="s">
        <v>85</v>
      </c>
      <c r="G159" s="26">
        <v>64</v>
      </c>
    </row>
    <row r="160" spans="1:7" ht="16">
      <c r="A160" s="26"/>
      <c r="B160" s="25" t="s">
        <v>639</v>
      </c>
      <c r="C160" s="27" t="s">
        <v>1764</v>
      </c>
      <c r="D160" s="27" t="s">
        <v>85</v>
      </c>
      <c r="E160" s="27" t="s">
        <v>85</v>
      </c>
      <c r="F160" s="49" t="s">
        <v>85</v>
      </c>
      <c r="G160" s="26">
        <v>74</v>
      </c>
    </row>
    <row r="161" spans="1:7" ht="16">
      <c r="A161" s="26"/>
      <c r="B161" s="25" t="s">
        <v>640</v>
      </c>
      <c r="C161" s="27" t="s">
        <v>1764</v>
      </c>
      <c r="D161" s="27" t="s">
        <v>85</v>
      </c>
      <c r="E161" s="27" t="s">
        <v>85</v>
      </c>
      <c r="F161" s="49" t="s">
        <v>85</v>
      </c>
      <c r="G161" s="26">
        <v>192</v>
      </c>
    </row>
    <row r="162" spans="1:7" ht="16">
      <c r="A162" s="26"/>
      <c r="B162" s="25" t="s">
        <v>641</v>
      </c>
      <c r="C162" s="27" t="s">
        <v>1764</v>
      </c>
      <c r="D162" s="27" t="s">
        <v>85</v>
      </c>
      <c r="E162" s="27" t="s">
        <v>85</v>
      </c>
      <c r="F162" s="49" t="s">
        <v>85</v>
      </c>
      <c r="G162" s="26">
        <v>135</v>
      </c>
    </row>
    <row r="163" spans="1:7" ht="16">
      <c r="A163" s="26"/>
      <c r="B163" s="25" t="s">
        <v>353</v>
      </c>
      <c r="C163" s="27" t="s">
        <v>1764</v>
      </c>
      <c r="D163" s="27" t="s">
        <v>85</v>
      </c>
      <c r="E163" s="27" t="s">
        <v>85</v>
      </c>
      <c r="F163" s="49" t="s">
        <v>85</v>
      </c>
      <c r="G163" s="26">
        <v>312</v>
      </c>
    </row>
    <row r="164" spans="1:7" ht="16">
      <c r="A164" s="26"/>
      <c r="B164" s="25" t="s">
        <v>642</v>
      </c>
      <c r="C164" s="27" t="s">
        <v>1764</v>
      </c>
      <c r="D164" s="27" t="s">
        <v>85</v>
      </c>
      <c r="E164" s="27" t="s">
        <v>85</v>
      </c>
      <c r="F164" s="49" t="s">
        <v>85</v>
      </c>
      <c r="G164" s="26">
        <v>89</v>
      </c>
    </row>
    <row r="165" spans="1:7" ht="16">
      <c r="A165" s="26"/>
      <c r="B165" s="25" t="s">
        <v>643</v>
      </c>
      <c r="C165" s="27" t="s">
        <v>1764</v>
      </c>
      <c r="D165" s="27" t="s">
        <v>85</v>
      </c>
      <c r="E165" s="27" t="s">
        <v>85</v>
      </c>
      <c r="F165" s="49" t="s">
        <v>85</v>
      </c>
      <c r="G165" s="26">
        <v>5</v>
      </c>
    </row>
    <row r="166" spans="1:7" ht="16">
      <c r="A166" s="26"/>
      <c r="B166" s="25" t="s">
        <v>644</v>
      </c>
      <c r="C166" s="27" t="s">
        <v>1764</v>
      </c>
      <c r="D166" s="27" t="s">
        <v>85</v>
      </c>
      <c r="E166" s="27" t="s">
        <v>85</v>
      </c>
      <c r="F166" s="49" t="s">
        <v>85</v>
      </c>
      <c r="G166" s="26">
        <v>419</v>
      </c>
    </row>
    <row r="167" spans="1:7" ht="16">
      <c r="A167" s="26"/>
      <c r="B167" s="25" t="s">
        <v>645</v>
      </c>
      <c r="C167" s="27" t="s">
        <v>1764</v>
      </c>
      <c r="D167" s="27" t="s">
        <v>85</v>
      </c>
      <c r="E167" s="27" t="s">
        <v>85</v>
      </c>
      <c r="F167" s="49" t="s">
        <v>85</v>
      </c>
      <c r="G167" s="26">
        <v>40</v>
      </c>
    </row>
    <row r="168" spans="1:7" ht="16">
      <c r="A168" s="26"/>
      <c r="B168" s="25" t="s">
        <v>646</v>
      </c>
      <c r="C168" s="27" t="s">
        <v>1764</v>
      </c>
      <c r="D168" s="27" t="s">
        <v>85</v>
      </c>
      <c r="E168" s="27" t="s">
        <v>85</v>
      </c>
      <c r="F168" s="49" t="s">
        <v>85</v>
      </c>
      <c r="G168" s="26">
        <v>6</v>
      </c>
    </row>
    <row r="169" spans="1:7" ht="16">
      <c r="A169" s="26"/>
      <c r="B169" s="25" t="s">
        <v>647</v>
      </c>
      <c r="C169" s="27" t="s">
        <v>1764</v>
      </c>
      <c r="D169" s="27" t="s">
        <v>85</v>
      </c>
      <c r="E169" s="27" t="s">
        <v>85</v>
      </c>
      <c r="F169" s="49" t="s">
        <v>85</v>
      </c>
      <c r="G169" s="26">
        <v>92</v>
      </c>
    </row>
    <row r="170" spans="1:7" ht="16">
      <c r="A170" s="26"/>
      <c r="B170" s="25" t="s">
        <v>906</v>
      </c>
      <c r="C170" s="27" t="s">
        <v>1764</v>
      </c>
      <c r="D170" s="27" t="s">
        <v>85</v>
      </c>
      <c r="E170" s="27" t="s">
        <v>85</v>
      </c>
      <c r="F170" s="49" t="s">
        <v>85</v>
      </c>
      <c r="G170" s="26">
        <v>359</v>
      </c>
    </row>
    <row r="171" spans="1:7" ht="16">
      <c r="A171" s="26"/>
      <c r="B171" s="25" t="s">
        <v>1262</v>
      </c>
      <c r="C171" s="27" t="s">
        <v>941</v>
      </c>
      <c r="D171" s="27" t="s">
        <v>941</v>
      </c>
      <c r="E171" s="27" t="s">
        <v>85</v>
      </c>
      <c r="F171" s="49" t="s">
        <v>85</v>
      </c>
      <c r="G171" s="26">
        <v>120</v>
      </c>
    </row>
    <row r="172" spans="1:7" ht="16">
      <c r="A172" s="26"/>
      <c r="B172" s="25" t="s">
        <v>908</v>
      </c>
      <c r="C172" s="27" t="s">
        <v>941</v>
      </c>
      <c r="D172" s="27" t="s">
        <v>941</v>
      </c>
      <c r="E172" s="27" t="s">
        <v>85</v>
      </c>
      <c r="F172" s="49" t="s">
        <v>85</v>
      </c>
      <c r="G172" s="26">
        <v>554</v>
      </c>
    </row>
    <row r="173" spans="1:7" ht="16">
      <c r="A173" s="26"/>
      <c r="B173" s="25" t="s">
        <v>909</v>
      </c>
      <c r="C173" s="27" t="s">
        <v>941</v>
      </c>
      <c r="D173" s="27" t="s">
        <v>941</v>
      </c>
      <c r="E173" s="27" t="s">
        <v>85</v>
      </c>
      <c r="F173" s="49" t="s">
        <v>85</v>
      </c>
      <c r="G173" s="26">
        <v>186</v>
      </c>
    </row>
    <row r="174" spans="1:7" ht="16">
      <c r="A174" s="26"/>
      <c r="B174" s="25" t="s">
        <v>910</v>
      </c>
      <c r="C174" s="27" t="s">
        <v>1764</v>
      </c>
      <c r="D174" s="27" t="s">
        <v>85</v>
      </c>
      <c r="E174" s="27" t="s">
        <v>85</v>
      </c>
      <c r="F174" s="49" t="s">
        <v>85</v>
      </c>
      <c r="G174" s="26">
        <v>33</v>
      </c>
    </row>
    <row r="175" spans="1:7" ht="16">
      <c r="A175" s="26"/>
      <c r="B175" s="25" t="s">
        <v>654</v>
      </c>
      <c r="C175" s="27" t="s">
        <v>1764</v>
      </c>
      <c r="D175" s="27" t="s">
        <v>85</v>
      </c>
      <c r="E175" s="27" t="s">
        <v>85</v>
      </c>
      <c r="F175" s="49" t="s">
        <v>85</v>
      </c>
      <c r="G175" s="26">
        <v>36</v>
      </c>
    </row>
    <row r="176" spans="1:7" ht="16">
      <c r="A176" s="26"/>
      <c r="B176" s="25" t="s">
        <v>655</v>
      </c>
      <c r="C176" s="27" t="s">
        <v>1764</v>
      </c>
      <c r="D176" s="27" t="s">
        <v>85</v>
      </c>
      <c r="E176" s="27" t="s">
        <v>85</v>
      </c>
      <c r="F176" s="49" t="s">
        <v>85</v>
      </c>
      <c r="G176" s="26">
        <v>5</v>
      </c>
    </row>
    <row r="177" spans="1:7" ht="16">
      <c r="A177" s="26"/>
      <c r="B177" s="25" t="s">
        <v>656</v>
      </c>
      <c r="C177" s="27" t="s">
        <v>1764</v>
      </c>
      <c r="D177" s="27" t="s">
        <v>85</v>
      </c>
      <c r="E177" s="27" t="s">
        <v>85</v>
      </c>
      <c r="F177" s="49" t="s">
        <v>85</v>
      </c>
      <c r="G177" s="26">
        <v>5</v>
      </c>
    </row>
    <row r="178" spans="1:7" ht="16">
      <c r="A178" s="26"/>
      <c r="B178" s="25" t="s">
        <v>657</v>
      </c>
      <c r="C178" s="27" t="s">
        <v>1764</v>
      </c>
      <c r="D178" s="27" t="s">
        <v>85</v>
      </c>
      <c r="E178" s="27" t="s">
        <v>85</v>
      </c>
      <c r="F178" s="49" t="s">
        <v>85</v>
      </c>
      <c r="G178" s="26">
        <v>88</v>
      </c>
    </row>
    <row r="179" spans="1:7" ht="16">
      <c r="A179" s="26"/>
      <c r="B179" s="25" t="s">
        <v>659</v>
      </c>
      <c r="C179" s="27" t="s">
        <v>1764</v>
      </c>
      <c r="D179" s="27" t="s">
        <v>85</v>
      </c>
      <c r="E179" s="27" t="s">
        <v>85</v>
      </c>
      <c r="F179" s="49" t="s">
        <v>85</v>
      </c>
      <c r="G179" s="26">
        <v>48</v>
      </c>
    </row>
    <row r="180" spans="1:7" ht="16">
      <c r="A180" s="26"/>
      <c r="B180" s="25" t="s">
        <v>660</v>
      </c>
      <c r="C180" s="27" t="s">
        <v>1764</v>
      </c>
      <c r="D180" s="27" t="s">
        <v>85</v>
      </c>
      <c r="E180" s="27" t="s">
        <v>85</v>
      </c>
      <c r="F180" s="49" t="s">
        <v>85</v>
      </c>
      <c r="G180" s="26">
        <v>14</v>
      </c>
    </row>
    <row r="181" spans="1:7" ht="16">
      <c r="A181" s="26"/>
      <c r="B181" s="25" t="s">
        <v>661</v>
      </c>
      <c r="C181" s="27" t="s">
        <v>1764</v>
      </c>
      <c r="D181" s="27" t="s">
        <v>85</v>
      </c>
      <c r="E181" s="27" t="s">
        <v>85</v>
      </c>
      <c r="F181" s="49" t="s">
        <v>85</v>
      </c>
      <c r="G181" s="26">
        <v>151</v>
      </c>
    </row>
    <row r="182" spans="1:7" ht="16">
      <c r="A182" s="26"/>
      <c r="B182" s="25" t="s">
        <v>662</v>
      </c>
      <c r="C182" s="27" t="s">
        <v>54</v>
      </c>
      <c r="D182" s="27" t="s">
        <v>54</v>
      </c>
      <c r="E182" s="27" t="s">
        <v>85</v>
      </c>
      <c r="F182" s="49" t="s">
        <v>85</v>
      </c>
      <c r="G182" s="26">
        <v>277</v>
      </c>
    </row>
    <row r="183" spans="1:7" ht="16">
      <c r="A183" s="26"/>
      <c r="B183" s="25" t="s">
        <v>663</v>
      </c>
      <c r="C183" s="27" t="s">
        <v>54</v>
      </c>
      <c r="D183" s="27" t="s">
        <v>54</v>
      </c>
      <c r="E183" s="27" t="s">
        <v>85</v>
      </c>
      <c r="F183" s="49" t="s">
        <v>85</v>
      </c>
      <c r="G183" s="26">
        <v>44</v>
      </c>
    </row>
    <row r="184" spans="1:7" ht="16">
      <c r="A184" s="26"/>
      <c r="B184" s="25" t="s">
        <v>664</v>
      </c>
      <c r="C184" s="29" t="s">
        <v>54</v>
      </c>
      <c r="D184" s="29" t="s">
        <v>54</v>
      </c>
      <c r="E184" s="29" t="s">
        <v>85</v>
      </c>
      <c r="F184" s="40" t="s">
        <v>85</v>
      </c>
      <c r="G184" s="26">
        <v>64</v>
      </c>
    </row>
    <row r="185" spans="1:7" ht="16">
      <c r="A185" s="97" t="s">
        <v>665</v>
      </c>
      <c r="B185" s="72" t="s">
        <v>911</v>
      </c>
      <c r="C185" s="27" t="s">
        <v>83</v>
      </c>
      <c r="D185" s="27" t="s">
        <v>83</v>
      </c>
      <c r="E185" s="27" t="s">
        <v>83</v>
      </c>
      <c r="F185" s="45" t="s">
        <v>83</v>
      </c>
      <c r="G185" s="97">
        <v>4</v>
      </c>
    </row>
    <row r="186" spans="1:7" ht="16">
      <c r="A186" s="26"/>
      <c r="B186" s="71" t="s">
        <v>667</v>
      </c>
      <c r="C186" s="27" t="s">
        <v>83</v>
      </c>
      <c r="D186" s="27" t="s">
        <v>83</v>
      </c>
      <c r="E186" s="27" t="s">
        <v>83</v>
      </c>
      <c r="F186" s="49" t="s">
        <v>83</v>
      </c>
      <c r="G186" s="26">
        <v>2</v>
      </c>
    </row>
    <row r="187" spans="1:7" ht="16">
      <c r="A187" s="26"/>
      <c r="B187" s="71" t="s">
        <v>668</v>
      </c>
      <c r="C187" s="27" t="s">
        <v>83</v>
      </c>
      <c r="D187" s="27" t="s">
        <v>83</v>
      </c>
      <c r="E187" s="27" t="s">
        <v>83</v>
      </c>
      <c r="F187" s="49" t="s">
        <v>83</v>
      </c>
      <c r="G187" s="26">
        <v>24</v>
      </c>
    </row>
    <row r="188" spans="1:7" ht="16">
      <c r="A188" s="28"/>
      <c r="B188" s="25" t="s">
        <v>669</v>
      </c>
      <c r="C188" s="29" t="s">
        <v>83</v>
      </c>
      <c r="D188" s="29" t="s">
        <v>83</v>
      </c>
      <c r="E188" s="29" t="s">
        <v>83</v>
      </c>
      <c r="F188" s="40" t="s">
        <v>83</v>
      </c>
      <c r="G188" s="28">
        <v>25</v>
      </c>
    </row>
    <row r="189" spans="1:7">
      <c r="A189" s="112"/>
      <c r="B189" s="112"/>
      <c r="C189" s="112"/>
      <c r="D189" s="112"/>
      <c r="E189" s="112"/>
      <c r="G189" s="112"/>
    </row>
  </sheetData>
  <phoneticPr fontId="20" type="noConversion"/>
  <conditionalFormatting sqref="F1">
    <cfRule type="containsText" dxfId="224" priority="10" operator="containsText" text="Cardiovascular">
      <formula>NOT(ISERROR(SEARCH("Cardiovascular",F1)))</formula>
    </cfRule>
  </conditionalFormatting>
  <conditionalFormatting sqref="F1">
    <cfRule type="containsText" dxfId="223" priority="6" operator="containsText" text="Injury">
      <formula>NOT(ISERROR(SEARCH("Injury",F1)))</formula>
    </cfRule>
    <cfRule type="containsText" dxfId="222" priority="7" operator="containsText" text="Other Chronic">
      <formula>NOT(ISERROR(SEARCH("Other Chronic",F1)))</formula>
    </cfRule>
    <cfRule type="containsText" dxfId="221" priority="8" operator="containsText" text="Communicable">
      <formula>NOT(ISERROR(SEARCH("Communicable",F1)))</formula>
    </cfRule>
    <cfRule type="containsText" dxfId="220" priority="9" operator="containsText" text="Cancer">
      <formula>NOT(ISERROR(SEARCH("Cancer",F1)))</formula>
    </cfRule>
  </conditionalFormatting>
  <conditionalFormatting sqref="F2:F63 F68:F1048576 F65:F66">
    <cfRule type="containsText" dxfId="219" priority="15" operator="containsText" text="Cardiovascular">
      <formula>NOT(ISERROR(SEARCH("Cardiovascular",F2)))</formula>
    </cfRule>
  </conditionalFormatting>
  <conditionalFormatting sqref="F2:F63 F68:F1048576 F65:F66">
    <cfRule type="containsText" dxfId="218" priority="11" operator="containsText" text="Injury">
      <formula>NOT(ISERROR(SEARCH("Injury",F2)))</formula>
    </cfRule>
    <cfRule type="containsText" dxfId="217" priority="12" operator="containsText" text="Other Chronic">
      <formula>NOT(ISERROR(SEARCH("Other Chronic",F2)))</formula>
    </cfRule>
    <cfRule type="containsText" dxfId="216" priority="13" operator="containsText" text="Communicable">
      <formula>NOT(ISERROR(SEARCH("Communicable",F2)))</formula>
    </cfRule>
    <cfRule type="containsText" dxfId="215" priority="14" operator="containsText" text="Cancer">
      <formula>NOT(ISERROR(SEARCH("Cancer",F2)))</formula>
    </cfRule>
  </conditionalFormatting>
  <conditionalFormatting sqref="F67">
    <cfRule type="containsText" dxfId="214" priority="5" operator="containsText" text="Cardiovascular">
      <formula>NOT(ISERROR(SEARCH("Cardiovascular",F67)))</formula>
    </cfRule>
  </conditionalFormatting>
  <conditionalFormatting sqref="F67">
    <cfRule type="containsText" dxfId="213" priority="1" operator="containsText" text="Injury">
      <formula>NOT(ISERROR(SEARCH("Injury",F67)))</formula>
    </cfRule>
    <cfRule type="containsText" dxfId="212" priority="2" operator="containsText" text="Other Chronic">
      <formula>NOT(ISERROR(SEARCH("Other Chronic",F67)))</formula>
    </cfRule>
    <cfRule type="containsText" dxfId="211" priority="3" operator="containsText" text="Communicable">
      <formula>NOT(ISERROR(SEARCH("Communicable",F67)))</formula>
    </cfRule>
    <cfRule type="containsText" dxfId="210" priority="4" operator="containsText" text="Cancer">
      <formula>NOT(ISERROR(SEARCH("Cancer",F67)))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1</vt:i4>
      </vt:variant>
    </vt:vector>
  </HeadingPairs>
  <TitlesOfParts>
    <vt:vector size="28" baseType="lpstr">
      <vt:lpstr>y1900</vt:lpstr>
      <vt:lpstr>y1910</vt:lpstr>
      <vt:lpstr>y1911</vt:lpstr>
      <vt:lpstr>y1912i</vt:lpstr>
      <vt:lpstr>y1913i</vt:lpstr>
      <vt:lpstr>y1914i</vt:lpstr>
      <vt:lpstr>y1915i</vt:lpstr>
      <vt:lpstr>y1916i</vt:lpstr>
      <vt:lpstr>y1917</vt:lpstr>
      <vt:lpstr>y1918</vt:lpstr>
      <vt:lpstr>y1919</vt:lpstr>
      <vt:lpstr>y1920</vt:lpstr>
      <vt:lpstr>y1929</vt:lpstr>
      <vt:lpstr>y1939</vt:lpstr>
      <vt:lpstr>y1940</vt:lpstr>
      <vt:lpstr>y1950</vt:lpstr>
      <vt:lpstr>y1960</vt:lpstr>
      <vt:lpstr>y1970</vt:lpstr>
      <vt:lpstr>y1980</vt:lpstr>
      <vt:lpstr>y1990</vt:lpstr>
      <vt:lpstr>y2000</vt:lpstr>
      <vt:lpstr>y2010</vt:lpstr>
      <vt:lpstr>y2018</vt:lpstr>
      <vt:lpstr>y2019</vt:lpstr>
      <vt:lpstr>y2020</vt:lpstr>
      <vt:lpstr>metaData</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2021-09-01T23:28:20Z</dcterms:modified>
</cp:coreProperties>
</file>